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veritivcorp-my.sharepoint.com/personal/rghosh_veritivcorp_com1/Documents/AI Lab/Sales Comp Simulation/data/"/>
    </mc:Choice>
  </mc:AlternateContent>
  <xr:revisionPtr revIDLastSave="150" documentId="8_{6EF19A93-8E8D-411F-A8D3-38141535404A}" xr6:coauthVersionLast="47" xr6:coauthVersionMax="47" xr10:uidLastSave="{8BE612C0-5B43-46CE-A4EC-FAA2C176334D}"/>
  <bookViews>
    <workbookView xWindow="-16470" yWindow="-16320" windowWidth="29040" windowHeight="15720" activeTab="3" xr2:uid="{D7AA632E-7026-470A-B1AC-7EDC81535D30}"/>
  </bookViews>
  <sheets>
    <sheet name="Sheet5" sheetId="12" r:id="rId1"/>
    <sheet name="MASTER (2)" sheetId="11" r:id="rId2"/>
    <sheet name="Sheet6" sheetId="7" r:id="rId3"/>
    <sheet name="MASTER" sheetId="1" r:id="rId4"/>
    <sheet name="2025 goals" sheetId="6" r:id="rId5"/>
    <sheet name="Sheet3" sheetId="10" r:id="rId6"/>
  </sheets>
  <definedNames>
    <definedName name="_xlnm._FilterDatabase" localSheetId="4" hidden="1">'2025 goals'!$A$1:$G$633</definedName>
    <definedName name="_xlnm._FilterDatabase" localSheetId="3" hidden="1">MASTER!$A$1:$AL$562</definedName>
    <definedName name="_xlnm._FilterDatabase" localSheetId="1" hidden="1">'MASTER (2)'!$A$1:$AL$556</definedName>
    <definedName name="_xlchart.v1.0" hidden="1">Sheet5!$K$4:$K$559</definedName>
    <definedName name="_xlchart.v1.1" hidden="1">'MASTER (2)'!$M$1</definedName>
    <definedName name="_xlchart.v1.2" hidden="1">'MASTER (2)'!$M$2:$M$556</definedName>
  </definedNames>
  <calcPr calcId="191028"/>
  <pivotCaches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W8" i="1"/>
  <c r="X8" i="1" s="1"/>
  <c r="Y8" i="1" s="1"/>
  <c r="T8" i="1"/>
  <c r="U8" i="1" s="1"/>
  <c r="Q8" i="1"/>
  <c r="R8" i="1"/>
  <c r="Q12" i="1"/>
  <c r="L7" i="12"/>
  <c r="L6" i="12"/>
  <c r="L5" i="12"/>
  <c r="L4" i="12"/>
  <c r="R10" i="1"/>
  <c r="Q10" i="1"/>
  <c r="S8" i="1" l="1"/>
  <c r="AA8" i="1"/>
  <c r="AC8" i="1" s="1"/>
  <c r="Q9" i="1"/>
  <c r="M8" i="1"/>
  <c r="I13" i="10"/>
  <c r="I14" i="10"/>
  <c r="H14" i="10"/>
  <c r="H13" i="10"/>
  <c r="W100" i="1"/>
  <c r="W101" i="1"/>
  <c r="W298" i="1"/>
  <c r="W9" i="1"/>
  <c r="W10" i="1"/>
  <c r="W11" i="1"/>
  <c r="W69" i="1"/>
  <c r="W12" i="1"/>
  <c r="W13" i="1"/>
  <c r="W14" i="1"/>
  <c r="W15" i="1"/>
  <c r="W16" i="1"/>
  <c r="W17" i="1"/>
  <c r="W18" i="1"/>
  <c r="W19" i="1"/>
  <c r="W70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71" i="1"/>
  <c r="W36" i="1"/>
  <c r="W37" i="1"/>
  <c r="W38" i="1"/>
  <c r="W39" i="1"/>
  <c r="W40" i="1"/>
  <c r="W41" i="1"/>
  <c r="W42" i="1"/>
  <c r="W43" i="1"/>
  <c r="W44" i="1"/>
  <c r="W72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271" i="1"/>
  <c r="W272" i="1"/>
  <c r="W102" i="1"/>
  <c r="W103" i="1"/>
  <c r="W104" i="1"/>
  <c r="W73" i="1"/>
  <c r="W105" i="1"/>
  <c r="W106" i="1"/>
  <c r="W107" i="1"/>
  <c r="W108" i="1"/>
  <c r="W109" i="1"/>
  <c r="W110" i="1"/>
  <c r="W111" i="1"/>
  <c r="W112" i="1"/>
  <c r="W74" i="1"/>
  <c r="W113" i="1"/>
  <c r="W114" i="1"/>
  <c r="W115" i="1"/>
  <c r="W116" i="1"/>
  <c r="W273" i="1"/>
  <c r="W117" i="1"/>
  <c r="W274" i="1"/>
  <c r="W118" i="1"/>
  <c r="W119" i="1"/>
  <c r="W275" i="1"/>
  <c r="W120" i="1"/>
  <c r="W276" i="1"/>
  <c r="W121" i="1"/>
  <c r="W122" i="1"/>
  <c r="W123" i="1"/>
  <c r="W124" i="1"/>
  <c r="W125" i="1"/>
  <c r="W75" i="1"/>
  <c r="W277" i="1"/>
  <c r="W76" i="1"/>
  <c r="W126" i="1"/>
  <c r="W127" i="1"/>
  <c r="W128" i="1"/>
  <c r="W129" i="1"/>
  <c r="W130" i="1"/>
  <c r="W131" i="1"/>
  <c r="W132" i="1"/>
  <c r="W77" i="1"/>
  <c r="W133" i="1"/>
  <c r="W134" i="1"/>
  <c r="W135" i="1"/>
  <c r="W136" i="1"/>
  <c r="W278" i="1"/>
  <c r="W137" i="1"/>
  <c r="W138" i="1"/>
  <c r="W279" i="1"/>
  <c r="W139" i="1"/>
  <c r="W140" i="1"/>
  <c r="W78" i="1"/>
  <c r="W141" i="1"/>
  <c r="W142" i="1"/>
  <c r="W79" i="1"/>
  <c r="W143" i="1"/>
  <c r="W144" i="1"/>
  <c r="W145" i="1"/>
  <c r="W146" i="1"/>
  <c r="W147" i="1"/>
  <c r="W80" i="1"/>
  <c r="W148" i="1"/>
  <c r="W149" i="1"/>
  <c r="W280" i="1"/>
  <c r="W150" i="1"/>
  <c r="W151" i="1"/>
  <c r="W152" i="1"/>
  <c r="W281" i="1"/>
  <c r="W153" i="1"/>
  <c r="W154" i="1"/>
  <c r="W155" i="1"/>
  <c r="W156" i="1"/>
  <c r="W157" i="1"/>
  <c r="W158" i="1"/>
  <c r="W159" i="1"/>
  <c r="W160" i="1"/>
  <c r="W161" i="1"/>
  <c r="W162" i="1"/>
  <c r="W163" i="1"/>
  <c r="W81" i="1"/>
  <c r="W82" i="1"/>
  <c r="W164" i="1"/>
  <c r="W282" i="1"/>
  <c r="W165" i="1"/>
  <c r="W166" i="1"/>
  <c r="W167" i="1"/>
  <c r="W168" i="1"/>
  <c r="W169" i="1"/>
  <c r="W170" i="1"/>
  <c r="W171" i="1"/>
  <c r="W172" i="1"/>
  <c r="W173" i="1"/>
  <c r="W283" i="1"/>
  <c r="W174" i="1"/>
  <c r="W175" i="1"/>
  <c r="W284" i="1"/>
  <c r="W176" i="1"/>
  <c r="W177" i="1"/>
  <c r="W178" i="1"/>
  <c r="W179" i="1"/>
  <c r="W83" i="1"/>
  <c r="W180" i="1"/>
  <c r="W181" i="1"/>
  <c r="W182" i="1"/>
  <c r="W183" i="1"/>
  <c r="W184" i="1"/>
  <c r="W185" i="1"/>
  <c r="W285" i="1"/>
  <c r="W186" i="1"/>
  <c r="W187" i="1"/>
  <c r="W286" i="1"/>
  <c r="W188" i="1"/>
  <c r="W84" i="1"/>
  <c r="W189" i="1"/>
  <c r="W287" i="1"/>
  <c r="W190" i="1"/>
  <c r="W191" i="1"/>
  <c r="W288" i="1"/>
  <c r="W289" i="1"/>
  <c r="W192" i="1"/>
  <c r="W193" i="1"/>
  <c r="W194" i="1"/>
  <c r="W290" i="1"/>
  <c r="W195" i="1"/>
  <c r="W291" i="1"/>
  <c r="W196" i="1"/>
  <c r="W197" i="1"/>
  <c r="W198" i="1"/>
  <c r="W199" i="1"/>
  <c r="W200" i="1"/>
  <c r="W201" i="1"/>
  <c r="W202" i="1"/>
  <c r="W203" i="1"/>
  <c r="W204" i="1"/>
  <c r="W85" i="1"/>
  <c r="W86" i="1"/>
  <c r="W205" i="1"/>
  <c r="W206" i="1"/>
  <c r="W292" i="1"/>
  <c r="W207" i="1"/>
  <c r="W208" i="1"/>
  <c r="W87" i="1"/>
  <c r="W209" i="1"/>
  <c r="W88" i="1"/>
  <c r="W210" i="1"/>
  <c r="W211" i="1"/>
  <c r="W293" i="1"/>
  <c r="W212" i="1"/>
  <c r="W213" i="1"/>
  <c r="W214" i="1"/>
  <c r="W215" i="1"/>
  <c r="W216" i="1"/>
  <c r="W294" i="1"/>
  <c r="W217" i="1"/>
  <c r="W218" i="1"/>
  <c r="W295" i="1"/>
  <c r="W219" i="1"/>
  <c r="W220" i="1"/>
  <c r="W89" i="1"/>
  <c r="W221" i="1"/>
  <c r="W222" i="1"/>
  <c r="W223" i="1"/>
  <c r="W224" i="1"/>
  <c r="W225" i="1"/>
  <c r="W226" i="1"/>
  <c r="W296" i="1"/>
  <c r="W227" i="1"/>
  <c r="W228" i="1"/>
  <c r="W297" i="1"/>
  <c r="W90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91" i="1"/>
  <c r="W241" i="1"/>
  <c r="W242" i="1"/>
  <c r="W243" i="1"/>
  <c r="W244" i="1"/>
  <c r="W245" i="1"/>
  <c r="W246" i="1"/>
  <c r="W247" i="1"/>
  <c r="W248" i="1"/>
  <c r="W249" i="1"/>
  <c r="W250" i="1"/>
  <c r="W251" i="1"/>
  <c r="W92" i="1"/>
  <c r="W93" i="1"/>
  <c r="W252" i="1"/>
  <c r="W253" i="1"/>
  <c r="W94" i="1"/>
  <c r="W254" i="1"/>
  <c r="W255" i="1"/>
  <c r="W256" i="1"/>
  <c r="W95" i="1"/>
  <c r="W257" i="1"/>
  <c r="W258" i="1"/>
  <c r="W259" i="1"/>
  <c r="W96" i="1"/>
  <c r="W260" i="1"/>
  <c r="W97" i="1"/>
  <c r="W261" i="1"/>
  <c r="W262" i="1"/>
  <c r="W263" i="1"/>
  <c r="W264" i="1"/>
  <c r="W265" i="1"/>
  <c r="W266" i="1"/>
  <c r="W267" i="1"/>
  <c r="W268" i="1"/>
  <c r="W269" i="1"/>
  <c r="W270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98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99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61" i="1"/>
  <c r="W62" i="1"/>
  <c r="W63" i="1"/>
  <c r="W64" i="1"/>
  <c r="W65" i="1"/>
  <c r="W66" i="1"/>
  <c r="W67" i="1"/>
  <c r="W68" i="1"/>
  <c r="E633" i="6" l="1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Q404" i="1" l="1"/>
  <c r="R404" i="1" s="1"/>
  <c r="AH339" i="1"/>
  <c r="AI339" i="1" s="1"/>
  <c r="M404" i="1" l="1"/>
  <c r="Q383" i="1"/>
  <c r="Q409" i="1"/>
  <c r="Q435" i="1"/>
  <c r="Q442" i="1"/>
  <c r="Q538" i="1"/>
  <c r="Q543" i="1"/>
  <c r="Q549" i="1"/>
  <c r="Q315" i="1"/>
  <c r="Q427" i="1"/>
  <c r="Q454" i="1"/>
  <c r="Q480" i="1"/>
  <c r="Q488" i="1"/>
  <c r="Q307" i="1"/>
  <c r="Q347" i="1"/>
  <c r="Q355" i="1"/>
  <c r="Q462" i="1"/>
  <c r="Q487" i="1"/>
  <c r="Q495" i="1"/>
  <c r="Q316" i="1"/>
  <c r="Q348" i="1"/>
  <c r="Q384" i="1"/>
  <c r="Q399" i="1"/>
  <c r="Q335" i="1"/>
  <c r="Q356" i="1"/>
  <c r="Q363" i="1"/>
  <c r="Q385" i="1"/>
  <c r="Q393" i="1"/>
  <c r="Q400" i="1"/>
  <c r="Q455" i="1"/>
  <c r="Q463" i="1"/>
  <c r="Q466" i="1"/>
  <c r="Q523" i="1"/>
  <c r="Q530" i="1"/>
  <c r="Q545" i="1"/>
  <c r="Q557" i="1"/>
  <c r="Q318" i="1"/>
  <c r="Q325" i="1"/>
  <c r="Q341" i="1"/>
  <c r="Q416" i="1"/>
  <c r="Q424" i="1"/>
  <c r="Q436" i="1"/>
  <c r="Q444" i="1"/>
  <c r="Q467" i="1"/>
  <c r="Q473" i="1"/>
  <c r="Q531" i="1"/>
  <c r="Q539" i="1"/>
  <c r="Q349" i="1"/>
  <c r="Q357" i="1"/>
  <c r="Q417" i="1"/>
  <c r="Q429" i="1"/>
  <c r="Q437" i="1"/>
  <c r="Q482" i="1"/>
  <c r="Q534" i="1"/>
  <c r="Q342" i="1"/>
  <c r="Q350" i="1"/>
  <c r="Q358" i="1"/>
  <c r="Q387" i="1"/>
  <c r="Q418" i="1"/>
  <c r="Q425" i="1"/>
  <c r="Q445" i="1"/>
  <c r="Q490" i="1"/>
  <c r="Q506" i="1"/>
  <c r="Q532" i="1"/>
  <c r="Q327" i="1"/>
  <c r="Q351" i="1"/>
  <c r="Q377" i="1"/>
  <c r="Q388" i="1"/>
  <c r="Q483" i="1"/>
  <c r="Q507" i="1"/>
  <c r="Q518" i="1"/>
  <c r="Q547" i="1"/>
  <c r="Q328" i="1"/>
  <c r="Q344" i="1"/>
  <c r="Q352" i="1"/>
  <c r="Q378" i="1"/>
  <c r="Q389" i="1"/>
  <c r="Q447" i="1"/>
  <c r="Q468" i="1"/>
  <c r="Q500" i="1"/>
  <c r="Q508" i="1"/>
  <c r="Q525" i="1"/>
  <c r="Q319" i="1"/>
  <c r="Q336" i="1"/>
  <c r="Q310" i="1"/>
  <c r="Q299" i="1"/>
  <c r="Q305" i="1"/>
  <c r="Q338" i="1"/>
  <c r="Q298" i="1"/>
  <c r="Q366" i="1"/>
  <c r="Q396" i="1"/>
  <c r="Q402" i="1"/>
  <c r="Q458" i="1"/>
  <c r="Q469" i="1"/>
  <c r="Q474" i="1"/>
  <c r="Q509" i="1"/>
  <c r="Q375" i="1"/>
  <c r="Q333" i="1"/>
  <c r="Q382" i="1"/>
  <c r="Q408" i="1"/>
  <c r="Q300" i="1"/>
  <c r="Q306" i="1"/>
  <c r="Q320" i="1"/>
  <c r="Q329" i="1"/>
  <c r="Q403" i="1"/>
  <c r="Q430" i="1"/>
  <c r="Q459" i="1"/>
  <c r="Q470" i="1"/>
  <c r="Q475" i="1"/>
  <c r="Q501" i="1"/>
  <c r="Q332" i="1"/>
  <c r="Q381" i="1"/>
  <c r="Q413" i="1"/>
  <c r="Q431" i="1"/>
  <c r="Q439" i="1"/>
  <c r="Q448" i="1"/>
  <c r="Q476" i="1"/>
  <c r="Q493" i="1"/>
  <c r="Q527" i="1"/>
  <c r="Q99" i="1"/>
  <c r="Q360" i="1"/>
  <c r="Q379" i="1"/>
  <c r="Q98" i="1"/>
  <c r="Q426" i="1"/>
  <c r="Q432" i="1"/>
  <c r="Q460" i="1"/>
  <c r="Q471" i="1"/>
  <c r="Q485" i="1"/>
  <c r="Q503" i="1"/>
  <c r="Q521" i="1"/>
  <c r="Q528" i="1"/>
  <c r="Q461" i="1"/>
  <c r="Q323" i="1"/>
  <c r="Q322" i="1"/>
  <c r="Q302" i="1"/>
  <c r="Q313" i="1"/>
  <c r="Q331" i="1"/>
  <c r="Q353" i="1"/>
  <c r="Q368" i="1"/>
  <c r="Q380" i="1"/>
  <c r="Q391" i="1"/>
  <c r="Q397" i="1"/>
  <c r="Q405" i="1"/>
  <c r="Q421" i="1"/>
  <c r="Q433" i="1"/>
  <c r="Q354" i="1"/>
  <c r="Q362" i="1"/>
  <c r="Q392" i="1"/>
  <c r="Q406" i="1"/>
  <c r="Q486" i="1"/>
  <c r="Q512" i="1"/>
  <c r="Q407" i="1"/>
  <c r="Q423" i="1"/>
  <c r="Q434" i="1"/>
  <c r="Q441" i="1"/>
  <c r="Q451" i="1"/>
  <c r="Q494" i="1"/>
  <c r="Q513" i="1"/>
  <c r="Q529" i="1"/>
  <c r="Q102" i="1"/>
  <c r="Q108" i="1"/>
  <c r="Q119" i="1"/>
  <c r="Q128" i="1"/>
  <c r="Q141" i="1"/>
  <c r="Q165" i="1"/>
  <c r="Q195" i="1"/>
  <c r="Q200" i="1"/>
  <c r="Q205" i="1"/>
  <c r="Q65" i="1"/>
  <c r="Q216" i="1"/>
  <c r="Q223" i="1"/>
  <c r="Q297" i="1"/>
  <c r="Q233" i="1"/>
  <c r="Q96" i="1"/>
  <c r="Q266" i="1"/>
  <c r="Q184" i="1"/>
  <c r="Q290" i="1"/>
  <c r="R290" i="1" s="1"/>
  <c r="Q180" i="1"/>
  <c r="Q100" i="1"/>
  <c r="Q273" i="1"/>
  <c r="Q137" i="1"/>
  <c r="Q79" i="1"/>
  <c r="Q158" i="1"/>
  <c r="Q166" i="1"/>
  <c r="Q189" i="1"/>
  <c r="Q208" i="1"/>
  <c r="Q249" i="1"/>
  <c r="Q176" i="1"/>
  <c r="Q185" i="1"/>
  <c r="Q196" i="1"/>
  <c r="Q229" i="1"/>
  <c r="Q234" i="1"/>
  <c r="Q250" i="1"/>
  <c r="Q267" i="1"/>
  <c r="Q124" i="1"/>
  <c r="Q127" i="1"/>
  <c r="Q147" i="1"/>
  <c r="Q109" i="1"/>
  <c r="Q134" i="1"/>
  <c r="Q170" i="1"/>
  <c r="Q287" i="1"/>
  <c r="Q87" i="1"/>
  <c r="Q212" i="1"/>
  <c r="Q268" i="1"/>
  <c r="Q171" i="1"/>
  <c r="Q190" i="1"/>
  <c r="Q202" i="1"/>
  <c r="Q217" i="1"/>
  <c r="Q89" i="1"/>
  <c r="Q225" i="1"/>
  <c r="Q117" i="1"/>
  <c r="Q105" i="1"/>
  <c r="Q130" i="1"/>
  <c r="Q144" i="1"/>
  <c r="Q110" i="1"/>
  <c r="Q275" i="1"/>
  <c r="Q172" i="1"/>
  <c r="Q285" i="1"/>
  <c r="R285" i="1" s="1"/>
  <c r="Q236" i="1"/>
  <c r="Q254" i="1"/>
  <c r="Q269" i="1"/>
  <c r="Q247" i="1"/>
  <c r="Q271" i="1"/>
  <c r="Q149" i="1"/>
  <c r="Q160" i="1"/>
  <c r="Q286" i="1"/>
  <c r="Q295" i="1"/>
  <c r="Q226" i="1"/>
  <c r="Q75" i="1"/>
  <c r="Q139" i="1"/>
  <c r="Q274" i="1"/>
  <c r="Q280" i="1"/>
  <c r="Q161" i="1"/>
  <c r="Q173" i="1"/>
  <c r="Q186" i="1"/>
  <c r="Q191" i="1"/>
  <c r="Q197" i="1"/>
  <c r="Q203" i="1"/>
  <c r="Q213" i="1"/>
  <c r="Q296" i="1"/>
  <c r="Q244" i="1"/>
  <c r="Q261" i="1"/>
  <c r="Q68" i="1"/>
  <c r="Q63" i="1"/>
  <c r="Q162" i="1"/>
  <c r="Q178" i="1"/>
  <c r="Q182" i="1"/>
  <c r="Q198" i="1"/>
  <c r="Q95" i="1"/>
  <c r="Q282" i="1"/>
  <c r="Q111" i="1"/>
  <c r="Q114" i="1"/>
  <c r="Q276" i="1"/>
  <c r="Q199" i="1"/>
  <c r="Q85" i="1"/>
  <c r="Q88" i="1"/>
  <c r="Q214" i="1"/>
  <c r="Q227" i="1"/>
  <c r="Q230" i="1"/>
  <c r="Q238" i="1"/>
  <c r="Q107" i="1"/>
  <c r="Q113" i="1"/>
  <c r="Q272" i="1"/>
  <c r="Q106" i="1"/>
  <c r="Q112" i="1"/>
  <c r="Q118" i="1"/>
  <c r="Q277" i="1"/>
  <c r="Q146" i="1"/>
  <c r="Q150" i="1"/>
  <c r="Q152" i="1"/>
  <c r="Q64" i="1"/>
  <c r="Q192" i="1"/>
  <c r="Q74" i="1"/>
  <c r="Q76" i="1"/>
  <c r="Q136" i="1"/>
  <c r="Q222" i="1"/>
  <c r="Q240" i="1"/>
  <c r="Q245" i="1"/>
  <c r="Q93" i="1"/>
  <c r="Q81" i="1"/>
  <c r="Q77" i="1"/>
  <c r="Q278" i="1"/>
  <c r="R278" i="1" s="1"/>
  <c r="Q168" i="1"/>
  <c r="Q174" i="1"/>
  <c r="Q193" i="1"/>
  <c r="Q123" i="1"/>
  <c r="Q133" i="1"/>
  <c r="Q157" i="1"/>
  <c r="Q175" i="1"/>
  <c r="Q232" i="1"/>
  <c r="Q91" i="1"/>
  <c r="Q246" i="1"/>
  <c r="Q259" i="1"/>
  <c r="Q265" i="1"/>
  <c r="Q14" i="1"/>
  <c r="Q55" i="1"/>
  <c r="Q58" i="1"/>
  <c r="Q60" i="1"/>
  <c r="Q30" i="1"/>
  <c r="Q51" i="1"/>
  <c r="Q27" i="1"/>
  <c r="Q37" i="1"/>
  <c r="Q56" i="1"/>
  <c r="Q61" i="1"/>
  <c r="Q40" i="1"/>
  <c r="Q52" i="1"/>
  <c r="Q15" i="1"/>
  <c r="Q16" i="1"/>
  <c r="Q17" i="1"/>
  <c r="Q21" i="1"/>
  <c r="Q33" i="1"/>
  <c r="Q47" i="1"/>
  <c r="Q57" i="1"/>
  <c r="Q23" i="1"/>
  <c r="Q34" i="1"/>
  <c r="Q54" i="1"/>
  <c r="Q19" i="1"/>
  <c r="Q62" i="1"/>
  <c r="Q48" i="1"/>
  <c r="Q31" i="1"/>
  <c r="Q42" i="1"/>
  <c r="Q49" i="1"/>
  <c r="Q36" i="1"/>
  <c r="Q39" i="1"/>
  <c r="Q45" i="1"/>
  <c r="Q25" i="1"/>
  <c r="Q44" i="1"/>
  <c r="Q18" i="1"/>
  <c r="Q72" i="1"/>
  <c r="Q552" i="1"/>
  <c r="Q264" i="1"/>
  <c r="Q169" i="1"/>
  <c r="Q440" i="1"/>
  <c r="Q457" i="1"/>
  <c r="Q289" i="1"/>
  <c r="Q465" i="1"/>
  <c r="Q477" i="1"/>
  <c r="Q489" i="1"/>
  <c r="Q517" i="1"/>
  <c r="Q90" i="1"/>
  <c r="Q537" i="1"/>
  <c r="Q253" i="1"/>
  <c r="Q104" i="1"/>
  <c r="Q115" i="1"/>
  <c r="Q121" i="1"/>
  <c r="Q364" i="1"/>
  <c r="Q155" i="1"/>
  <c r="Q314" i="1"/>
  <c r="Q116" i="1"/>
  <c r="Q330" i="1"/>
  <c r="Q122" i="1"/>
  <c r="Q143" i="1"/>
  <c r="Q374" i="1"/>
  <c r="Q390" i="1"/>
  <c r="Q414" i="1"/>
  <c r="Q187" i="1"/>
  <c r="Q66" i="1"/>
  <c r="Q553" i="1"/>
  <c r="Q345" i="1"/>
  <c r="Q135" i="1"/>
  <c r="Q365" i="1"/>
  <c r="Q376" i="1"/>
  <c r="Q26" i="1"/>
  <c r="Q153" i="1"/>
  <c r="Q401" i="1"/>
  <c r="Q415" i="1"/>
  <c r="Q422" i="1"/>
  <c r="Q83" i="1"/>
  <c r="Q181" i="1"/>
  <c r="Q450" i="1"/>
  <c r="Q496" i="1"/>
  <c r="Q294" i="1"/>
  <c r="Q221" i="1"/>
  <c r="Q524" i="1"/>
  <c r="Q242" i="1"/>
  <c r="R242" i="1" s="1"/>
  <c r="Q67" i="1"/>
  <c r="Q554" i="1"/>
  <c r="Q559" i="1"/>
  <c r="Q80" i="1"/>
  <c r="Q410" i="1"/>
  <c r="R410" i="1" s="1"/>
  <c r="Q284" i="1"/>
  <c r="Q41" i="1"/>
  <c r="Q478" i="1"/>
  <c r="R478" i="1" s="1"/>
  <c r="Q491" i="1"/>
  <c r="Q497" i="1"/>
  <c r="Q504" i="1"/>
  <c r="Q53" i="1"/>
  <c r="Q94" i="1"/>
  <c r="R94" i="1" s="1"/>
  <c r="Q555" i="1"/>
  <c r="Q70" i="1"/>
  <c r="Q22" i="1"/>
  <c r="Q148" i="1"/>
  <c r="Q156" i="1"/>
  <c r="Q82" i="1"/>
  <c r="Q35" i="1"/>
  <c r="Q484" i="1"/>
  <c r="R484" i="1" s="1"/>
  <c r="Q498" i="1"/>
  <c r="Q505" i="1"/>
  <c r="Q235" i="1"/>
  <c r="Q243" i="1"/>
  <c r="Q260" i="1"/>
  <c r="Q71" i="1"/>
  <c r="Q84" i="1"/>
  <c r="Q288" i="1"/>
  <c r="Q472" i="1"/>
  <c r="Q209" i="1"/>
  <c r="Q140" i="1"/>
  <c r="Q281" i="1"/>
  <c r="R281" i="1" s="1"/>
  <c r="Q29" i="1"/>
  <c r="Q179" i="1"/>
  <c r="Q449" i="1"/>
  <c r="Q201" i="1"/>
  <c r="Q206" i="1"/>
  <c r="Q241" i="1"/>
  <c r="Q248" i="1"/>
  <c r="Q548" i="1"/>
  <c r="R548" i="1" s="1"/>
  <c r="Q73" i="1"/>
  <c r="Q13" i="1"/>
  <c r="Q339" i="1"/>
  <c r="Q126" i="1"/>
  <c r="Q132" i="1"/>
  <c r="Q359" i="1"/>
  <c r="Q303" i="1"/>
  <c r="Q308" i="1"/>
  <c r="R308" i="1" s="1"/>
  <c r="Q317" i="1"/>
  <c r="Q334" i="1"/>
  <c r="Q20" i="1"/>
  <c r="Q443" i="1"/>
  <c r="Q452" i="1"/>
  <c r="Q194" i="1"/>
  <c r="Q210" i="1"/>
  <c r="Q510" i="1"/>
  <c r="Q519" i="1"/>
  <c r="Q544" i="1"/>
  <c r="Q550" i="1"/>
  <c r="Q97" i="1"/>
  <c r="Q560" i="1"/>
  <c r="Q453" i="1"/>
  <c r="Q479" i="1"/>
  <c r="Q492" i="1"/>
  <c r="Q499" i="1"/>
  <c r="Q101" i="1"/>
  <c r="Q511" i="1"/>
  <c r="Q520" i="1"/>
  <c r="Q237" i="1"/>
  <c r="Q556" i="1"/>
  <c r="Q167" i="1"/>
  <c r="Q177" i="1"/>
  <c r="Q438" i="1"/>
  <c r="Q204" i="1"/>
  <c r="Q251" i="1"/>
  <c r="Q120" i="1"/>
  <c r="R120" i="1" s="1"/>
  <c r="Q11" i="1"/>
  <c r="Q311" i="1"/>
  <c r="Q131" i="1"/>
  <c r="R131" i="1" s="1"/>
  <c r="Q138" i="1"/>
  <c r="Q69" i="1"/>
  <c r="Q312" i="1"/>
  <c r="Q321" i="1"/>
  <c r="Q279" i="1"/>
  <c r="R279" i="1" s="1"/>
  <c r="Q373" i="1"/>
  <c r="Q103" i="1"/>
  <c r="Q343" i="1"/>
  <c r="Q142" i="1"/>
  <c r="Q24" i="1"/>
  <c r="Q159" i="1"/>
  <c r="Q536" i="1"/>
  <c r="Q304" i="1"/>
  <c r="Q309" i="1"/>
  <c r="Q324" i="1"/>
  <c r="Q125" i="1"/>
  <c r="Q369" i="1"/>
  <c r="R369" i="1" s="1"/>
  <c r="Q411" i="1"/>
  <c r="Q340" i="1"/>
  <c r="Q346" i="1"/>
  <c r="Q78" i="1"/>
  <c r="Q145" i="1"/>
  <c r="Q28" i="1"/>
  <c r="Q163" i="1"/>
  <c r="Q326" i="1"/>
  <c r="R326" i="1" s="1"/>
  <c r="Q361" i="1"/>
  <c r="Q367" i="1"/>
  <c r="Q370" i="1"/>
  <c r="Q32" i="1"/>
  <c r="Q218" i="1"/>
  <c r="R218" i="1" s="1"/>
  <c r="Q526" i="1"/>
  <c r="Q59" i="1"/>
  <c r="Q255" i="1"/>
  <c r="Q558" i="1"/>
  <c r="Q561" i="1"/>
  <c r="Q154" i="1"/>
  <c r="Q428" i="1"/>
  <c r="Q43" i="1"/>
  <c r="R43" i="1" s="1"/>
  <c r="Q86" i="1"/>
  <c r="Q50" i="1"/>
  <c r="Q215" i="1"/>
  <c r="Q220" i="1"/>
  <c r="Q228" i="1"/>
  <c r="Q540" i="1"/>
  <c r="Q546" i="1"/>
  <c r="Q256" i="1"/>
  <c r="Q129" i="1"/>
  <c r="Q301" i="1"/>
  <c r="Q337" i="1"/>
  <c r="Q371" i="1"/>
  <c r="Q386" i="1"/>
  <c r="Q38" i="1"/>
  <c r="Q183" i="1"/>
  <c r="Q456" i="1"/>
  <c r="Q46" i="1"/>
  <c r="Q292" i="1"/>
  <c r="Q211" i="1"/>
  <c r="Q219" i="1"/>
  <c r="Q514" i="1"/>
  <c r="Q239" i="1"/>
  <c r="Q541" i="1"/>
  <c r="Q262" i="1"/>
  <c r="Q372" i="1"/>
  <c r="Q151" i="1"/>
  <c r="Q394" i="1"/>
  <c r="Q164" i="1"/>
  <c r="R164" i="1" s="1"/>
  <c r="Q419" i="1"/>
  <c r="Q446" i="1"/>
  <c r="Q188" i="1"/>
  <c r="Q481" i="1"/>
  <c r="Q522" i="1"/>
  <c r="Q533" i="1"/>
  <c r="Q92" i="1"/>
  <c r="Q257" i="1"/>
  <c r="Q395" i="1"/>
  <c r="R395" i="1" s="1"/>
  <c r="Q398" i="1"/>
  <c r="Q412" i="1"/>
  <c r="Q420" i="1"/>
  <c r="Q464" i="1"/>
  <c r="Q291" i="1"/>
  <c r="Q293" i="1"/>
  <c r="Q515" i="1"/>
  <c r="Q231" i="1"/>
  <c r="Q535" i="1"/>
  <c r="R535" i="1" s="1"/>
  <c r="Q542" i="1"/>
  <c r="Q258" i="1"/>
  <c r="Q562" i="1"/>
  <c r="Q283" i="1"/>
  <c r="Q207" i="1"/>
  <c r="Q502" i="1"/>
  <c r="Q516" i="1"/>
  <c r="Q224" i="1"/>
  <c r="Q252" i="1"/>
  <c r="Q551" i="1"/>
  <c r="Q263" i="1"/>
  <c r="Q270" i="1"/>
  <c r="R207" i="1" l="1"/>
  <c r="R293" i="1"/>
  <c r="R533" i="1"/>
  <c r="R372" i="1"/>
  <c r="R309" i="1"/>
  <c r="R97" i="1"/>
  <c r="R443" i="1"/>
  <c r="R132" i="1"/>
  <c r="R206" i="1"/>
  <c r="R314" i="1"/>
  <c r="R504" i="1"/>
  <c r="R559" i="1"/>
  <c r="R179" i="1"/>
  <c r="R138" i="1"/>
  <c r="R491" i="1"/>
  <c r="R67" i="1"/>
  <c r="R210" i="1"/>
  <c r="R343" i="1"/>
  <c r="R140" i="1"/>
  <c r="R235" i="1"/>
  <c r="R22" i="1"/>
  <c r="R264" i="1"/>
  <c r="R456" i="1"/>
  <c r="R256" i="1"/>
  <c r="R288" i="1"/>
  <c r="R211" i="1"/>
  <c r="R337" i="1"/>
  <c r="R215" i="1"/>
  <c r="R255" i="1"/>
  <c r="R231" i="1"/>
  <c r="R257" i="1"/>
  <c r="R394" i="1"/>
  <c r="R125" i="1"/>
  <c r="R556" i="1"/>
  <c r="R453" i="1"/>
  <c r="R194" i="1"/>
  <c r="R303" i="1"/>
  <c r="R248" i="1"/>
  <c r="R46" i="1"/>
  <c r="R129" i="1"/>
  <c r="R86" i="1"/>
  <c r="R526" i="1"/>
  <c r="R373" i="1"/>
  <c r="R11" i="1"/>
  <c r="R498" i="1"/>
  <c r="R555" i="1"/>
  <c r="R284" i="1"/>
  <c r="R221" i="1"/>
  <c r="R38" i="1"/>
  <c r="R540" i="1"/>
  <c r="R154" i="1"/>
  <c r="R370" i="1"/>
  <c r="R312" i="1"/>
  <c r="R71" i="1"/>
  <c r="R82" i="1"/>
  <c r="R519" i="1"/>
  <c r="R317" i="1"/>
  <c r="R13" i="1"/>
  <c r="R365" i="1"/>
  <c r="R374" i="1"/>
  <c r="R121" i="1"/>
  <c r="R465" i="1"/>
  <c r="R386" i="1"/>
  <c r="R228" i="1"/>
  <c r="R561" i="1"/>
  <c r="R367" i="1"/>
  <c r="R69" i="1"/>
  <c r="R156" i="1"/>
  <c r="R497" i="1"/>
  <c r="R554" i="1"/>
  <c r="R371" i="1"/>
  <c r="R220" i="1"/>
  <c r="R558" i="1"/>
  <c r="R142" i="1"/>
  <c r="R243" i="1"/>
  <c r="R148" i="1"/>
  <c r="R167" i="1"/>
  <c r="R479" i="1"/>
  <c r="R163" i="1"/>
  <c r="R292" i="1"/>
  <c r="R301" i="1"/>
  <c r="R50" i="1"/>
  <c r="R59" i="1"/>
  <c r="R103" i="1"/>
  <c r="R311" i="1"/>
  <c r="R209" i="1"/>
  <c r="R505" i="1"/>
  <c r="R70" i="1"/>
  <c r="R41" i="1"/>
  <c r="R524" i="1"/>
  <c r="R502" i="1"/>
  <c r="R515" i="1"/>
  <c r="R92" i="1"/>
  <c r="R151" i="1"/>
  <c r="R28" i="1"/>
  <c r="R324" i="1"/>
  <c r="R237" i="1"/>
  <c r="R560" i="1"/>
  <c r="R452" i="1"/>
  <c r="R359" i="1"/>
  <c r="R241" i="1"/>
  <c r="R401" i="1"/>
  <c r="R66" i="1"/>
  <c r="R116" i="1"/>
  <c r="R537" i="1"/>
  <c r="R169" i="1"/>
  <c r="R19" i="1"/>
  <c r="R17" i="1"/>
  <c r="R56" i="1"/>
  <c r="R175" i="1"/>
  <c r="R76" i="1"/>
  <c r="R277" i="1"/>
  <c r="R230" i="1"/>
  <c r="R111" i="1"/>
  <c r="R273" i="1"/>
  <c r="R165" i="1"/>
  <c r="R494" i="1"/>
  <c r="R354" i="1"/>
  <c r="R323" i="1"/>
  <c r="R379" i="1"/>
  <c r="R332" i="1"/>
  <c r="R329" i="1"/>
  <c r="R402" i="1"/>
  <c r="R508" i="1"/>
  <c r="R518" i="1"/>
  <c r="R532" i="1"/>
  <c r="R523" i="1"/>
  <c r="R355" i="1"/>
  <c r="R472" i="1"/>
  <c r="R39" i="1"/>
  <c r="R77" i="1"/>
  <c r="R68" i="1"/>
  <c r="R186" i="1"/>
  <c r="R295" i="1"/>
  <c r="R236" i="1"/>
  <c r="R117" i="1"/>
  <c r="R212" i="1"/>
  <c r="R124" i="1"/>
  <c r="R249" i="1"/>
  <c r="R100" i="1"/>
  <c r="R297" i="1"/>
  <c r="R451" i="1"/>
  <c r="R433" i="1"/>
  <c r="R360" i="1"/>
  <c r="R320" i="1"/>
  <c r="R396" i="1"/>
  <c r="R500" i="1"/>
  <c r="R507" i="1"/>
  <c r="R506" i="1"/>
  <c r="R534" i="1"/>
  <c r="R473" i="1"/>
  <c r="R384" i="1"/>
  <c r="R347" i="1"/>
  <c r="R145" i="1"/>
  <c r="R520" i="1"/>
  <c r="R153" i="1"/>
  <c r="R187" i="1"/>
  <c r="R90" i="1"/>
  <c r="R54" i="1"/>
  <c r="R16" i="1"/>
  <c r="R37" i="1"/>
  <c r="R157" i="1"/>
  <c r="R74" i="1"/>
  <c r="R118" i="1"/>
  <c r="R227" i="1"/>
  <c r="R282" i="1"/>
  <c r="R141" i="1"/>
  <c r="R441" i="1"/>
  <c r="R461" i="1"/>
  <c r="R306" i="1"/>
  <c r="R366" i="1"/>
  <c r="R468" i="1"/>
  <c r="R483" i="1"/>
  <c r="R490" i="1"/>
  <c r="R467" i="1"/>
  <c r="R442" i="1"/>
  <c r="R294" i="1"/>
  <c r="R517" i="1"/>
  <c r="R36" i="1"/>
  <c r="R14" i="1"/>
  <c r="R81" i="1"/>
  <c r="R261" i="1"/>
  <c r="R173" i="1"/>
  <c r="R286" i="1"/>
  <c r="R225" i="1"/>
  <c r="R87" i="1"/>
  <c r="R267" i="1"/>
  <c r="R208" i="1"/>
  <c r="R223" i="1"/>
  <c r="R434" i="1"/>
  <c r="R421" i="1"/>
  <c r="R99" i="1"/>
  <c r="R300" i="1"/>
  <c r="R447" i="1"/>
  <c r="R482" i="1"/>
  <c r="R444" i="1"/>
  <c r="R466" i="1"/>
  <c r="R307" i="1"/>
  <c r="R435" i="1"/>
  <c r="R270" i="1"/>
  <c r="R283" i="1"/>
  <c r="R291" i="1"/>
  <c r="R522" i="1"/>
  <c r="R262" i="1"/>
  <c r="R78" i="1"/>
  <c r="R304" i="1"/>
  <c r="R511" i="1"/>
  <c r="R550" i="1"/>
  <c r="R20" i="1"/>
  <c r="R126" i="1"/>
  <c r="R201" i="1"/>
  <c r="R496" i="1"/>
  <c r="R26" i="1"/>
  <c r="R414" i="1"/>
  <c r="R155" i="1"/>
  <c r="R489" i="1"/>
  <c r="R552" i="1"/>
  <c r="R34" i="1"/>
  <c r="R12" i="1"/>
  <c r="R27" i="1"/>
  <c r="R133" i="1"/>
  <c r="R112" i="1"/>
  <c r="R214" i="1"/>
  <c r="R95" i="1"/>
  <c r="R128" i="1"/>
  <c r="R423" i="1"/>
  <c r="R405" i="1"/>
  <c r="R528" i="1"/>
  <c r="R527" i="1"/>
  <c r="R408" i="1"/>
  <c r="R298" i="1"/>
  <c r="R437" i="1"/>
  <c r="R436" i="1"/>
  <c r="R463" i="1"/>
  <c r="R348" i="1"/>
  <c r="R481" i="1"/>
  <c r="R183" i="1"/>
  <c r="R546" i="1"/>
  <c r="R428" i="1"/>
  <c r="R32" i="1"/>
  <c r="R321" i="1"/>
  <c r="R251" i="1"/>
  <c r="R84" i="1"/>
  <c r="R35" i="1"/>
  <c r="R53" i="1"/>
  <c r="R80" i="1"/>
  <c r="R49" i="1"/>
  <c r="R265" i="1"/>
  <c r="R93" i="1"/>
  <c r="R192" i="1"/>
  <c r="R244" i="1"/>
  <c r="R161" i="1"/>
  <c r="R160" i="1"/>
  <c r="R172" i="1"/>
  <c r="R89" i="1"/>
  <c r="R287" i="1"/>
  <c r="R250" i="1"/>
  <c r="R180" i="1"/>
  <c r="R216" i="1"/>
  <c r="R407" i="1"/>
  <c r="R397" i="1"/>
  <c r="R521" i="1"/>
  <c r="R493" i="1"/>
  <c r="R501" i="1"/>
  <c r="R382" i="1"/>
  <c r="R338" i="1"/>
  <c r="R429" i="1"/>
  <c r="R424" i="1"/>
  <c r="R455" i="1"/>
  <c r="R316" i="1"/>
  <c r="R409" i="1"/>
  <c r="R263" i="1"/>
  <c r="R562" i="1"/>
  <c r="R464" i="1"/>
  <c r="R188" i="1"/>
  <c r="R541" i="1"/>
  <c r="R346" i="1"/>
  <c r="R536" i="1"/>
  <c r="R101" i="1"/>
  <c r="R544" i="1"/>
  <c r="R334" i="1"/>
  <c r="R339" i="1"/>
  <c r="R449" i="1"/>
  <c r="R450" i="1"/>
  <c r="R376" i="1"/>
  <c r="R390" i="1"/>
  <c r="R364" i="1"/>
  <c r="R477" i="1"/>
  <c r="R23" i="1"/>
  <c r="R15" i="1"/>
  <c r="R51" i="1"/>
  <c r="R123" i="1"/>
  <c r="R106" i="1"/>
  <c r="R88" i="1"/>
  <c r="R189" i="1"/>
  <c r="R119" i="1"/>
  <c r="R391" i="1"/>
  <c r="R503" i="1"/>
  <c r="R476" i="1"/>
  <c r="R475" i="1"/>
  <c r="R333" i="1"/>
  <c r="R305" i="1"/>
  <c r="R445" i="1"/>
  <c r="R417" i="1"/>
  <c r="R416" i="1"/>
  <c r="R488" i="1"/>
  <c r="R420" i="1"/>
  <c r="R204" i="1"/>
  <c r="R72" i="1"/>
  <c r="R42" i="1"/>
  <c r="R259" i="1"/>
  <c r="R245" i="1"/>
  <c r="R198" i="1"/>
  <c r="R296" i="1"/>
  <c r="R280" i="1"/>
  <c r="R149" i="1"/>
  <c r="R275" i="1"/>
  <c r="R217" i="1"/>
  <c r="R170" i="1"/>
  <c r="R234" i="1"/>
  <c r="R380" i="1"/>
  <c r="R448" i="1"/>
  <c r="R470" i="1"/>
  <c r="R375" i="1"/>
  <c r="R299" i="1"/>
  <c r="R389" i="1"/>
  <c r="R425" i="1"/>
  <c r="R480" i="1"/>
  <c r="R551" i="1"/>
  <c r="R258" i="1"/>
  <c r="R412" i="1"/>
  <c r="R446" i="1"/>
  <c r="R239" i="1"/>
  <c r="R340" i="1"/>
  <c r="R159" i="1"/>
  <c r="R438" i="1"/>
  <c r="R499" i="1"/>
  <c r="R181" i="1"/>
  <c r="R57" i="1"/>
  <c r="R52" i="1"/>
  <c r="R193" i="1"/>
  <c r="R64" i="1"/>
  <c r="R272" i="1"/>
  <c r="R85" i="1"/>
  <c r="R166" i="1"/>
  <c r="R65" i="1"/>
  <c r="R368" i="1"/>
  <c r="R485" i="1"/>
  <c r="R439" i="1"/>
  <c r="R459" i="1"/>
  <c r="R310" i="1"/>
  <c r="R378" i="1"/>
  <c r="R388" i="1"/>
  <c r="R418" i="1"/>
  <c r="R357" i="1"/>
  <c r="R454" i="1"/>
  <c r="R383" i="1"/>
  <c r="R260" i="1"/>
  <c r="R18" i="1"/>
  <c r="R31" i="1"/>
  <c r="R30" i="1"/>
  <c r="R246" i="1"/>
  <c r="R240" i="1"/>
  <c r="R182" i="1"/>
  <c r="R213" i="1"/>
  <c r="R274" i="1"/>
  <c r="R271" i="1"/>
  <c r="R110" i="1"/>
  <c r="R202" i="1"/>
  <c r="R134" i="1"/>
  <c r="R229" i="1"/>
  <c r="R184" i="1"/>
  <c r="R108" i="1"/>
  <c r="R512" i="1"/>
  <c r="R353" i="1"/>
  <c r="R471" i="1"/>
  <c r="R431" i="1"/>
  <c r="R509" i="1"/>
  <c r="R336" i="1"/>
  <c r="R377" i="1"/>
  <c r="R349" i="1"/>
  <c r="R341" i="1"/>
  <c r="R400" i="1"/>
  <c r="R252" i="1"/>
  <c r="R542" i="1"/>
  <c r="R398" i="1"/>
  <c r="R419" i="1"/>
  <c r="R514" i="1"/>
  <c r="R411" i="1"/>
  <c r="R24" i="1"/>
  <c r="R177" i="1"/>
  <c r="R492" i="1"/>
  <c r="R510" i="1"/>
  <c r="R73" i="1"/>
  <c r="R29" i="1"/>
  <c r="R83" i="1"/>
  <c r="R135" i="1"/>
  <c r="R143" i="1"/>
  <c r="R115" i="1"/>
  <c r="R289" i="1"/>
  <c r="R47" i="1"/>
  <c r="R40" i="1"/>
  <c r="R174" i="1"/>
  <c r="R152" i="1"/>
  <c r="R113" i="1"/>
  <c r="R199" i="1"/>
  <c r="R158" i="1"/>
  <c r="R205" i="1"/>
  <c r="R331" i="1"/>
  <c r="R460" i="1"/>
  <c r="R430" i="1"/>
  <c r="R319" i="1"/>
  <c r="R352" i="1"/>
  <c r="R387" i="1"/>
  <c r="R325" i="1"/>
  <c r="R393" i="1"/>
  <c r="R427" i="1"/>
  <c r="R361" i="1"/>
  <c r="R44" i="1"/>
  <c r="R60" i="1"/>
  <c r="R91" i="1"/>
  <c r="R222" i="1"/>
  <c r="R178" i="1"/>
  <c r="R203" i="1"/>
  <c r="R139" i="1"/>
  <c r="R247" i="1"/>
  <c r="R144" i="1"/>
  <c r="R190" i="1"/>
  <c r="R109" i="1"/>
  <c r="R196" i="1"/>
  <c r="R266" i="1"/>
  <c r="R102" i="1"/>
  <c r="R486" i="1"/>
  <c r="R413" i="1"/>
  <c r="R403" i="1"/>
  <c r="R474" i="1"/>
  <c r="R344" i="1"/>
  <c r="R318" i="1"/>
  <c r="R385" i="1"/>
  <c r="R495" i="1"/>
  <c r="R315" i="1"/>
  <c r="R224" i="1"/>
  <c r="R219" i="1"/>
  <c r="R422" i="1"/>
  <c r="R345" i="1"/>
  <c r="R122" i="1"/>
  <c r="R104" i="1"/>
  <c r="R457" i="1"/>
  <c r="R48" i="1"/>
  <c r="R33" i="1"/>
  <c r="R61" i="1"/>
  <c r="R168" i="1"/>
  <c r="R150" i="1"/>
  <c r="R107" i="1"/>
  <c r="R276" i="1"/>
  <c r="R79" i="1"/>
  <c r="R200" i="1"/>
  <c r="R406" i="1"/>
  <c r="R313" i="1"/>
  <c r="R432" i="1"/>
  <c r="R469" i="1"/>
  <c r="R328" i="1"/>
  <c r="R351" i="1"/>
  <c r="R358" i="1"/>
  <c r="R363" i="1"/>
  <c r="R487" i="1"/>
  <c r="R25" i="1"/>
  <c r="R58" i="1"/>
  <c r="R232" i="1"/>
  <c r="R162" i="1"/>
  <c r="R197" i="1"/>
  <c r="R75" i="1"/>
  <c r="R269" i="1"/>
  <c r="R130" i="1"/>
  <c r="R171" i="1"/>
  <c r="R147" i="1"/>
  <c r="R185" i="1"/>
  <c r="R96" i="1"/>
  <c r="R392" i="1"/>
  <c r="R302" i="1"/>
  <c r="R426" i="1"/>
  <c r="R458" i="1"/>
  <c r="R350" i="1"/>
  <c r="R539" i="1"/>
  <c r="R557" i="1"/>
  <c r="R356" i="1"/>
  <c r="R549" i="1"/>
  <c r="R516" i="1"/>
  <c r="R415" i="1"/>
  <c r="R553" i="1"/>
  <c r="R330" i="1"/>
  <c r="R253" i="1"/>
  <c r="R440" i="1"/>
  <c r="R62" i="1"/>
  <c r="R21" i="1"/>
  <c r="R9" i="1"/>
  <c r="R136" i="1"/>
  <c r="R146" i="1"/>
  <c r="R238" i="1"/>
  <c r="R114" i="1"/>
  <c r="R137" i="1"/>
  <c r="R195" i="1"/>
  <c r="R529" i="1"/>
  <c r="R322" i="1"/>
  <c r="R98" i="1"/>
  <c r="R525" i="1"/>
  <c r="R327" i="1"/>
  <c r="R342" i="1"/>
  <c r="R545" i="1"/>
  <c r="R335" i="1"/>
  <c r="R462" i="1"/>
  <c r="R543" i="1"/>
  <c r="R45" i="1"/>
  <c r="R55" i="1"/>
  <c r="R63" i="1"/>
  <c r="R191" i="1"/>
  <c r="R226" i="1"/>
  <c r="R254" i="1"/>
  <c r="R105" i="1"/>
  <c r="R268" i="1"/>
  <c r="R127" i="1"/>
  <c r="R176" i="1"/>
  <c r="R233" i="1"/>
  <c r="R513" i="1"/>
  <c r="R362" i="1"/>
  <c r="R381" i="1"/>
  <c r="R547" i="1"/>
  <c r="R531" i="1"/>
  <c r="R530" i="1"/>
  <c r="R399" i="1"/>
  <c r="R538" i="1"/>
  <c r="S404" i="1"/>
  <c r="T404" i="1" s="1"/>
  <c r="X404" i="1"/>
  <c r="M344" i="1"/>
  <c r="M389" i="1"/>
  <c r="M127" i="1"/>
  <c r="M111" i="1"/>
  <c r="M405" i="1"/>
  <c r="M454" i="1"/>
  <c r="M543" i="1"/>
  <c r="M95" i="1"/>
  <c r="M134" i="1"/>
  <c r="M290" i="1"/>
  <c r="M263" i="1"/>
  <c r="M337" i="1"/>
  <c r="M213" i="1"/>
  <c r="M113" i="1"/>
  <c r="M112" i="1"/>
  <c r="M318" i="1"/>
  <c r="M471" i="1"/>
  <c r="M400" i="1"/>
  <c r="M193" i="1"/>
  <c r="M353" i="1"/>
  <c r="M323" i="1"/>
  <c r="M562" i="1"/>
  <c r="M558" i="1"/>
  <c r="M367" i="1"/>
  <c r="M536" i="1"/>
  <c r="M251" i="1"/>
  <c r="M359" i="1"/>
  <c r="M505" i="1"/>
  <c r="M465" i="1"/>
  <c r="M209" i="1"/>
  <c r="M241" i="1"/>
  <c r="M464" i="1"/>
  <c r="M392" i="1"/>
  <c r="M397" i="1"/>
  <c r="M429" i="1"/>
  <c r="M250" i="1"/>
  <c r="M186" i="1"/>
  <c r="M521" i="1"/>
  <c r="M88" i="1"/>
  <c r="M421" i="1"/>
  <c r="M325" i="1"/>
  <c r="M407" i="1"/>
  <c r="M528" i="1"/>
  <c r="M441" i="1"/>
  <c r="M350" i="1"/>
  <c r="M460" i="1"/>
  <c r="M205" i="1"/>
  <c r="M514" i="1"/>
  <c r="M175" i="1"/>
  <c r="M402" i="1"/>
  <c r="M222" i="1"/>
  <c r="M114" i="1"/>
  <c r="M79" i="1"/>
  <c r="M141" i="1"/>
  <c r="M455" i="1"/>
  <c r="M147" i="1"/>
  <c r="M507" i="1"/>
  <c r="M335" i="1"/>
  <c r="M485" i="1"/>
  <c r="M168" i="1"/>
  <c r="M276" i="1"/>
  <c r="M293" i="1"/>
  <c r="M78" i="1"/>
  <c r="M279" i="1"/>
  <c r="M520" i="1"/>
  <c r="M443" i="1"/>
  <c r="M156" i="1"/>
  <c r="M554" i="1"/>
  <c r="M365" i="1"/>
  <c r="M364" i="1"/>
  <c r="M351" i="1"/>
  <c r="M361" i="1"/>
  <c r="M445" i="1"/>
  <c r="M202" i="1"/>
  <c r="M436" i="1"/>
  <c r="M418" i="1"/>
  <c r="M110" i="1"/>
  <c r="M139" i="1"/>
  <c r="M380" i="1"/>
  <c r="M356" i="1"/>
  <c r="M136" i="1"/>
  <c r="M75" i="1"/>
  <c r="M427" i="1"/>
  <c r="M246" i="1"/>
  <c r="M274" i="1"/>
  <c r="M162" i="1"/>
  <c r="M109" i="1"/>
  <c r="M197" i="1"/>
  <c r="M269" i="1"/>
  <c r="M105" i="1"/>
  <c r="M270" i="1"/>
  <c r="M283" i="1"/>
  <c r="M533" i="1"/>
  <c r="M372" i="1"/>
  <c r="M371" i="1"/>
  <c r="M561" i="1"/>
  <c r="M370" i="1"/>
  <c r="M304" i="1"/>
  <c r="M120" i="1"/>
  <c r="M303" i="1"/>
  <c r="M248" i="1"/>
  <c r="M140" i="1"/>
  <c r="M235" i="1"/>
  <c r="M477" i="1"/>
  <c r="M189" i="1"/>
  <c r="M387" i="1"/>
  <c r="M65" i="1"/>
  <c r="M355" i="1"/>
  <c r="M214" i="1"/>
  <c r="M516" i="1"/>
  <c r="M231" i="1"/>
  <c r="M395" i="1"/>
  <c r="M164" i="1"/>
  <c r="M218" i="1"/>
  <c r="M125" i="1"/>
  <c r="M131" i="1"/>
  <c r="M179" i="1"/>
  <c r="M496" i="1"/>
  <c r="M187" i="1"/>
  <c r="M169" i="1"/>
  <c r="M488" i="1"/>
  <c r="M160" i="1"/>
  <c r="M166" i="1"/>
  <c r="M217" i="1"/>
  <c r="M196" i="1"/>
  <c r="M184" i="1"/>
  <c r="M174" i="1"/>
  <c r="M501" i="1"/>
  <c r="M106" i="1"/>
  <c r="M388" i="1"/>
  <c r="M348" i="1"/>
  <c r="M144" i="1"/>
  <c r="M384" i="1"/>
  <c r="M173" i="1"/>
  <c r="M294" i="1"/>
  <c r="M117" i="1"/>
  <c r="M546" i="1"/>
  <c r="M103" i="1"/>
  <c r="M556" i="1"/>
  <c r="M453" i="1"/>
  <c r="M194" i="1"/>
  <c r="M80" i="1"/>
  <c r="M26" i="1"/>
  <c r="M314" i="1"/>
  <c r="M87" i="1"/>
  <c r="M74" i="1"/>
  <c r="M190" i="1"/>
  <c r="M102" i="1"/>
  <c r="M508" i="1"/>
  <c r="M483" i="1"/>
  <c r="M302" i="1"/>
  <c r="M448" i="1"/>
  <c r="M490" i="1"/>
  <c r="M468" i="1"/>
  <c r="M77" i="1"/>
  <c r="M146" i="1"/>
  <c r="M180" i="1"/>
  <c r="M433" i="1"/>
  <c r="M332" i="1"/>
  <c r="M502" i="1"/>
  <c r="M515" i="1"/>
  <c r="M257" i="1"/>
  <c r="M394" i="1"/>
  <c r="M38" i="1"/>
  <c r="M428" i="1"/>
  <c r="M324" i="1"/>
  <c r="M311" i="1"/>
  <c r="M73" i="1"/>
  <c r="M29" i="1"/>
  <c r="M260" i="1"/>
  <c r="M264" i="1"/>
  <c r="M200" i="1"/>
  <c r="M157" i="1"/>
  <c r="M393" i="1"/>
  <c r="M480" i="1"/>
  <c r="M459" i="1"/>
  <c r="M430" i="1"/>
  <c r="M208" i="1"/>
  <c r="M423" i="1"/>
  <c r="M149" i="1"/>
  <c r="M442" i="1"/>
  <c r="M379" i="1"/>
  <c r="M137" i="1"/>
  <c r="M322" i="1"/>
  <c r="M494" i="1"/>
  <c r="M108" i="1"/>
  <c r="M178" i="1"/>
  <c r="M76" i="1"/>
  <c r="M473" i="1"/>
  <c r="M540" i="1"/>
  <c r="M145" i="1"/>
  <c r="M373" i="1"/>
  <c r="M237" i="1"/>
  <c r="M560" i="1"/>
  <c r="M452" i="1"/>
  <c r="M82" i="1"/>
  <c r="M504" i="1"/>
  <c r="M559" i="1"/>
  <c r="M450" i="1"/>
  <c r="M376" i="1"/>
  <c r="M414" i="1"/>
  <c r="M155" i="1"/>
  <c r="M378" i="1"/>
  <c r="M377" i="1"/>
  <c r="M282" i="1"/>
  <c r="M417" i="1"/>
  <c r="M474" i="1"/>
  <c r="M512" i="1"/>
  <c r="M150" i="1"/>
  <c r="M123" i="1"/>
  <c r="M408" i="1"/>
  <c r="M204" i="1"/>
  <c r="M299" i="1"/>
  <c r="M172" i="1"/>
  <c r="M313" i="1"/>
  <c r="M341" i="1"/>
  <c r="M207" i="1"/>
  <c r="M92" i="1"/>
  <c r="M151" i="1"/>
  <c r="M386" i="1"/>
  <c r="M154" i="1"/>
  <c r="M309" i="1"/>
  <c r="M308" i="1"/>
  <c r="M548" i="1"/>
  <c r="M281" i="1"/>
  <c r="M243" i="1"/>
  <c r="M489" i="1"/>
  <c r="M552" i="1"/>
  <c r="M466" i="1"/>
  <c r="M527" i="1"/>
  <c r="M315" i="1"/>
  <c r="M403" i="1"/>
  <c r="M185" i="1"/>
  <c r="M363" i="1"/>
  <c r="M469" i="1"/>
  <c r="M549" i="1"/>
  <c r="M451" i="1"/>
  <c r="M342" i="1"/>
  <c r="M424" i="1"/>
  <c r="M211" i="1"/>
  <c r="M228" i="1"/>
  <c r="M97" i="1"/>
  <c r="M497" i="1"/>
  <c r="M181" i="1"/>
  <c r="M390" i="1"/>
  <c r="M431" i="1"/>
  <c r="M271" i="1"/>
  <c r="M266" i="1"/>
  <c r="M523" i="1"/>
  <c r="M165" i="1"/>
  <c r="M475" i="1"/>
  <c r="M362" i="1"/>
  <c r="M130" i="1"/>
  <c r="M278" i="1"/>
  <c r="M307" i="1"/>
  <c r="M133" i="1"/>
  <c r="M434" i="1"/>
  <c r="M482" i="1"/>
  <c r="M300" i="1"/>
  <c r="M227" i="1"/>
  <c r="M161" i="1"/>
  <c r="M291" i="1"/>
  <c r="M292" i="1"/>
  <c r="M220" i="1"/>
  <c r="M346" i="1"/>
  <c r="M321" i="1"/>
  <c r="M511" i="1"/>
  <c r="M550" i="1"/>
  <c r="M148" i="1"/>
  <c r="M491" i="1"/>
  <c r="M67" i="1"/>
  <c r="M83" i="1"/>
  <c r="M135" i="1"/>
  <c r="M374" i="1"/>
  <c r="M121" i="1"/>
  <c r="M437" i="1"/>
  <c r="M91" i="1"/>
  <c r="M170" i="1"/>
  <c r="M557" i="1"/>
  <c r="M463" i="1"/>
  <c r="M539" i="1"/>
  <c r="M152" i="1"/>
  <c r="M93" i="1"/>
  <c r="M354" i="1"/>
  <c r="M467" i="1"/>
  <c r="M486" i="1"/>
  <c r="M275" i="1"/>
  <c r="M416" i="1"/>
  <c r="M124" i="1"/>
  <c r="M229" i="1"/>
  <c r="M176" i="1"/>
  <c r="M96" i="1"/>
  <c r="M85" i="1"/>
  <c r="M191" i="1"/>
  <c r="M500" i="1"/>
  <c r="M268" i="1"/>
  <c r="M267" i="1"/>
  <c r="M215" i="1"/>
  <c r="M340" i="1"/>
  <c r="M312" i="1"/>
  <c r="M101" i="1"/>
  <c r="M544" i="1"/>
  <c r="M478" i="1"/>
  <c r="M242" i="1"/>
  <c r="M422" i="1"/>
  <c r="M345" i="1"/>
  <c r="M143" i="1"/>
  <c r="M115" i="1"/>
  <c r="M432" i="1"/>
  <c r="M338" i="1"/>
  <c r="M81" i="1"/>
  <c r="M99" i="1"/>
  <c r="M286" i="1"/>
  <c r="M226" i="1"/>
  <c r="M381" i="1"/>
  <c r="M277" i="1"/>
  <c r="M368" i="1"/>
  <c r="M349" i="1"/>
  <c r="M383" i="1"/>
  <c r="M375" i="1"/>
  <c r="M525" i="1"/>
  <c r="M425" i="1"/>
  <c r="M272" i="1"/>
  <c r="M90" i="1"/>
  <c r="M128" i="1"/>
  <c r="M495" i="1"/>
  <c r="M391" i="1"/>
  <c r="M352" i="1"/>
  <c r="M261" i="1"/>
  <c r="M551" i="1"/>
  <c r="M258" i="1"/>
  <c r="M188" i="1"/>
  <c r="M262" i="1"/>
  <c r="M46" i="1"/>
  <c r="M301" i="1"/>
  <c r="M255" i="1"/>
  <c r="M159" i="1"/>
  <c r="M132" i="1"/>
  <c r="M206" i="1"/>
  <c r="M472" i="1"/>
  <c r="M498" i="1"/>
  <c r="M289" i="1"/>
  <c r="M249" i="1"/>
  <c r="M327" i="1"/>
  <c r="M319" i="1"/>
  <c r="M534" i="1"/>
  <c r="M320" i="1"/>
  <c r="M545" i="1"/>
  <c r="M122" i="1"/>
  <c r="M532" i="1"/>
  <c r="M107" i="1"/>
  <c r="M89" i="1"/>
  <c r="M296" i="1"/>
  <c r="M426" i="1"/>
  <c r="M100" i="1"/>
  <c r="M306" i="1"/>
  <c r="M530" i="1"/>
  <c r="M547" i="1"/>
  <c r="M310" i="1"/>
  <c r="M247" i="1"/>
  <c r="M212" i="1"/>
  <c r="M63" i="1"/>
  <c r="M245" i="1"/>
  <c r="M358" i="1"/>
  <c r="M195" i="1"/>
  <c r="M357" i="1"/>
  <c r="M182" i="1"/>
  <c r="M230" i="1"/>
  <c r="M129" i="1"/>
  <c r="M326" i="1"/>
  <c r="M142" i="1"/>
  <c r="M138" i="1"/>
  <c r="M177" i="1"/>
  <c r="M492" i="1"/>
  <c r="M510" i="1"/>
  <c r="M334" i="1"/>
  <c r="M484" i="1"/>
  <c r="M555" i="1"/>
  <c r="M284" i="1"/>
  <c r="M221" i="1"/>
  <c r="M401" i="1"/>
  <c r="M330" i="1"/>
  <c r="M253" i="1"/>
  <c r="M385" i="1"/>
  <c r="M233" i="1"/>
  <c r="M265" i="1"/>
  <c r="M470" i="1"/>
  <c r="M413" i="1"/>
  <c r="M409" i="1"/>
  <c r="M199" i="1"/>
  <c r="M438" i="1"/>
  <c r="M499" i="1"/>
  <c r="M519" i="1"/>
  <c r="M20" i="1"/>
  <c r="M524" i="1"/>
  <c r="M415" i="1"/>
  <c r="M104" i="1"/>
  <c r="M234" i="1"/>
  <c r="M171" i="1"/>
  <c r="M119" i="1"/>
  <c r="M382" i="1"/>
  <c r="M244" i="1"/>
  <c r="M509" i="1"/>
  <c r="M476" i="1"/>
  <c r="M280" i="1"/>
  <c r="M444" i="1"/>
  <c r="M118" i="1"/>
  <c r="M336" i="1"/>
  <c r="M254" i="1"/>
  <c r="M192" i="1"/>
  <c r="M316" i="1"/>
  <c r="M68" i="1"/>
  <c r="M518" i="1"/>
  <c r="M158" i="1"/>
  <c r="M259" i="1"/>
  <c r="M232" i="1"/>
  <c r="M522" i="1"/>
  <c r="M333" i="1"/>
  <c r="M198" i="1"/>
  <c r="M366" i="1"/>
  <c r="M406" i="1"/>
  <c r="M216" i="1"/>
  <c r="M252" i="1"/>
  <c r="M542" i="1"/>
  <c r="M412" i="1"/>
  <c r="M446" i="1"/>
  <c r="M541" i="1"/>
  <c r="M456" i="1"/>
  <c r="M59" i="1"/>
  <c r="M411" i="1"/>
  <c r="M126" i="1"/>
  <c r="M201" i="1"/>
  <c r="M288" i="1"/>
  <c r="M553" i="1"/>
  <c r="M457" i="1"/>
  <c r="M297" i="1"/>
  <c r="M64" i="1"/>
  <c r="M503" i="1"/>
  <c r="M273" i="1"/>
  <c r="M487" i="1"/>
  <c r="M287" i="1"/>
  <c r="M439" i="1"/>
  <c r="M240" i="1"/>
  <c r="M462" i="1"/>
  <c r="M225" i="1"/>
  <c r="M328" i="1"/>
  <c r="M435" i="1"/>
  <c r="M538" i="1"/>
  <c r="M396" i="1"/>
  <c r="M506" i="1"/>
  <c r="M236" i="1"/>
  <c r="M529" i="1"/>
  <c r="M347" i="1"/>
  <c r="M517" i="1"/>
  <c r="M298" i="1"/>
  <c r="M360" i="1"/>
  <c r="M224" i="1"/>
  <c r="M535" i="1"/>
  <c r="M398" i="1"/>
  <c r="M419" i="1"/>
  <c r="M239" i="1"/>
  <c r="M86" i="1"/>
  <c r="M526" i="1"/>
  <c r="M369" i="1"/>
  <c r="M339" i="1"/>
  <c r="M449" i="1"/>
  <c r="M84" i="1"/>
  <c r="M66" i="1"/>
  <c r="M440" i="1"/>
  <c r="M420" i="1"/>
  <c r="M331" i="1"/>
  <c r="M223" i="1"/>
  <c r="M458" i="1"/>
  <c r="M329" i="1"/>
  <c r="M399" i="1"/>
  <c r="M531" i="1"/>
  <c r="M285" i="1"/>
  <c r="M513" i="1"/>
  <c r="M305" i="1"/>
  <c r="M238" i="1"/>
  <c r="M98" i="1"/>
  <c r="M493" i="1"/>
  <c r="M481" i="1"/>
  <c r="M219" i="1"/>
  <c r="M461" i="1"/>
  <c r="M447" i="1"/>
  <c r="M203" i="1"/>
  <c r="M295" i="1"/>
  <c r="M183" i="1"/>
  <c r="M256" i="1"/>
  <c r="M163" i="1"/>
  <c r="M343" i="1"/>
  <c r="M167" i="1"/>
  <c r="M479" i="1"/>
  <c r="M210" i="1"/>
  <c r="M317" i="1"/>
  <c r="M94" i="1"/>
  <c r="M410" i="1"/>
  <c r="M153" i="1"/>
  <c r="M116" i="1"/>
  <c r="M537" i="1"/>
  <c r="M36" i="1"/>
  <c r="M55" i="1"/>
  <c r="M52" i="1"/>
  <c r="M43" i="1"/>
  <c r="M13" i="1"/>
  <c r="M71" i="1"/>
  <c r="M54" i="1"/>
  <c r="M17" i="1"/>
  <c r="M42" i="1"/>
  <c r="M28" i="1"/>
  <c r="M10" i="1"/>
  <c r="M35" i="1"/>
  <c r="M53" i="1"/>
  <c r="M48" i="1"/>
  <c r="M31" i="1"/>
  <c r="M32" i="1"/>
  <c r="M24" i="1"/>
  <c r="M16" i="1"/>
  <c r="M49" i="1"/>
  <c r="M11" i="1"/>
  <c r="M47" i="1"/>
  <c r="M51" i="1"/>
  <c r="M27" i="1"/>
  <c r="M23" i="1"/>
  <c r="M44" i="1"/>
  <c r="M62" i="1"/>
  <c r="M19" i="1"/>
  <c r="M37" i="1"/>
  <c r="M9" i="1"/>
  <c r="M40" i="1"/>
  <c r="M15" i="1"/>
  <c r="M33" i="1"/>
  <c r="M72" i="1"/>
  <c r="M61" i="1"/>
  <c r="M34" i="1"/>
  <c r="M22" i="1"/>
  <c r="M56" i="1"/>
  <c r="M60" i="1"/>
  <c r="M18" i="1"/>
  <c r="M30" i="1"/>
  <c r="M45" i="1"/>
  <c r="M12" i="1"/>
  <c r="M25" i="1"/>
  <c r="M21" i="1"/>
  <c r="M50" i="1"/>
  <c r="M69" i="1"/>
  <c r="M70" i="1"/>
  <c r="M41" i="1"/>
  <c r="M57" i="1"/>
  <c r="M14" i="1"/>
  <c r="M58" i="1"/>
  <c r="M39" i="1"/>
  <c r="U404" i="1" l="1"/>
  <c r="V404" i="1" s="1"/>
  <c r="Y404" i="1"/>
  <c r="Z404" i="1" s="1"/>
  <c r="AA404" i="1" s="1"/>
  <c r="AC404" i="1" s="1"/>
  <c r="AB404" i="1" s="1"/>
  <c r="S70" i="1"/>
  <c r="T70" i="1" s="1"/>
  <c r="X70" i="1"/>
  <c r="S32" i="1"/>
  <c r="T32" i="1" s="1"/>
  <c r="X32" i="1"/>
  <c r="S347" i="1"/>
  <c r="T347" i="1" s="1"/>
  <c r="X347" i="1"/>
  <c r="S498" i="1"/>
  <c r="T498" i="1" s="1"/>
  <c r="X498" i="1"/>
  <c r="S161" i="1"/>
  <c r="T161" i="1" s="1"/>
  <c r="X161" i="1"/>
  <c r="S504" i="1"/>
  <c r="T504" i="1" s="1"/>
  <c r="X504" i="1"/>
  <c r="S508" i="1"/>
  <c r="T508" i="1" s="1"/>
  <c r="X508" i="1"/>
  <c r="S100" i="1"/>
  <c r="T100" i="1" s="1"/>
  <c r="X100" i="1"/>
  <c r="S427" i="1"/>
  <c r="T427" i="1" s="1"/>
  <c r="X427" i="1"/>
  <c r="S506" i="1"/>
  <c r="T506" i="1" s="1"/>
  <c r="X506" i="1"/>
  <c r="S132" i="1"/>
  <c r="T132" i="1" s="1"/>
  <c r="X132" i="1"/>
  <c r="S208" i="1"/>
  <c r="T208" i="1" s="1"/>
  <c r="X208" i="1"/>
  <c r="S75" i="1"/>
  <c r="T75" i="1" s="1"/>
  <c r="X75" i="1"/>
  <c r="S94" i="1"/>
  <c r="T94" i="1" s="1"/>
  <c r="X94" i="1"/>
  <c r="S525" i="1"/>
  <c r="T525" i="1" s="1"/>
  <c r="X525" i="1"/>
  <c r="S430" i="1"/>
  <c r="T430" i="1" s="1"/>
  <c r="X430" i="1"/>
  <c r="S175" i="1"/>
  <c r="T175" i="1" s="1"/>
  <c r="X175" i="1"/>
  <c r="S369" i="1"/>
  <c r="T369" i="1" s="1"/>
  <c r="X369" i="1"/>
  <c r="S89" i="1"/>
  <c r="T89" i="1" s="1"/>
  <c r="X89" i="1"/>
  <c r="S211" i="1"/>
  <c r="T211" i="1" s="1"/>
  <c r="X211" i="1"/>
  <c r="S279" i="1"/>
  <c r="T279" i="1" s="1"/>
  <c r="X279" i="1"/>
  <c r="S435" i="1"/>
  <c r="T435" i="1" s="1"/>
  <c r="X435" i="1"/>
  <c r="S343" i="1"/>
  <c r="T343" i="1" s="1"/>
  <c r="X343" i="1"/>
  <c r="S531" i="1"/>
  <c r="T531" i="1" s="1"/>
  <c r="X531" i="1"/>
  <c r="S419" i="1"/>
  <c r="T419" i="1" s="1"/>
  <c r="X419" i="1"/>
  <c r="S462" i="1"/>
  <c r="T462" i="1" s="1"/>
  <c r="X462" i="1"/>
  <c r="S456" i="1"/>
  <c r="T456" i="1" s="1"/>
  <c r="X456" i="1"/>
  <c r="S68" i="1"/>
  <c r="T68" i="1" s="1"/>
  <c r="X68" i="1"/>
  <c r="S415" i="1"/>
  <c r="T415" i="1" s="1"/>
  <c r="X415" i="1"/>
  <c r="S221" i="1"/>
  <c r="T221" i="1" s="1"/>
  <c r="X221" i="1"/>
  <c r="S545" i="1"/>
  <c r="T545" i="1" s="1"/>
  <c r="X545" i="1"/>
  <c r="S354" i="1"/>
  <c r="T354" i="1" s="1"/>
  <c r="X354" i="1"/>
  <c r="S386" i="1"/>
  <c r="T386" i="1" s="1"/>
  <c r="X386" i="1"/>
  <c r="S76" i="1"/>
  <c r="T76" i="1" s="1"/>
  <c r="X76" i="1"/>
  <c r="S146" i="1"/>
  <c r="T146" i="1" s="1"/>
  <c r="X146" i="1"/>
  <c r="S355" i="1"/>
  <c r="T355" i="1" s="1"/>
  <c r="X355" i="1"/>
  <c r="S337" i="1"/>
  <c r="T337" i="1" s="1"/>
  <c r="X337" i="1"/>
  <c r="S256" i="1"/>
  <c r="T256" i="1" s="1"/>
  <c r="X256" i="1"/>
  <c r="S329" i="1"/>
  <c r="T329" i="1" s="1"/>
  <c r="X329" i="1"/>
  <c r="S535" i="1"/>
  <c r="T535" i="1" s="1"/>
  <c r="X535" i="1"/>
  <c r="S439" i="1"/>
  <c r="T439" i="1" s="1"/>
  <c r="X439" i="1"/>
  <c r="S446" i="1"/>
  <c r="T446" i="1" s="1"/>
  <c r="X446" i="1"/>
  <c r="S192" i="1"/>
  <c r="T192" i="1" s="1"/>
  <c r="X192" i="1"/>
  <c r="S20" i="1"/>
  <c r="T20" i="1" s="1"/>
  <c r="X20" i="1"/>
  <c r="S555" i="1"/>
  <c r="T555" i="1" s="1"/>
  <c r="X555" i="1"/>
  <c r="S63" i="1"/>
  <c r="T63" i="1" s="1"/>
  <c r="X63" i="1"/>
  <c r="S534" i="1"/>
  <c r="T534" i="1" s="1"/>
  <c r="X534" i="1"/>
  <c r="S551" i="1"/>
  <c r="T551" i="1" s="1"/>
  <c r="X551" i="1"/>
  <c r="S226" i="1"/>
  <c r="T226" i="1" s="1"/>
  <c r="X226" i="1"/>
  <c r="S215" i="1"/>
  <c r="T215" i="1" s="1"/>
  <c r="X215" i="1"/>
  <c r="S152" i="1"/>
  <c r="T152" i="1" s="1"/>
  <c r="X152" i="1"/>
  <c r="S321" i="1"/>
  <c r="T321" i="1" s="1"/>
  <c r="X321" i="1"/>
  <c r="S165" i="1"/>
  <c r="T165" i="1" s="1"/>
  <c r="X165" i="1"/>
  <c r="S363" i="1"/>
  <c r="T363" i="1" s="1"/>
  <c r="X363" i="1"/>
  <c r="S92" i="1"/>
  <c r="T92" i="1" s="1"/>
  <c r="X92" i="1"/>
  <c r="S155" i="1"/>
  <c r="T155" i="1" s="1"/>
  <c r="X155" i="1"/>
  <c r="S108" i="1"/>
  <c r="T108" i="1" s="1"/>
  <c r="X108" i="1"/>
  <c r="S260" i="1"/>
  <c r="T260" i="1" s="1"/>
  <c r="X260" i="1"/>
  <c r="S468" i="1"/>
  <c r="T468" i="1" s="1"/>
  <c r="X468" i="1"/>
  <c r="S103" i="1"/>
  <c r="T103" i="1" s="1"/>
  <c r="X103" i="1"/>
  <c r="S160" i="1"/>
  <c r="T160" i="1" s="1"/>
  <c r="X160" i="1"/>
  <c r="S387" i="1"/>
  <c r="T387" i="1" s="1"/>
  <c r="X387" i="1"/>
  <c r="S105" i="1"/>
  <c r="T105" i="1" s="1"/>
  <c r="X105" i="1"/>
  <c r="S202" i="1"/>
  <c r="T202" i="1" s="1"/>
  <c r="X202" i="1"/>
  <c r="S335" i="1"/>
  <c r="T335" i="1" s="1"/>
  <c r="X335" i="1"/>
  <c r="S407" i="1"/>
  <c r="T407" i="1" s="1"/>
  <c r="X407" i="1"/>
  <c r="S251" i="1"/>
  <c r="T251" i="1" s="1"/>
  <c r="X251" i="1"/>
  <c r="S290" i="1"/>
  <c r="T290" i="1" s="1"/>
  <c r="X290" i="1"/>
  <c r="S177" i="1"/>
  <c r="T177" i="1" s="1"/>
  <c r="X177" i="1"/>
  <c r="S323" i="1"/>
  <c r="T323" i="1" s="1"/>
  <c r="X323" i="1"/>
  <c r="S69" i="1"/>
  <c r="T69" i="1" s="1"/>
  <c r="X69" i="1"/>
  <c r="S27" i="1"/>
  <c r="T27" i="1" s="1"/>
  <c r="X27" i="1"/>
  <c r="S481" i="1"/>
  <c r="T481" i="1" s="1"/>
  <c r="X481" i="1"/>
  <c r="S198" i="1"/>
  <c r="T198" i="1" s="1"/>
  <c r="X198" i="1"/>
  <c r="S143" i="1"/>
  <c r="T143" i="1" s="1"/>
  <c r="X143" i="1"/>
  <c r="S497" i="1"/>
  <c r="T497" i="1" s="1"/>
  <c r="X497" i="1"/>
  <c r="S408" i="1"/>
  <c r="T408" i="1" s="1"/>
  <c r="X408" i="1"/>
  <c r="S452" i="1"/>
  <c r="T452" i="1" s="1"/>
  <c r="X452" i="1"/>
  <c r="S410" i="1"/>
  <c r="T410" i="1" s="1"/>
  <c r="X410" i="1"/>
  <c r="S425" i="1"/>
  <c r="T425" i="1" s="1"/>
  <c r="X425" i="1"/>
  <c r="S400" i="1"/>
  <c r="T400" i="1" s="1"/>
  <c r="X400" i="1"/>
  <c r="S396" i="1"/>
  <c r="T396" i="1" s="1"/>
  <c r="X396" i="1"/>
  <c r="S434" i="1"/>
  <c r="T434" i="1" s="1"/>
  <c r="X434" i="1"/>
  <c r="S520" i="1"/>
  <c r="T520" i="1" s="1"/>
  <c r="X520" i="1"/>
  <c r="S538" i="1"/>
  <c r="T538" i="1" s="1"/>
  <c r="X538" i="1"/>
  <c r="S255" i="1"/>
  <c r="T255" i="1" s="1"/>
  <c r="X255" i="1"/>
  <c r="S502" i="1"/>
  <c r="T502" i="1" s="1"/>
  <c r="X502" i="1"/>
  <c r="S501" i="1"/>
  <c r="T501" i="1" s="1"/>
  <c r="X501" i="1"/>
  <c r="S561" i="1"/>
  <c r="T561" i="1" s="1"/>
  <c r="X561" i="1"/>
  <c r="S21" i="1"/>
  <c r="T21" i="1" s="1"/>
  <c r="X21" i="1"/>
  <c r="V8" i="1"/>
  <c r="S183" i="1"/>
  <c r="T183" i="1" s="1"/>
  <c r="X183" i="1"/>
  <c r="S519" i="1"/>
  <c r="T519" i="1" s="1"/>
  <c r="X519" i="1"/>
  <c r="S286" i="1"/>
  <c r="T286" i="1" s="1"/>
  <c r="X286" i="1"/>
  <c r="S185" i="1"/>
  <c r="T185" i="1" s="1"/>
  <c r="X185" i="1"/>
  <c r="S29" i="1"/>
  <c r="T29" i="1" s="1"/>
  <c r="X29" i="1"/>
  <c r="S488" i="1"/>
  <c r="T488" i="1" s="1"/>
  <c r="X488" i="1"/>
  <c r="S189" i="1"/>
  <c r="T189" i="1" s="1"/>
  <c r="X189" i="1"/>
  <c r="S269" i="1"/>
  <c r="T269" i="1" s="1"/>
  <c r="X269" i="1"/>
  <c r="S445" i="1"/>
  <c r="T445" i="1" s="1"/>
  <c r="X445" i="1"/>
  <c r="S325" i="1"/>
  <c r="T325" i="1" s="1"/>
  <c r="X325" i="1"/>
  <c r="S440" i="1"/>
  <c r="T440" i="1" s="1"/>
  <c r="X440" i="1"/>
  <c r="S91" i="1"/>
  <c r="T91" i="1" s="1"/>
  <c r="X91" i="1"/>
  <c r="S186" i="1"/>
  <c r="T186" i="1" s="1"/>
  <c r="X186" i="1"/>
  <c r="S31" i="1"/>
  <c r="T31" i="1" s="1"/>
  <c r="X31" i="1"/>
  <c r="S509" i="1"/>
  <c r="T509" i="1" s="1"/>
  <c r="X509" i="1"/>
  <c r="S300" i="1"/>
  <c r="T300" i="1" s="1"/>
  <c r="X300" i="1"/>
  <c r="S394" i="1"/>
  <c r="T394" i="1" s="1"/>
  <c r="X394" i="1"/>
  <c r="S333" i="1"/>
  <c r="T333" i="1" s="1"/>
  <c r="X333" i="1"/>
  <c r="S229" i="1"/>
  <c r="T229" i="1" s="1"/>
  <c r="X229" i="1"/>
  <c r="S123" i="1"/>
  <c r="T123" i="1" s="1"/>
  <c r="X123" i="1"/>
  <c r="S218" i="1"/>
  <c r="T218" i="1" s="1"/>
  <c r="X218" i="1"/>
  <c r="S48" i="1"/>
  <c r="T48" i="1" s="1"/>
  <c r="X48" i="1"/>
  <c r="S522" i="1"/>
  <c r="T522" i="1" s="1"/>
  <c r="X522" i="1"/>
  <c r="S159" i="1"/>
  <c r="T159" i="1" s="1"/>
  <c r="X159" i="1"/>
  <c r="S124" i="1"/>
  <c r="T124" i="1" s="1"/>
  <c r="X124" i="1"/>
  <c r="S515" i="1"/>
  <c r="T515" i="1" s="1"/>
  <c r="X515" i="1"/>
  <c r="S370" i="1"/>
  <c r="T370" i="1" s="1"/>
  <c r="X370" i="1"/>
  <c r="S119" i="1"/>
  <c r="T119" i="1" s="1"/>
  <c r="X119" i="1"/>
  <c r="S133" i="1"/>
  <c r="T133" i="1" s="1"/>
  <c r="X133" i="1"/>
  <c r="S514" i="1"/>
  <c r="T514" i="1" s="1"/>
  <c r="X514" i="1"/>
  <c r="S13" i="1"/>
  <c r="T13" i="1" s="1"/>
  <c r="X13" i="1"/>
  <c r="S277" i="1"/>
  <c r="T277" i="1" s="1"/>
  <c r="X277" i="1"/>
  <c r="S55" i="1"/>
  <c r="T55" i="1" s="1"/>
  <c r="X55" i="1"/>
  <c r="S507" i="1"/>
  <c r="T507" i="1" s="1"/>
  <c r="X507" i="1"/>
  <c r="S223" i="1"/>
  <c r="T223" i="1" s="1"/>
  <c r="X223" i="1"/>
  <c r="S542" i="1"/>
  <c r="T542" i="1" s="1"/>
  <c r="X542" i="1"/>
  <c r="S334" i="1"/>
  <c r="T334" i="1" s="1"/>
  <c r="X334" i="1"/>
  <c r="S327" i="1"/>
  <c r="T327" i="1" s="1"/>
  <c r="X327" i="1"/>
  <c r="S268" i="1"/>
  <c r="T268" i="1" s="1"/>
  <c r="X268" i="1"/>
  <c r="S220" i="1"/>
  <c r="T220" i="1" s="1"/>
  <c r="X220" i="1"/>
  <c r="S403" i="1"/>
  <c r="T403" i="1" s="1"/>
  <c r="X403" i="1"/>
  <c r="S376" i="1"/>
  <c r="T376" i="1" s="1"/>
  <c r="X376" i="1"/>
  <c r="S322" i="1"/>
  <c r="T322" i="1" s="1"/>
  <c r="X322" i="1"/>
  <c r="S448" i="1"/>
  <c r="T448" i="1" s="1"/>
  <c r="X448" i="1"/>
  <c r="S117" i="1"/>
  <c r="T117" i="1" s="1"/>
  <c r="X117" i="1"/>
  <c r="S169" i="1"/>
  <c r="T169" i="1" s="1"/>
  <c r="X169" i="1"/>
  <c r="S477" i="1"/>
  <c r="T477" i="1" s="1"/>
  <c r="X477" i="1"/>
  <c r="S197" i="1"/>
  <c r="T197" i="1" s="1"/>
  <c r="X197" i="1"/>
  <c r="S147" i="1"/>
  <c r="T147" i="1" s="1"/>
  <c r="X147" i="1"/>
  <c r="S421" i="1"/>
  <c r="T421" i="1" s="1"/>
  <c r="X421" i="1"/>
  <c r="S367" i="1"/>
  <c r="T367" i="1" s="1"/>
  <c r="X367" i="1"/>
  <c r="S18" i="1"/>
  <c r="T18" i="1" s="1"/>
  <c r="X18" i="1"/>
  <c r="S17" i="1"/>
  <c r="T17" i="1" s="1"/>
  <c r="X17" i="1"/>
  <c r="S64" i="1"/>
  <c r="T64" i="1" s="1"/>
  <c r="X64" i="1"/>
  <c r="S128" i="1"/>
  <c r="T128" i="1" s="1"/>
  <c r="X128" i="1"/>
  <c r="S299" i="1"/>
  <c r="T299" i="1" s="1"/>
  <c r="X299" i="1"/>
  <c r="S384" i="1"/>
  <c r="T384" i="1" s="1"/>
  <c r="X384" i="1"/>
  <c r="S457" i="1"/>
  <c r="T457" i="1" s="1"/>
  <c r="X457" i="1"/>
  <c r="S176" i="1"/>
  <c r="T176" i="1" s="1"/>
  <c r="X176" i="1"/>
  <c r="S190" i="1"/>
  <c r="T190" i="1" s="1"/>
  <c r="X190" i="1"/>
  <c r="S244" i="1"/>
  <c r="T244" i="1" s="1"/>
  <c r="X244" i="1"/>
  <c r="S482" i="1"/>
  <c r="T482" i="1" s="1"/>
  <c r="X482" i="1"/>
  <c r="S74" i="1"/>
  <c r="T74" i="1" s="1"/>
  <c r="X74" i="1"/>
  <c r="S304" i="1"/>
  <c r="T304" i="1" s="1"/>
  <c r="X304" i="1"/>
  <c r="S71" i="1"/>
  <c r="T71" i="1" s="1"/>
  <c r="X71" i="1"/>
  <c r="S296" i="1"/>
  <c r="T296" i="1" s="1"/>
  <c r="X296" i="1"/>
  <c r="S150" i="1"/>
  <c r="T150" i="1" s="1"/>
  <c r="X150" i="1"/>
  <c r="S392" i="1"/>
  <c r="T392" i="1" s="1"/>
  <c r="X392" i="1"/>
  <c r="S232" i="1"/>
  <c r="T232" i="1" s="1"/>
  <c r="X232" i="1"/>
  <c r="S375" i="1"/>
  <c r="T375" i="1" s="1"/>
  <c r="X375" i="1"/>
  <c r="S512" i="1"/>
  <c r="T512" i="1" s="1"/>
  <c r="X512" i="1"/>
  <c r="S356" i="1"/>
  <c r="T356" i="1" s="1"/>
  <c r="X356" i="1"/>
  <c r="S526" i="1"/>
  <c r="T526" i="1" s="1"/>
  <c r="X526" i="1"/>
  <c r="S358" i="1"/>
  <c r="T358" i="1" s="1"/>
  <c r="X358" i="1"/>
  <c r="S224" i="1"/>
  <c r="T224" i="1" s="1"/>
  <c r="X224" i="1"/>
  <c r="S254" i="1"/>
  <c r="T254" i="1" s="1"/>
  <c r="X254" i="1"/>
  <c r="S319" i="1"/>
  <c r="T319" i="1" s="1"/>
  <c r="X319" i="1"/>
  <c r="S539" i="1"/>
  <c r="T539" i="1" s="1"/>
  <c r="X539" i="1"/>
  <c r="S414" i="1"/>
  <c r="T414" i="1" s="1"/>
  <c r="X414" i="1"/>
  <c r="S490" i="1"/>
  <c r="T490" i="1" s="1"/>
  <c r="X490" i="1"/>
  <c r="S536" i="1"/>
  <c r="T536" i="1" s="1"/>
  <c r="X536" i="1"/>
  <c r="S295" i="1"/>
  <c r="T295" i="1" s="1"/>
  <c r="X295" i="1"/>
  <c r="S487" i="1"/>
  <c r="T487" i="1" s="1"/>
  <c r="X487" i="1"/>
  <c r="S336" i="1"/>
  <c r="T336" i="1" s="1"/>
  <c r="X336" i="1"/>
  <c r="S499" i="1"/>
  <c r="T499" i="1" s="1"/>
  <c r="X499" i="1"/>
  <c r="S247" i="1"/>
  <c r="T247" i="1" s="1"/>
  <c r="X247" i="1"/>
  <c r="S352" i="1"/>
  <c r="T352" i="1" s="1"/>
  <c r="X352" i="1"/>
  <c r="S99" i="1"/>
  <c r="T99" i="1" s="1"/>
  <c r="X99" i="1"/>
  <c r="S463" i="1"/>
  <c r="T463" i="1" s="1"/>
  <c r="X463" i="1"/>
  <c r="S266" i="1"/>
  <c r="T266" i="1" s="1"/>
  <c r="X266" i="1"/>
  <c r="S341" i="1"/>
  <c r="T341" i="1" s="1"/>
  <c r="X341" i="1"/>
  <c r="S73" i="1"/>
  <c r="T73" i="1" s="1"/>
  <c r="X73" i="1"/>
  <c r="S95" i="1"/>
  <c r="T95" i="1" s="1"/>
  <c r="X95" i="1"/>
  <c r="S41" i="1"/>
  <c r="T41" i="1" s="1"/>
  <c r="X41" i="1"/>
  <c r="S30" i="1"/>
  <c r="T30" i="1" s="1"/>
  <c r="X30" i="1"/>
  <c r="S72" i="1"/>
  <c r="T72" i="1" s="1"/>
  <c r="X72" i="1"/>
  <c r="S44" i="1"/>
  <c r="T44" i="1" s="1"/>
  <c r="X44" i="1"/>
  <c r="S24" i="1"/>
  <c r="T24" i="1" s="1"/>
  <c r="X24" i="1"/>
  <c r="S42" i="1"/>
  <c r="T42" i="1" s="1"/>
  <c r="X42" i="1"/>
  <c r="S36" i="1"/>
  <c r="T36" i="1" s="1"/>
  <c r="X36" i="1"/>
  <c r="S203" i="1"/>
  <c r="T203" i="1" s="1"/>
  <c r="X203" i="1"/>
  <c r="S331" i="1"/>
  <c r="T331" i="1" s="1"/>
  <c r="X331" i="1"/>
  <c r="S298" i="1"/>
  <c r="T298" i="1" s="1"/>
  <c r="X298" i="1"/>
  <c r="S273" i="1"/>
  <c r="T273" i="1" s="1"/>
  <c r="X273" i="1"/>
  <c r="S252" i="1"/>
  <c r="T252" i="1" s="1"/>
  <c r="X252" i="1"/>
  <c r="S118" i="1"/>
  <c r="T118" i="1" s="1"/>
  <c r="X118" i="1"/>
  <c r="S438" i="1"/>
  <c r="T438" i="1" s="1"/>
  <c r="X438" i="1"/>
  <c r="S510" i="1"/>
  <c r="T510" i="1" s="1"/>
  <c r="X510" i="1"/>
  <c r="S310" i="1"/>
  <c r="T310" i="1" s="1"/>
  <c r="X310" i="1"/>
  <c r="S249" i="1"/>
  <c r="T249" i="1" s="1"/>
  <c r="X249" i="1"/>
  <c r="S391" i="1"/>
  <c r="T391" i="1" s="1"/>
  <c r="X391" i="1"/>
  <c r="S81" i="1"/>
  <c r="T81" i="1" s="1"/>
  <c r="X81" i="1"/>
  <c r="S500" i="1"/>
  <c r="T500" i="1" s="1"/>
  <c r="X500" i="1"/>
  <c r="S557" i="1"/>
  <c r="T557" i="1" s="1"/>
  <c r="X557" i="1"/>
  <c r="S292" i="1"/>
  <c r="T292" i="1" s="1"/>
  <c r="X292" i="1"/>
  <c r="S271" i="1"/>
  <c r="T271" i="1" s="1"/>
  <c r="X271" i="1"/>
  <c r="S315" i="1"/>
  <c r="T315" i="1" s="1"/>
  <c r="X315" i="1"/>
  <c r="S313" i="1"/>
  <c r="T313" i="1" s="1"/>
  <c r="X313" i="1"/>
  <c r="S450" i="1"/>
  <c r="T450" i="1" s="1"/>
  <c r="X450" i="1"/>
  <c r="S137" i="1"/>
  <c r="T137" i="1" s="1"/>
  <c r="X137" i="1"/>
  <c r="S311" i="1"/>
  <c r="T311" i="1" s="1"/>
  <c r="X311" i="1"/>
  <c r="S302" i="1"/>
  <c r="T302" i="1" s="1"/>
  <c r="X302" i="1"/>
  <c r="S294" i="1"/>
  <c r="T294" i="1" s="1"/>
  <c r="X294" i="1"/>
  <c r="S187" i="1"/>
  <c r="T187" i="1" s="1"/>
  <c r="X187" i="1"/>
  <c r="S235" i="1"/>
  <c r="T235" i="1" s="1"/>
  <c r="X235" i="1"/>
  <c r="S109" i="1"/>
  <c r="T109" i="1" s="1"/>
  <c r="X109" i="1"/>
  <c r="S351" i="1"/>
  <c r="T351" i="1" s="1"/>
  <c r="X351" i="1"/>
  <c r="S455" i="1"/>
  <c r="T455" i="1" s="1"/>
  <c r="X455" i="1"/>
  <c r="S88" i="1"/>
  <c r="T88" i="1" s="1"/>
  <c r="X88" i="1"/>
  <c r="S558" i="1"/>
  <c r="T558" i="1" s="1"/>
  <c r="X558" i="1"/>
  <c r="S543" i="1"/>
  <c r="T543" i="1" s="1"/>
  <c r="X543" i="1"/>
  <c r="S537" i="1"/>
  <c r="T537" i="1" s="1"/>
  <c r="X537" i="1"/>
  <c r="S409" i="1"/>
  <c r="T409" i="1" s="1"/>
  <c r="X409" i="1"/>
  <c r="S466" i="1"/>
  <c r="T466" i="1" s="1"/>
  <c r="X466" i="1"/>
  <c r="S365" i="1"/>
  <c r="T365" i="1" s="1"/>
  <c r="X365" i="1"/>
  <c r="S15" i="1"/>
  <c r="T15" i="1" s="1"/>
  <c r="X15" i="1"/>
  <c r="S142" i="1"/>
  <c r="T142" i="1" s="1"/>
  <c r="X142" i="1"/>
  <c r="S120" i="1"/>
  <c r="T120" i="1" s="1"/>
  <c r="X120" i="1"/>
  <c r="S326" i="1"/>
  <c r="T326" i="1" s="1"/>
  <c r="X326" i="1"/>
  <c r="S243" i="1"/>
  <c r="T243" i="1" s="1"/>
  <c r="X243" i="1"/>
  <c r="S402" i="1"/>
  <c r="T402" i="1" s="1"/>
  <c r="X402" i="1"/>
  <c r="S50" i="1"/>
  <c r="T50" i="1" s="1"/>
  <c r="X50" i="1"/>
  <c r="S288" i="1"/>
  <c r="T288" i="1" s="1"/>
  <c r="X288" i="1"/>
  <c r="S228" i="1"/>
  <c r="T228" i="1" s="1"/>
  <c r="X228" i="1"/>
  <c r="S344" i="1"/>
  <c r="T344" i="1" s="1"/>
  <c r="X344" i="1"/>
  <c r="S230" i="1"/>
  <c r="T230" i="1" s="1"/>
  <c r="X230" i="1"/>
  <c r="S548" i="1"/>
  <c r="T548" i="1" s="1"/>
  <c r="X548" i="1"/>
  <c r="S318" i="1"/>
  <c r="T318" i="1" s="1"/>
  <c r="X318" i="1"/>
  <c r="S47" i="1"/>
  <c r="T47" i="1" s="1"/>
  <c r="X47" i="1"/>
  <c r="S188" i="1"/>
  <c r="T188" i="1" s="1"/>
  <c r="X188" i="1"/>
  <c r="S57" i="1"/>
  <c r="T57" i="1" s="1"/>
  <c r="X57" i="1"/>
  <c r="S45" i="1"/>
  <c r="T45" i="1" s="1"/>
  <c r="X45" i="1"/>
  <c r="S62" i="1"/>
  <c r="T62" i="1" s="1"/>
  <c r="X62" i="1"/>
  <c r="S16" i="1"/>
  <c r="T16" i="1" s="1"/>
  <c r="X16" i="1"/>
  <c r="S28" i="1"/>
  <c r="T28" i="1" s="1"/>
  <c r="X28" i="1"/>
  <c r="S458" i="1"/>
  <c r="T458" i="1" s="1"/>
  <c r="X458" i="1"/>
  <c r="S287" i="1"/>
  <c r="T287" i="1" s="1"/>
  <c r="X287" i="1"/>
  <c r="S412" i="1"/>
  <c r="T412" i="1" s="1"/>
  <c r="X412" i="1"/>
  <c r="S484" i="1"/>
  <c r="T484" i="1" s="1"/>
  <c r="X484" i="1"/>
  <c r="S212" i="1"/>
  <c r="T212" i="1" s="1"/>
  <c r="X212" i="1"/>
  <c r="S261" i="1"/>
  <c r="T261" i="1" s="1"/>
  <c r="X261" i="1"/>
  <c r="S267" i="1"/>
  <c r="T267" i="1" s="1"/>
  <c r="X267" i="1"/>
  <c r="S346" i="1"/>
  <c r="T346" i="1" s="1"/>
  <c r="X346" i="1"/>
  <c r="S523" i="1"/>
  <c r="T523" i="1" s="1"/>
  <c r="X523" i="1"/>
  <c r="S207" i="1"/>
  <c r="T207" i="1" s="1"/>
  <c r="X207" i="1"/>
  <c r="S494" i="1"/>
  <c r="T494" i="1" s="1"/>
  <c r="X494" i="1"/>
  <c r="S546" i="1"/>
  <c r="T546" i="1" s="1"/>
  <c r="X546" i="1"/>
  <c r="S134" i="1"/>
  <c r="T134" i="1" s="1"/>
  <c r="X134" i="1"/>
  <c r="S360" i="1"/>
  <c r="T360" i="1" s="1"/>
  <c r="X360" i="1"/>
  <c r="S361" i="1"/>
  <c r="T361" i="1" s="1"/>
  <c r="X361" i="1"/>
  <c r="S447" i="1"/>
  <c r="T447" i="1" s="1"/>
  <c r="X447" i="1"/>
  <c r="S420" i="1"/>
  <c r="T420" i="1" s="1"/>
  <c r="X420" i="1"/>
  <c r="S517" i="1"/>
  <c r="T517" i="1" s="1"/>
  <c r="X517" i="1"/>
  <c r="S503" i="1"/>
  <c r="T503" i="1" s="1"/>
  <c r="X503" i="1"/>
  <c r="S216" i="1"/>
  <c r="T216" i="1" s="1"/>
  <c r="X216" i="1"/>
  <c r="S444" i="1"/>
  <c r="T444" i="1" s="1"/>
  <c r="X444" i="1"/>
  <c r="S199" i="1"/>
  <c r="T199" i="1" s="1"/>
  <c r="X199" i="1"/>
  <c r="S492" i="1"/>
  <c r="T492" i="1" s="1"/>
  <c r="X492" i="1"/>
  <c r="S547" i="1"/>
  <c r="T547" i="1" s="1"/>
  <c r="X547" i="1"/>
  <c r="S289" i="1"/>
  <c r="T289" i="1" s="1"/>
  <c r="X289" i="1"/>
  <c r="S495" i="1"/>
  <c r="T495" i="1" s="1"/>
  <c r="X495" i="1"/>
  <c r="S338" i="1"/>
  <c r="T338" i="1" s="1"/>
  <c r="X338" i="1"/>
  <c r="S191" i="1"/>
  <c r="T191" i="1" s="1"/>
  <c r="X191" i="1"/>
  <c r="S170" i="1"/>
  <c r="T170" i="1" s="1"/>
  <c r="X170" i="1"/>
  <c r="S291" i="1"/>
  <c r="T291" i="1" s="1"/>
  <c r="X291" i="1"/>
  <c r="S431" i="1"/>
  <c r="T431" i="1" s="1"/>
  <c r="X431" i="1"/>
  <c r="S527" i="1"/>
  <c r="T527" i="1" s="1"/>
  <c r="X527" i="1"/>
  <c r="S172" i="1"/>
  <c r="T172" i="1" s="1"/>
  <c r="X172" i="1"/>
  <c r="S559" i="1"/>
  <c r="T559" i="1" s="1"/>
  <c r="X559" i="1"/>
  <c r="S379" i="1"/>
  <c r="T379" i="1" s="1"/>
  <c r="X379" i="1"/>
  <c r="S324" i="1"/>
  <c r="T324" i="1" s="1"/>
  <c r="X324" i="1"/>
  <c r="S483" i="1"/>
  <c r="T483" i="1" s="1"/>
  <c r="X483" i="1"/>
  <c r="S173" i="1"/>
  <c r="T173" i="1" s="1"/>
  <c r="X173" i="1"/>
  <c r="S496" i="1"/>
  <c r="T496" i="1" s="1"/>
  <c r="X496" i="1"/>
  <c r="S140" i="1"/>
  <c r="T140" i="1" s="1"/>
  <c r="X140" i="1"/>
  <c r="S162" i="1"/>
  <c r="T162" i="1" s="1"/>
  <c r="X162" i="1"/>
  <c r="S364" i="1"/>
  <c r="T364" i="1" s="1"/>
  <c r="X364" i="1"/>
  <c r="S141" i="1"/>
  <c r="T141" i="1" s="1"/>
  <c r="X141" i="1"/>
  <c r="S521" i="1"/>
  <c r="T521" i="1" s="1"/>
  <c r="X521" i="1"/>
  <c r="S562" i="1"/>
  <c r="T562" i="1" s="1"/>
  <c r="X562" i="1"/>
  <c r="S454" i="1"/>
  <c r="T454" i="1" s="1"/>
  <c r="X454" i="1"/>
  <c r="S405" i="1"/>
  <c r="T405" i="1" s="1"/>
  <c r="X405" i="1"/>
  <c r="S179" i="1"/>
  <c r="T179" i="1" s="1"/>
  <c r="X179" i="1"/>
  <c r="S116" i="1"/>
  <c r="T116" i="1" s="1"/>
  <c r="X116" i="1"/>
  <c r="S219" i="1"/>
  <c r="T219" i="1" s="1"/>
  <c r="X219" i="1"/>
  <c r="S66" i="1"/>
  <c r="T66" i="1" s="1"/>
  <c r="X66" i="1"/>
  <c r="S529" i="1"/>
  <c r="T529" i="1" s="1"/>
  <c r="X529" i="1"/>
  <c r="S297" i="1"/>
  <c r="T297" i="1" s="1"/>
  <c r="X297" i="1"/>
  <c r="S366" i="1"/>
  <c r="T366" i="1" s="1"/>
  <c r="X366" i="1"/>
  <c r="S476" i="1"/>
  <c r="T476" i="1" s="1"/>
  <c r="X476" i="1"/>
  <c r="S413" i="1"/>
  <c r="T413" i="1" s="1"/>
  <c r="X413" i="1"/>
  <c r="S138" i="1"/>
  <c r="T138" i="1" s="1"/>
  <c r="X138" i="1"/>
  <c r="S306" i="1"/>
  <c r="T306" i="1" s="1"/>
  <c r="X306" i="1"/>
  <c r="S472" i="1"/>
  <c r="T472" i="1" s="1"/>
  <c r="X472" i="1"/>
  <c r="S90" i="1"/>
  <c r="T90" i="1" s="1"/>
  <c r="X90" i="1"/>
  <c r="S115" i="1"/>
  <c r="T115" i="1" s="1"/>
  <c r="X115" i="1"/>
  <c r="S96" i="1"/>
  <c r="T96" i="1" s="1"/>
  <c r="X96" i="1"/>
  <c r="S437" i="1"/>
  <c r="T437" i="1" s="1"/>
  <c r="X437" i="1"/>
  <c r="S227" i="1"/>
  <c r="T227" i="1" s="1"/>
  <c r="X227" i="1"/>
  <c r="S181" i="1"/>
  <c r="T181" i="1" s="1"/>
  <c r="X181" i="1"/>
  <c r="S552" i="1"/>
  <c r="T552" i="1" s="1"/>
  <c r="X552" i="1"/>
  <c r="S204" i="1"/>
  <c r="T204" i="1" s="1"/>
  <c r="X204" i="1"/>
  <c r="S82" i="1"/>
  <c r="T82" i="1" s="1"/>
  <c r="X82" i="1"/>
  <c r="S149" i="1"/>
  <c r="T149" i="1" s="1"/>
  <c r="X149" i="1"/>
  <c r="S38" i="1"/>
  <c r="T38" i="1" s="1"/>
  <c r="X38" i="1"/>
  <c r="S102" i="1"/>
  <c r="T102" i="1" s="1"/>
  <c r="X102" i="1"/>
  <c r="S144" i="1"/>
  <c r="T144" i="1" s="1"/>
  <c r="X144" i="1"/>
  <c r="S131" i="1"/>
  <c r="T131" i="1" s="1"/>
  <c r="X131" i="1"/>
  <c r="S303" i="1"/>
  <c r="T303" i="1" s="1"/>
  <c r="X303" i="1"/>
  <c r="S246" i="1"/>
  <c r="T246" i="1" s="1"/>
  <c r="X246" i="1"/>
  <c r="S554" i="1"/>
  <c r="T554" i="1" s="1"/>
  <c r="X554" i="1"/>
  <c r="S114" i="1"/>
  <c r="T114" i="1" s="1"/>
  <c r="X114" i="1"/>
  <c r="S250" i="1"/>
  <c r="T250" i="1" s="1"/>
  <c r="X250" i="1"/>
  <c r="S353" i="1"/>
  <c r="T353" i="1" s="1"/>
  <c r="X353" i="1"/>
  <c r="S111" i="1"/>
  <c r="T111" i="1" s="1"/>
  <c r="X111" i="1"/>
  <c r="S127" i="1"/>
  <c r="T127" i="1" s="1"/>
  <c r="X127" i="1"/>
  <c r="S389" i="1"/>
  <c r="T389" i="1" s="1"/>
  <c r="X389" i="1"/>
  <c r="S428" i="1"/>
  <c r="T428" i="1" s="1"/>
  <c r="X428" i="1"/>
  <c r="S156" i="1"/>
  <c r="T156" i="1" s="1"/>
  <c r="X156" i="1"/>
  <c r="S339" i="1"/>
  <c r="T339" i="1" s="1"/>
  <c r="X339" i="1"/>
  <c r="S106" i="1"/>
  <c r="T106" i="1" s="1"/>
  <c r="X106" i="1"/>
  <c r="S193" i="1"/>
  <c r="T193" i="1" s="1"/>
  <c r="X193" i="1"/>
  <c r="S530" i="1"/>
  <c r="T530" i="1" s="1"/>
  <c r="X530" i="1"/>
  <c r="S222" i="1"/>
  <c r="T222" i="1" s="1"/>
  <c r="X222" i="1"/>
  <c r="S429" i="1"/>
  <c r="T429" i="1" s="1"/>
  <c r="X429" i="1"/>
  <c r="S23" i="1"/>
  <c r="T23" i="1" s="1"/>
  <c r="X23" i="1"/>
  <c r="S280" i="1"/>
  <c r="T280" i="1" s="1"/>
  <c r="X280" i="1"/>
  <c r="S432" i="1"/>
  <c r="T432" i="1" s="1"/>
  <c r="X432" i="1"/>
  <c r="S442" i="1"/>
  <c r="T442" i="1" s="1"/>
  <c r="X442" i="1"/>
  <c r="S248" i="1"/>
  <c r="T248" i="1" s="1"/>
  <c r="X248" i="1"/>
  <c r="S84" i="1"/>
  <c r="T84" i="1" s="1"/>
  <c r="X84" i="1"/>
  <c r="S272" i="1"/>
  <c r="T272" i="1" s="1"/>
  <c r="X272" i="1"/>
  <c r="S125" i="1"/>
  <c r="T125" i="1" s="1"/>
  <c r="X125" i="1"/>
  <c r="S449" i="1"/>
  <c r="T449" i="1" s="1"/>
  <c r="X449" i="1"/>
  <c r="S426" i="1"/>
  <c r="T426" i="1" s="1"/>
  <c r="X426" i="1"/>
  <c r="S560" i="1"/>
  <c r="T560" i="1" s="1"/>
  <c r="X560" i="1"/>
  <c r="S443" i="1"/>
  <c r="T443" i="1" s="1"/>
  <c r="X443" i="1"/>
  <c r="S40" i="1"/>
  <c r="T40" i="1" s="1"/>
  <c r="X40" i="1"/>
  <c r="S129" i="1"/>
  <c r="T129" i="1" s="1"/>
  <c r="X129" i="1"/>
  <c r="S237" i="1"/>
  <c r="T237" i="1" s="1"/>
  <c r="X237" i="1"/>
  <c r="S471" i="1"/>
  <c r="T471" i="1" s="1"/>
  <c r="X471" i="1"/>
  <c r="S238" i="1"/>
  <c r="T238" i="1" s="1"/>
  <c r="X238" i="1"/>
  <c r="S242" i="1"/>
  <c r="T242" i="1" s="1"/>
  <c r="X242" i="1"/>
  <c r="S39" i="1"/>
  <c r="T39" i="1" s="1"/>
  <c r="X39" i="1"/>
  <c r="S22" i="1"/>
  <c r="T22" i="1" s="1"/>
  <c r="X22" i="1"/>
  <c r="S9" i="1"/>
  <c r="T9" i="1" s="1"/>
  <c r="X9" i="1"/>
  <c r="S53" i="1"/>
  <c r="T53" i="1" s="1"/>
  <c r="X53" i="1"/>
  <c r="S305" i="1"/>
  <c r="T305" i="1" s="1"/>
  <c r="X305" i="1"/>
  <c r="S126" i="1"/>
  <c r="T126" i="1" s="1"/>
  <c r="X126" i="1"/>
  <c r="S259" i="1"/>
  <c r="T259" i="1" s="1"/>
  <c r="X259" i="1"/>
  <c r="S171" i="1"/>
  <c r="T171" i="1" s="1"/>
  <c r="X171" i="1"/>
  <c r="S253" i="1"/>
  <c r="T253" i="1" s="1"/>
  <c r="X253" i="1"/>
  <c r="S182" i="1"/>
  <c r="T182" i="1" s="1"/>
  <c r="X182" i="1"/>
  <c r="S107" i="1"/>
  <c r="T107" i="1" s="1"/>
  <c r="X107" i="1"/>
  <c r="S301" i="1"/>
  <c r="T301" i="1" s="1"/>
  <c r="X301" i="1"/>
  <c r="S383" i="1"/>
  <c r="T383" i="1" s="1"/>
  <c r="X383" i="1"/>
  <c r="S478" i="1"/>
  <c r="T478" i="1" s="1"/>
  <c r="X478" i="1"/>
  <c r="S275" i="1"/>
  <c r="T275" i="1" s="1"/>
  <c r="X275" i="1"/>
  <c r="S67" i="1"/>
  <c r="T67" i="1" s="1"/>
  <c r="X67" i="1"/>
  <c r="S307" i="1"/>
  <c r="T307" i="1" s="1"/>
  <c r="X307" i="1"/>
  <c r="S424" i="1"/>
  <c r="T424" i="1" s="1"/>
  <c r="X424" i="1"/>
  <c r="S308" i="1"/>
  <c r="T308" i="1" s="1"/>
  <c r="X308" i="1"/>
  <c r="S474" i="1"/>
  <c r="T474" i="1" s="1"/>
  <c r="X474" i="1"/>
  <c r="S145" i="1"/>
  <c r="T145" i="1" s="1"/>
  <c r="X145" i="1"/>
  <c r="S480" i="1"/>
  <c r="T480" i="1" s="1"/>
  <c r="X480" i="1"/>
  <c r="S332" i="1"/>
  <c r="T332" i="1" s="1"/>
  <c r="X332" i="1"/>
  <c r="S26" i="1"/>
  <c r="T26" i="1" s="1"/>
  <c r="X26" i="1"/>
  <c r="S174" i="1"/>
  <c r="T174" i="1" s="1"/>
  <c r="X174" i="1"/>
  <c r="S231" i="1"/>
  <c r="T231" i="1" s="1"/>
  <c r="X231" i="1"/>
  <c r="S371" i="1"/>
  <c r="T371" i="1" s="1"/>
  <c r="X371" i="1"/>
  <c r="S380" i="1"/>
  <c r="T380" i="1" s="1"/>
  <c r="X380" i="1"/>
  <c r="S78" i="1"/>
  <c r="T78" i="1" s="1"/>
  <c r="X78" i="1"/>
  <c r="S205" i="1"/>
  <c r="T205" i="1" s="1"/>
  <c r="X205" i="1"/>
  <c r="S241" i="1"/>
  <c r="T241" i="1" s="1"/>
  <c r="X241" i="1"/>
  <c r="S112" i="1"/>
  <c r="T112" i="1" s="1"/>
  <c r="X112" i="1"/>
  <c r="S479" i="1"/>
  <c r="T479" i="1" s="1"/>
  <c r="X479" i="1"/>
  <c r="S513" i="1"/>
  <c r="T513" i="1" s="1"/>
  <c r="X513" i="1"/>
  <c r="S86" i="1"/>
  <c r="T86" i="1" s="1"/>
  <c r="X86" i="1"/>
  <c r="S328" i="1"/>
  <c r="T328" i="1" s="1"/>
  <c r="X328" i="1"/>
  <c r="S411" i="1"/>
  <c r="T411" i="1" s="1"/>
  <c r="X411" i="1"/>
  <c r="S158" i="1"/>
  <c r="T158" i="1" s="1"/>
  <c r="X158" i="1"/>
  <c r="S234" i="1"/>
  <c r="T234" i="1" s="1"/>
  <c r="X234" i="1"/>
  <c r="S330" i="1"/>
  <c r="T330" i="1" s="1"/>
  <c r="X330" i="1"/>
  <c r="S357" i="1"/>
  <c r="T357" i="1" s="1"/>
  <c r="X357" i="1"/>
  <c r="S532" i="1"/>
  <c r="T532" i="1" s="1"/>
  <c r="X532" i="1"/>
  <c r="S46" i="1"/>
  <c r="T46" i="1" s="1"/>
  <c r="X46" i="1"/>
  <c r="S349" i="1"/>
  <c r="T349" i="1" s="1"/>
  <c r="X349" i="1"/>
  <c r="S544" i="1"/>
  <c r="T544" i="1" s="1"/>
  <c r="X544" i="1"/>
  <c r="S486" i="1"/>
  <c r="T486" i="1" s="1"/>
  <c r="X486" i="1"/>
  <c r="S491" i="1"/>
  <c r="T491" i="1" s="1"/>
  <c r="X491" i="1"/>
  <c r="S278" i="1"/>
  <c r="T278" i="1" s="1"/>
  <c r="X278" i="1"/>
  <c r="S342" i="1"/>
  <c r="T342" i="1" s="1"/>
  <c r="X342" i="1"/>
  <c r="S309" i="1"/>
  <c r="T309" i="1" s="1"/>
  <c r="X309" i="1"/>
  <c r="S417" i="1"/>
  <c r="T417" i="1" s="1"/>
  <c r="X417" i="1"/>
  <c r="S540" i="1"/>
  <c r="T540" i="1" s="1"/>
  <c r="X540" i="1"/>
  <c r="S393" i="1"/>
  <c r="T393" i="1" s="1"/>
  <c r="X393" i="1"/>
  <c r="S433" i="1"/>
  <c r="T433" i="1" s="1"/>
  <c r="X433" i="1"/>
  <c r="S80" i="1"/>
  <c r="T80" i="1" s="1"/>
  <c r="X80" i="1"/>
  <c r="S184" i="1"/>
  <c r="T184" i="1" s="1"/>
  <c r="X184" i="1"/>
  <c r="S516" i="1"/>
  <c r="T516" i="1" s="1"/>
  <c r="X516" i="1"/>
  <c r="S372" i="1"/>
  <c r="T372" i="1" s="1"/>
  <c r="X372" i="1"/>
  <c r="S139" i="1"/>
  <c r="T139" i="1" s="1"/>
  <c r="X139" i="1"/>
  <c r="S293" i="1"/>
  <c r="T293" i="1" s="1"/>
  <c r="X293" i="1"/>
  <c r="S460" i="1"/>
  <c r="T460" i="1" s="1"/>
  <c r="X460" i="1"/>
  <c r="S209" i="1"/>
  <c r="T209" i="1" s="1"/>
  <c r="X209" i="1"/>
  <c r="S113" i="1"/>
  <c r="T113" i="1" s="1"/>
  <c r="X113" i="1"/>
  <c r="S58" i="1"/>
  <c r="T58" i="1" s="1"/>
  <c r="X58" i="1"/>
  <c r="S25" i="1"/>
  <c r="T25" i="1" s="1"/>
  <c r="X25" i="1"/>
  <c r="S34" i="1"/>
  <c r="T34" i="1" s="1"/>
  <c r="X34" i="1"/>
  <c r="S37" i="1"/>
  <c r="T37" i="1" s="1"/>
  <c r="X37" i="1"/>
  <c r="S11" i="1"/>
  <c r="T11" i="1" s="1"/>
  <c r="X11" i="1"/>
  <c r="S35" i="1"/>
  <c r="T35" i="1" s="1"/>
  <c r="X35" i="1"/>
  <c r="S43" i="1"/>
  <c r="T43" i="1" s="1"/>
  <c r="X43" i="1"/>
  <c r="S167" i="1"/>
  <c r="T167" i="1" s="1"/>
  <c r="X167" i="1"/>
  <c r="S285" i="1"/>
  <c r="T285" i="1" s="1"/>
  <c r="X285" i="1"/>
  <c r="S239" i="1"/>
  <c r="T239" i="1" s="1"/>
  <c r="X239" i="1"/>
  <c r="S225" i="1"/>
  <c r="T225" i="1" s="1"/>
  <c r="X225" i="1"/>
  <c r="S59" i="1"/>
  <c r="T59" i="1" s="1"/>
  <c r="X59" i="1"/>
  <c r="S518" i="1"/>
  <c r="T518" i="1" s="1"/>
  <c r="X518" i="1"/>
  <c r="S104" i="1"/>
  <c r="T104" i="1" s="1"/>
  <c r="X104" i="1"/>
  <c r="S401" i="1"/>
  <c r="T401" i="1" s="1"/>
  <c r="X401" i="1"/>
  <c r="S195" i="1"/>
  <c r="T195" i="1" s="1"/>
  <c r="X195" i="1"/>
  <c r="S122" i="1"/>
  <c r="T122" i="1" s="1"/>
  <c r="X122" i="1"/>
  <c r="S262" i="1"/>
  <c r="T262" i="1" s="1"/>
  <c r="X262" i="1"/>
  <c r="S368" i="1"/>
  <c r="T368" i="1" s="1"/>
  <c r="X368" i="1"/>
  <c r="S101" i="1"/>
  <c r="T101" i="1" s="1"/>
  <c r="X101" i="1"/>
  <c r="S467" i="1"/>
  <c r="T467" i="1" s="1"/>
  <c r="X467" i="1"/>
  <c r="S148" i="1"/>
  <c r="T148" i="1" s="1"/>
  <c r="X148" i="1"/>
  <c r="S130" i="1"/>
  <c r="T130" i="1" s="1"/>
  <c r="X130" i="1"/>
  <c r="S451" i="1"/>
  <c r="T451" i="1" s="1"/>
  <c r="X451" i="1"/>
  <c r="S154" i="1"/>
  <c r="T154" i="1" s="1"/>
  <c r="X154" i="1"/>
  <c r="S282" i="1"/>
  <c r="T282" i="1" s="1"/>
  <c r="X282" i="1"/>
  <c r="S473" i="1"/>
  <c r="T473" i="1" s="1"/>
  <c r="X473" i="1"/>
  <c r="S157" i="1"/>
  <c r="T157" i="1" s="1"/>
  <c r="X157" i="1"/>
  <c r="S180" i="1"/>
  <c r="T180" i="1" s="1"/>
  <c r="X180" i="1"/>
  <c r="S194" i="1"/>
  <c r="T194" i="1" s="1"/>
  <c r="X194" i="1"/>
  <c r="S196" i="1"/>
  <c r="T196" i="1" s="1"/>
  <c r="X196" i="1"/>
  <c r="S214" i="1"/>
  <c r="T214" i="1" s="1"/>
  <c r="X214" i="1"/>
  <c r="S533" i="1"/>
  <c r="T533" i="1" s="1"/>
  <c r="X533" i="1"/>
  <c r="S110" i="1"/>
  <c r="T110" i="1" s="1"/>
  <c r="X110" i="1"/>
  <c r="S276" i="1"/>
  <c r="T276" i="1" s="1"/>
  <c r="X276" i="1"/>
  <c r="S350" i="1"/>
  <c r="T350" i="1" s="1"/>
  <c r="X350" i="1"/>
  <c r="S465" i="1"/>
  <c r="T465" i="1" s="1"/>
  <c r="X465" i="1"/>
  <c r="S213" i="1"/>
  <c r="T213" i="1" s="1"/>
  <c r="X213" i="1"/>
  <c r="S461" i="1"/>
  <c r="T461" i="1" s="1"/>
  <c r="X461" i="1"/>
  <c r="S85" i="1"/>
  <c r="T85" i="1" s="1"/>
  <c r="X85" i="1"/>
  <c r="S274" i="1"/>
  <c r="T274" i="1" s="1"/>
  <c r="X274" i="1"/>
  <c r="S60" i="1"/>
  <c r="T60" i="1" s="1"/>
  <c r="X60" i="1"/>
  <c r="S153" i="1"/>
  <c r="T153" i="1" s="1"/>
  <c r="X153" i="1"/>
  <c r="S236" i="1"/>
  <c r="T236" i="1" s="1"/>
  <c r="X236" i="1"/>
  <c r="S470" i="1"/>
  <c r="T470" i="1" s="1"/>
  <c r="X470" i="1"/>
  <c r="S121" i="1"/>
  <c r="T121" i="1" s="1"/>
  <c r="X121" i="1"/>
  <c r="S489" i="1"/>
  <c r="T489" i="1" s="1"/>
  <c r="X489" i="1"/>
  <c r="S423" i="1"/>
  <c r="T423" i="1" s="1"/>
  <c r="X423" i="1"/>
  <c r="S493" i="1"/>
  <c r="T493" i="1" s="1"/>
  <c r="X493" i="1"/>
  <c r="S374" i="1"/>
  <c r="T374" i="1" s="1"/>
  <c r="X374" i="1"/>
  <c r="S397" i="1"/>
  <c r="T397" i="1" s="1"/>
  <c r="X397" i="1"/>
  <c r="S56" i="1"/>
  <c r="T56" i="1" s="1"/>
  <c r="X56" i="1"/>
  <c r="S382" i="1"/>
  <c r="T382" i="1" s="1"/>
  <c r="X382" i="1"/>
  <c r="S135" i="1"/>
  <c r="T135" i="1" s="1"/>
  <c r="X135" i="1"/>
  <c r="S136" i="1"/>
  <c r="T136" i="1" s="1"/>
  <c r="X136" i="1"/>
  <c r="S317" i="1"/>
  <c r="T317" i="1" s="1"/>
  <c r="X317" i="1"/>
  <c r="S385" i="1"/>
  <c r="T385" i="1" s="1"/>
  <c r="X385" i="1"/>
  <c r="S416" i="1"/>
  <c r="T416" i="1" s="1"/>
  <c r="X416" i="1"/>
  <c r="S373" i="1"/>
  <c r="T373" i="1" s="1"/>
  <c r="X373" i="1"/>
  <c r="S459" i="1"/>
  <c r="T459" i="1" s="1"/>
  <c r="X459" i="1"/>
  <c r="S314" i="1"/>
  <c r="T314" i="1" s="1"/>
  <c r="X314" i="1"/>
  <c r="S395" i="1"/>
  <c r="T395" i="1" s="1"/>
  <c r="X395" i="1"/>
  <c r="S33" i="1"/>
  <c r="T33" i="1" s="1"/>
  <c r="X33" i="1"/>
  <c r="S406" i="1"/>
  <c r="T406" i="1" s="1"/>
  <c r="X406" i="1"/>
  <c r="S390" i="1"/>
  <c r="T390" i="1" s="1"/>
  <c r="X390" i="1"/>
  <c r="S79" i="1"/>
  <c r="T79" i="1" s="1"/>
  <c r="X79" i="1"/>
  <c r="S54" i="1"/>
  <c r="T54" i="1" s="1"/>
  <c r="X54" i="1"/>
  <c r="S206" i="1"/>
  <c r="T206" i="1" s="1"/>
  <c r="X206" i="1"/>
  <c r="S348" i="1"/>
  <c r="T348" i="1" s="1"/>
  <c r="X348" i="1"/>
  <c r="S553" i="1"/>
  <c r="T553" i="1" s="1"/>
  <c r="X553" i="1"/>
  <c r="S265" i="1"/>
  <c r="T265" i="1" s="1"/>
  <c r="X265" i="1"/>
  <c r="S345" i="1"/>
  <c r="T345" i="1" s="1"/>
  <c r="X345" i="1"/>
  <c r="S97" i="1"/>
  <c r="T97" i="1" s="1"/>
  <c r="X97" i="1"/>
  <c r="S257" i="1"/>
  <c r="T257" i="1" s="1"/>
  <c r="X257" i="1"/>
  <c r="S388" i="1"/>
  <c r="T388" i="1" s="1"/>
  <c r="X388" i="1"/>
  <c r="S51" i="1"/>
  <c r="T51" i="1" s="1"/>
  <c r="X51" i="1"/>
  <c r="S98" i="1"/>
  <c r="T98" i="1" s="1"/>
  <c r="X98" i="1"/>
  <c r="S233" i="1"/>
  <c r="T233" i="1" s="1"/>
  <c r="X233" i="1"/>
  <c r="S422" i="1"/>
  <c r="T422" i="1" s="1"/>
  <c r="X422" i="1"/>
  <c r="S281" i="1"/>
  <c r="T281" i="1" s="1"/>
  <c r="X281" i="1"/>
  <c r="S87" i="1"/>
  <c r="T87" i="1" s="1"/>
  <c r="X87" i="1"/>
  <c r="S164" i="1"/>
  <c r="T164" i="1" s="1"/>
  <c r="X164" i="1"/>
  <c r="S201" i="1"/>
  <c r="T201" i="1" s="1"/>
  <c r="X201" i="1"/>
  <c r="S83" i="1"/>
  <c r="T83" i="1" s="1"/>
  <c r="X83" i="1"/>
  <c r="S464" i="1"/>
  <c r="T464" i="1" s="1"/>
  <c r="X464" i="1"/>
  <c r="S210" i="1"/>
  <c r="T210" i="1" s="1"/>
  <c r="X210" i="1"/>
  <c r="S312" i="1"/>
  <c r="T312" i="1" s="1"/>
  <c r="X312" i="1"/>
  <c r="S550" i="1"/>
  <c r="T550" i="1" s="1"/>
  <c r="X550" i="1"/>
  <c r="S362" i="1"/>
  <c r="T362" i="1" s="1"/>
  <c r="X362" i="1"/>
  <c r="S549" i="1"/>
  <c r="T549" i="1" s="1"/>
  <c r="X549" i="1"/>
  <c r="S377" i="1"/>
  <c r="T377" i="1" s="1"/>
  <c r="X377" i="1"/>
  <c r="S200" i="1"/>
  <c r="T200" i="1" s="1"/>
  <c r="X200" i="1"/>
  <c r="S453" i="1"/>
  <c r="T453" i="1" s="1"/>
  <c r="X453" i="1"/>
  <c r="S217" i="1"/>
  <c r="T217" i="1" s="1"/>
  <c r="X217" i="1"/>
  <c r="S283" i="1"/>
  <c r="T283" i="1" s="1"/>
  <c r="X283" i="1"/>
  <c r="S418" i="1"/>
  <c r="T418" i="1" s="1"/>
  <c r="X418" i="1"/>
  <c r="S168" i="1"/>
  <c r="T168" i="1" s="1"/>
  <c r="X168" i="1"/>
  <c r="S441" i="1"/>
  <c r="T441" i="1" s="1"/>
  <c r="X441" i="1"/>
  <c r="S505" i="1"/>
  <c r="T505" i="1" s="1"/>
  <c r="X505" i="1"/>
  <c r="S14" i="1"/>
  <c r="T14" i="1" s="1"/>
  <c r="X14" i="1"/>
  <c r="S12" i="1"/>
  <c r="T12" i="1" s="1"/>
  <c r="X12" i="1"/>
  <c r="S61" i="1"/>
  <c r="T61" i="1" s="1"/>
  <c r="X61" i="1"/>
  <c r="S19" i="1"/>
  <c r="T19" i="1" s="1"/>
  <c r="X19" i="1"/>
  <c r="S49" i="1"/>
  <c r="T49" i="1" s="1"/>
  <c r="X49" i="1"/>
  <c r="S10" i="1"/>
  <c r="T10" i="1" s="1"/>
  <c r="X10" i="1"/>
  <c r="S52" i="1"/>
  <c r="T52" i="1" s="1"/>
  <c r="X52" i="1"/>
  <c r="S163" i="1"/>
  <c r="T163" i="1" s="1"/>
  <c r="X163" i="1"/>
  <c r="S399" i="1"/>
  <c r="T399" i="1" s="1"/>
  <c r="X399" i="1"/>
  <c r="S398" i="1"/>
  <c r="T398" i="1" s="1"/>
  <c r="X398" i="1"/>
  <c r="S240" i="1"/>
  <c r="T240" i="1" s="1"/>
  <c r="X240" i="1"/>
  <c r="S541" i="1"/>
  <c r="T541" i="1" s="1"/>
  <c r="X541" i="1"/>
  <c r="S316" i="1"/>
  <c r="T316" i="1" s="1"/>
  <c r="X316" i="1"/>
  <c r="S524" i="1"/>
  <c r="T524" i="1" s="1"/>
  <c r="X524" i="1"/>
  <c r="S284" i="1"/>
  <c r="T284" i="1" s="1"/>
  <c r="X284" i="1"/>
  <c r="S245" i="1"/>
  <c r="T245" i="1" s="1"/>
  <c r="X245" i="1"/>
  <c r="S320" i="1"/>
  <c r="T320" i="1" s="1"/>
  <c r="X320" i="1"/>
  <c r="S258" i="1"/>
  <c r="T258" i="1" s="1"/>
  <c r="X258" i="1"/>
  <c r="S381" i="1"/>
  <c r="T381" i="1" s="1"/>
  <c r="X381" i="1"/>
  <c r="S340" i="1"/>
  <c r="T340" i="1" s="1"/>
  <c r="X340" i="1"/>
  <c r="S93" i="1"/>
  <c r="T93" i="1" s="1"/>
  <c r="X93" i="1"/>
  <c r="S511" i="1"/>
  <c r="T511" i="1" s="1"/>
  <c r="X511" i="1"/>
  <c r="S475" i="1"/>
  <c r="T475" i="1" s="1"/>
  <c r="X475" i="1"/>
  <c r="S469" i="1"/>
  <c r="T469" i="1" s="1"/>
  <c r="X469" i="1"/>
  <c r="S151" i="1"/>
  <c r="T151" i="1" s="1"/>
  <c r="X151" i="1"/>
  <c r="S378" i="1"/>
  <c r="T378" i="1" s="1"/>
  <c r="X378" i="1"/>
  <c r="S178" i="1"/>
  <c r="T178" i="1" s="1"/>
  <c r="X178" i="1"/>
  <c r="S264" i="1"/>
  <c r="T264" i="1" s="1"/>
  <c r="X264" i="1"/>
  <c r="S77" i="1"/>
  <c r="T77" i="1" s="1"/>
  <c r="X77" i="1"/>
  <c r="S556" i="1"/>
  <c r="T556" i="1" s="1"/>
  <c r="X556" i="1"/>
  <c r="S166" i="1"/>
  <c r="T166" i="1" s="1"/>
  <c r="X166" i="1"/>
  <c r="S65" i="1"/>
  <c r="T65" i="1" s="1"/>
  <c r="X65" i="1"/>
  <c r="S270" i="1"/>
  <c r="T270" i="1" s="1"/>
  <c r="X270" i="1"/>
  <c r="S436" i="1"/>
  <c r="T436" i="1" s="1"/>
  <c r="X436" i="1"/>
  <c r="S485" i="1"/>
  <c r="T485" i="1" s="1"/>
  <c r="X485" i="1"/>
  <c r="S528" i="1"/>
  <c r="T528" i="1" s="1"/>
  <c r="X528" i="1"/>
  <c r="S359" i="1"/>
  <c r="T359" i="1" s="1"/>
  <c r="X359" i="1"/>
  <c r="S263" i="1"/>
  <c r="T263" i="1" s="1"/>
  <c r="X263" i="1"/>
  <c r="U257" i="1" l="1"/>
  <c r="V257" i="1" s="1"/>
  <c r="U516" i="1"/>
  <c r="V516" i="1" s="1"/>
  <c r="U114" i="1"/>
  <c r="V114" i="1" s="1"/>
  <c r="U444" i="1"/>
  <c r="V444" i="1" s="1"/>
  <c r="U81" i="1"/>
  <c r="V81" i="1" s="1"/>
  <c r="U197" i="1"/>
  <c r="V197" i="1" s="1"/>
  <c r="U152" i="1"/>
  <c r="V152" i="1" s="1"/>
  <c r="U485" i="1"/>
  <c r="V485" i="1" s="1"/>
  <c r="U178" i="1"/>
  <c r="V178" i="1" s="1"/>
  <c r="U381" i="1"/>
  <c r="V381" i="1" s="1"/>
  <c r="U240" i="1"/>
  <c r="V240" i="1" s="1"/>
  <c r="U217" i="1"/>
  <c r="V217" i="1" s="1"/>
  <c r="U233" i="1"/>
  <c r="V233" i="1" s="1"/>
  <c r="U395" i="1"/>
  <c r="V395" i="1" s="1"/>
  <c r="U121" i="1"/>
  <c r="V121" i="1" s="1"/>
  <c r="U213" i="1"/>
  <c r="V213" i="1" s="1"/>
  <c r="U148" i="1"/>
  <c r="V148" i="1" s="1"/>
  <c r="U35" i="1"/>
  <c r="V35" i="1" s="1"/>
  <c r="U460" i="1"/>
  <c r="V460" i="1" s="1"/>
  <c r="U544" i="1"/>
  <c r="V544" i="1" s="1"/>
  <c r="U411" i="1"/>
  <c r="V411" i="1" s="1"/>
  <c r="U78" i="1"/>
  <c r="V78" i="1" s="1"/>
  <c r="U145" i="1"/>
  <c r="V145" i="1" s="1"/>
  <c r="U383" i="1"/>
  <c r="V383" i="1" s="1"/>
  <c r="U305" i="1"/>
  <c r="V305" i="1" s="1"/>
  <c r="U237" i="1"/>
  <c r="V237" i="1" s="1"/>
  <c r="U222" i="1"/>
  <c r="V222" i="1" s="1"/>
  <c r="U127" i="1"/>
  <c r="V127" i="1" s="1"/>
  <c r="U131" i="1"/>
  <c r="V131" i="1" s="1"/>
  <c r="U181" i="1"/>
  <c r="V181" i="1" s="1"/>
  <c r="U138" i="1"/>
  <c r="V138" i="1" s="1"/>
  <c r="U116" i="1"/>
  <c r="V116" i="1" s="1"/>
  <c r="U162" i="1"/>
  <c r="V162" i="1" s="1"/>
  <c r="U172" i="1"/>
  <c r="V172" i="1" s="1"/>
  <c r="U289" i="1"/>
  <c r="V289" i="1" s="1"/>
  <c r="U420" i="1"/>
  <c r="V420" i="1" s="1"/>
  <c r="U523" i="1"/>
  <c r="V523" i="1" s="1"/>
  <c r="U458" i="1"/>
  <c r="V458" i="1" s="1"/>
  <c r="U318" i="1"/>
  <c r="V318" i="1" s="1"/>
  <c r="U243" i="1"/>
  <c r="V243" i="1" s="1"/>
  <c r="U537" i="1"/>
  <c r="V537" i="1" s="1"/>
  <c r="U187" i="1"/>
  <c r="V187" i="1" s="1"/>
  <c r="U271" i="1"/>
  <c r="V271" i="1" s="1"/>
  <c r="U510" i="1"/>
  <c r="V510" i="1" s="1"/>
  <c r="U36" i="1"/>
  <c r="V36" i="1" s="1"/>
  <c r="U73" i="1"/>
  <c r="V73" i="1" s="1"/>
  <c r="U336" i="1"/>
  <c r="V336" i="1" s="1"/>
  <c r="U254" i="1"/>
  <c r="V254" i="1" s="1"/>
  <c r="U392" i="1"/>
  <c r="V392" i="1" s="1"/>
  <c r="U190" i="1"/>
  <c r="V190" i="1" s="1"/>
  <c r="U18" i="1"/>
  <c r="V18" i="1" s="1"/>
  <c r="U448" i="1"/>
  <c r="V448" i="1" s="1"/>
  <c r="U542" i="1"/>
  <c r="V542" i="1" s="1"/>
  <c r="U119" i="1"/>
  <c r="V119" i="1" s="1"/>
  <c r="U123" i="1"/>
  <c r="V123" i="1" s="1"/>
  <c r="U91" i="1"/>
  <c r="V91" i="1" s="1"/>
  <c r="U185" i="1"/>
  <c r="V185" i="1" s="1"/>
  <c r="U502" i="1"/>
  <c r="V502" i="1" s="1"/>
  <c r="U410" i="1"/>
  <c r="V410" i="1" s="1"/>
  <c r="U69" i="1"/>
  <c r="V69" i="1" s="1"/>
  <c r="U105" i="1"/>
  <c r="V105" i="1" s="1"/>
  <c r="U92" i="1"/>
  <c r="V92" i="1" s="1"/>
  <c r="U534" i="1"/>
  <c r="V534" i="1" s="1"/>
  <c r="V329" i="1"/>
  <c r="U329" i="1"/>
  <c r="U545" i="1"/>
  <c r="V545" i="1" s="1"/>
  <c r="U343" i="1"/>
  <c r="V343" i="1" s="1"/>
  <c r="U525" i="1"/>
  <c r="V525" i="1" s="1"/>
  <c r="U508" i="1"/>
  <c r="V508" i="1" s="1"/>
  <c r="U307" i="1"/>
  <c r="V307" i="1" s="1"/>
  <c r="U434" i="1"/>
  <c r="V434" i="1" s="1"/>
  <c r="U61" i="1"/>
  <c r="V61" i="1" s="1"/>
  <c r="U210" i="1"/>
  <c r="V210" i="1" s="1"/>
  <c r="U553" i="1"/>
  <c r="V553" i="1" s="1"/>
  <c r="U135" i="1"/>
  <c r="V135" i="1" s="1"/>
  <c r="U194" i="1"/>
  <c r="V194" i="1" s="1"/>
  <c r="U104" i="1"/>
  <c r="V104" i="1" s="1"/>
  <c r="U393" i="1"/>
  <c r="V393" i="1" s="1"/>
  <c r="U272" i="1"/>
  <c r="V272" i="1" s="1"/>
  <c r="U549" i="1"/>
  <c r="V549" i="1" s="1"/>
  <c r="U262" i="1"/>
  <c r="V262" i="1" s="1"/>
  <c r="U432" i="1"/>
  <c r="V432" i="1" s="1"/>
  <c r="U212" i="1"/>
  <c r="V212" i="1" s="1"/>
  <c r="U490" i="1"/>
  <c r="V490" i="1" s="1"/>
  <c r="U347" i="1"/>
  <c r="V347" i="1" s="1"/>
  <c r="U398" i="1"/>
  <c r="V398" i="1" s="1"/>
  <c r="U98" i="1"/>
  <c r="V98" i="1" s="1"/>
  <c r="U382" i="1"/>
  <c r="V382" i="1" s="1"/>
  <c r="U180" i="1"/>
  <c r="V180" i="1" s="1"/>
  <c r="U11" i="1"/>
  <c r="V11" i="1" s="1"/>
  <c r="U540" i="1"/>
  <c r="V540" i="1" s="1"/>
  <c r="U328" i="1"/>
  <c r="V328" i="1" s="1"/>
  <c r="U474" i="1"/>
  <c r="V474" i="1" s="1"/>
  <c r="U301" i="1"/>
  <c r="V301" i="1" s="1"/>
  <c r="U129" i="1"/>
  <c r="V129" i="1" s="1"/>
  <c r="U530" i="1"/>
  <c r="V530" i="1" s="1"/>
  <c r="U144" i="1"/>
  <c r="V144" i="1" s="1"/>
  <c r="U413" i="1"/>
  <c r="V413" i="1" s="1"/>
  <c r="U140" i="1"/>
  <c r="V140" i="1" s="1"/>
  <c r="U547" i="1"/>
  <c r="V547" i="1" s="1"/>
  <c r="U346" i="1"/>
  <c r="V346" i="1" s="1"/>
  <c r="U28" i="1"/>
  <c r="V28" i="1" s="1"/>
  <c r="U326" i="1"/>
  <c r="V326" i="1" s="1"/>
  <c r="U543" i="1"/>
  <c r="V543" i="1" s="1"/>
  <c r="U294" i="1"/>
  <c r="V294" i="1" s="1"/>
  <c r="U292" i="1"/>
  <c r="V292" i="1" s="1"/>
  <c r="U438" i="1"/>
  <c r="V438" i="1" s="1"/>
  <c r="U42" i="1"/>
  <c r="V42" i="1" s="1"/>
  <c r="U341" i="1"/>
  <c r="V341" i="1" s="1"/>
  <c r="U224" i="1"/>
  <c r="V224" i="1" s="1"/>
  <c r="U150" i="1"/>
  <c r="V150" i="1" s="1"/>
  <c r="U176" i="1"/>
  <c r="V176" i="1" s="1"/>
  <c r="U367" i="1"/>
  <c r="V367" i="1" s="1"/>
  <c r="U322" i="1"/>
  <c r="V322" i="1" s="1"/>
  <c r="U223" i="1"/>
  <c r="V223" i="1" s="1"/>
  <c r="U370" i="1"/>
  <c r="V370" i="1" s="1"/>
  <c r="U229" i="1"/>
  <c r="V229" i="1" s="1"/>
  <c r="U440" i="1"/>
  <c r="V440" i="1" s="1"/>
  <c r="U286" i="1"/>
  <c r="V286" i="1" s="1"/>
  <c r="U255" i="1"/>
  <c r="V255" i="1" s="1"/>
  <c r="V452" i="1"/>
  <c r="U452" i="1"/>
  <c r="U323" i="1"/>
  <c r="V323" i="1" s="1"/>
  <c r="U387" i="1"/>
  <c r="V387" i="1" s="1"/>
  <c r="U363" i="1"/>
  <c r="V363" i="1" s="1"/>
  <c r="U63" i="1"/>
  <c r="V63" i="1" s="1"/>
  <c r="U256" i="1"/>
  <c r="V256" i="1" s="1"/>
  <c r="U221" i="1"/>
  <c r="V221" i="1" s="1"/>
  <c r="U435" i="1"/>
  <c r="V435" i="1" s="1"/>
  <c r="U94" i="1"/>
  <c r="V94" i="1" s="1"/>
  <c r="U504" i="1"/>
  <c r="V504" i="1" s="1"/>
  <c r="U52" i="1"/>
  <c r="V52" i="1" s="1"/>
  <c r="U110" i="1"/>
  <c r="V110" i="1" s="1"/>
  <c r="U560" i="1"/>
  <c r="V560" i="1" s="1"/>
  <c r="U483" i="1"/>
  <c r="V483" i="1" s="1"/>
  <c r="U455" i="1"/>
  <c r="V455" i="1" s="1"/>
  <c r="U304" i="1"/>
  <c r="V304" i="1" s="1"/>
  <c r="U89" i="1"/>
  <c r="V89" i="1" s="1"/>
  <c r="U436" i="1"/>
  <c r="V436" i="1" s="1"/>
  <c r="U12" i="1"/>
  <c r="V12" i="1" s="1"/>
  <c r="U348" i="1"/>
  <c r="V348" i="1" s="1"/>
  <c r="U465" i="1"/>
  <c r="V465" i="1" s="1"/>
  <c r="V467" i="1"/>
  <c r="U467" i="1"/>
  <c r="U518" i="1"/>
  <c r="V518" i="1" s="1"/>
  <c r="U293" i="1"/>
  <c r="V293" i="1" s="1"/>
  <c r="U349" i="1"/>
  <c r="V349" i="1" s="1"/>
  <c r="U380" i="1"/>
  <c r="V380" i="1" s="1"/>
  <c r="U53" i="1"/>
  <c r="V53" i="1" s="1"/>
  <c r="U84" i="1"/>
  <c r="V84" i="1" s="1"/>
  <c r="U111" i="1"/>
  <c r="V111" i="1" s="1"/>
  <c r="U227" i="1"/>
  <c r="V227" i="1" s="1"/>
  <c r="U179" i="1"/>
  <c r="V179" i="1" s="1"/>
  <c r="U527" i="1"/>
  <c r="V527" i="1" s="1"/>
  <c r="U447" i="1"/>
  <c r="V447" i="1" s="1"/>
  <c r="U548" i="1"/>
  <c r="V548" i="1" s="1"/>
  <c r="U487" i="1"/>
  <c r="V487" i="1" s="1"/>
  <c r="U166" i="1"/>
  <c r="V166" i="1" s="1"/>
  <c r="U60" i="1"/>
  <c r="V60" i="1" s="1"/>
  <c r="U479" i="1"/>
  <c r="V479" i="1" s="1"/>
  <c r="U562" i="1"/>
  <c r="V562" i="1" s="1"/>
  <c r="U228" i="1"/>
  <c r="V228" i="1" s="1"/>
  <c r="U99" i="1"/>
  <c r="V99" i="1" s="1"/>
  <c r="U159" i="1"/>
  <c r="V159" i="1" s="1"/>
  <c r="U468" i="1"/>
  <c r="V468" i="1" s="1"/>
  <c r="U258" i="1"/>
  <c r="V258" i="1" s="1"/>
  <c r="U453" i="1"/>
  <c r="V453" i="1" s="1"/>
  <c r="U314" i="1"/>
  <c r="V314" i="1" s="1"/>
  <c r="U151" i="1"/>
  <c r="V151" i="1" s="1"/>
  <c r="U399" i="1"/>
  <c r="V399" i="1" s="1"/>
  <c r="U14" i="1"/>
  <c r="V14" i="1" s="1"/>
  <c r="U200" i="1"/>
  <c r="V200" i="1" s="1"/>
  <c r="U51" i="1"/>
  <c r="V51" i="1" s="1"/>
  <c r="U56" i="1"/>
  <c r="V56" i="1" s="1"/>
  <c r="U350" i="1"/>
  <c r="V350" i="1" s="1"/>
  <c r="U101" i="1"/>
  <c r="V101" i="1" s="1"/>
  <c r="U37" i="1"/>
  <c r="V37" i="1" s="1"/>
  <c r="U417" i="1"/>
  <c r="V417" i="1" s="1"/>
  <c r="U86" i="1"/>
  <c r="V86" i="1" s="1"/>
  <c r="U308" i="1"/>
  <c r="V308" i="1" s="1"/>
  <c r="U9" i="1"/>
  <c r="V9" i="1" s="1"/>
  <c r="U193" i="1"/>
  <c r="V193" i="1" s="1"/>
  <c r="U102" i="1"/>
  <c r="V102" i="1" s="1"/>
  <c r="U476" i="1"/>
  <c r="V476" i="1" s="1"/>
  <c r="U405" i="1"/>
  <c r="V405" i="1" s="1"/>
  <c r="U431" i="1"/>
  <c r="V431" i="1" s="1"/>
  <c r="U492" i="1"/>
  <c r="V492" i="1" s="1"/>
  <c r="U361" i="1"/>
  <c r="V361" i="1" s="1"/>
  <c r="U267" i="1"/>
  <c r="V267" i="1" s="1"/>
  <c r="U16" i="1"/>
  <c r="V16" i="1" s="1"/>
  <c r="U230" i="1"/>
  <c r="V230" i="1" s="1"/>
  <c r="U120" i="1"/>
  <c r="V120" i="1" s="1"/>
  <c r="U558" i="1"/>
  <c r="V558" i="1" s="1"/>
  <c r="U302" i="1"/>
  <c r="V302" i="1" s="1"/>
  <c r="U557" i="1"/>
  <c r="V557" i="1" s="1"/>
  <c r="U24" i="1"/>
  <c r="V24" i="1" s="1"/>
  <c r="U266" i="1"/>
  <c r="V266" i="1" s="1"/>
  <c r="U295" i="1"/>
  <c r="V295" i="1" s="1"/>
  <c r="U358" i="1"/>
  <c r="V358" i="1" s="1"/>
  <c r="U296" i="1"/>
  <c r="V296" i="1" s="1"/>
  <c r="U457" i="1"/>
  <c r="V457" i="1" s="1"/>
  <c r="U421" i="1"/>
  <c r="V421" i="1" s="1"/>
  <c r="U376" i="1"/>
  <c r="V376" i="1" s="1"/>
  <c r="U507" i="1"/>
  <c r="V507" i="1" s="1"/>
  <c r="U515" i="1"/>
  <c r="V515" i="1" s="1"/>
  <c r="U333" i="1"/>
  <c r="V333" i="1" s="1"/>
  <c r="U325" i="1"/>
  <c r="V325" i="1" s="1"/>
  <c r="U519" i="1"/>
  <c r="V519" i="1" s="1"/>
  <c r="U538" i="1"/>
  <c r="V538" i="1" s="1"/>
  <c r="U408" i="1"/>
  <c r="V408" i="1" s="1"/>
  <c r="U177" i="1"/>
  <c r="V177" i="1" s="1"/>
  <c r="U160" i="1"/>
  <c r="V160" i="1" s="1"/>
  <c r="U165" i="1"/>
  <c r="V165" i="1" s="1"/>
  <c r="U555" i="1"/>
  <c r="V555" i="1" s="1"/>
  <c r="U337" i="1"/>
  <c r="V337" i="1" s="1"/>
  <c r="U415" i="1"/>
  <c r="V415" i="1" s="1"/>
  <c r="U279" i="1"/>
  <c r="V279" i="1" s="1"/>
  <c r="U75" i="1"/>
  <c r="V75" i="1" s="1"/>
  <c r="U161" i="1"/>
  <c r="V161" i="1" s="1"/>
  <c r="U164" i="1"/>
  <c r="V164" i="1" s="1"/>
  <c r="U239" i="1"/>
  <c r="V239" i="1" s="1"/>
  <c r="U339" i="1"/>
  <c r="V339" i="1" s="1"/>
  <c r="U134" i="1"/>
  <c r="V134" i="1" s="1"/>
  <c r="U72" i="1"/>
  <c r="V72" i="1" s="1"/>
  <c r="U277" i="1"/>
  <c r="V277" i="1" s="1"/>
  <c r="U146" i="1"/>
  <c r="V146" i="1" s="1"/>
  <c r="U378" i="1"/>
  <c r="V378" i="1" s="1"/>
  <c r="U464" i="1"/>
  <c r="V464" i="1" s="1"/>
  <c r="U470" i="1"/>
  <c r="V470" i="1" s="1"/>
  <c r="U270" i="1"/>
  <c r="V270" i="1" s="1"/>
  <c r="U320" i="1"/>
  <c r="V320" i="1" s="1"/>
  <c r="U83" i="1"/>
  <c r="V83" i="1" s="1"/>
  <c r="U206" i="1"/>
  <c r="V206" i="1" s="1"/>
  <c r="U459" i="1"/>
  <c r="V459" i="1" s="1"/>
  <c r="U236" i="1"/>
  <c r="V236" i="1" s="1"/>
  <c r="U157" i="1"/>
  <c r="V157" i="1" s="1"/>
  <c r="U59" i="1"/>
  <c r="V59" i="1" s="1"/>
  <c r="U139" i="1"/>
  <c r="V139" i="1" s="1"/>
  <c r="U46" i="1"/>
  <c r="V46" i="1" s="1"/>
  <c r="U371" i="1"/>
  <c r="V371" i="1" s="1"/>
  <c r="U107" i="1"/>
  <c r="V107" i="1" s="1"/>
  <c r="U40" i="1"/>
  <c r="V40" i="1" s="1"/>
  <c r="U248" i="1"/>
  <c r="V248" i="1" s="1"/>
  <c r="U353" i="1"/>
  <c r="V353" i="1" s="1"/>
  <c r="U437" i="1"/>
  <c r="V437" i="1" s="1"/>
  <c r="U496" i="1"/>
  <c r="V496" i="1" s="1"/>
  <c r="U118" i="1"/>
  <c r="V118" i="1" s="1"/>
  <c r="U374" i="1"/>
  <c r="V374" i="1" s="1"/>
  <c r="U300" i="1"/>
  <c r="V300" i="1" s="1"/>
  <c r="U65" i="1"/>
  <c r="V65" i="1" s="1"/>
  <c r="U469" i="1"/>
  <c r="V469" i="1" s="1"/>
  <c r="U245" i="1"/>
  <c r="V245" i="1" s="1"/>
  <c r="U163" i="1"/>
  <c r="V163" i="1" s="1"/>
  <c r="U505" i="1"/>
  <c r="V505" i="1" s="1"/>
  <c r="U377" i="1"/>
  <c r="V377" i="1" s="1"/>
  <c r="U201" i="1"/>
  <c r="V201" i="1" s="1"/>
  <c r="U388" i="1"/>
  <c r="V388" i="1" s="1"/>
  <c r="U54" i="1"/>
  <c r="V54" i="1" s="1"/>
  <c r="U373" i="1"/>
  <c r="V373" i="1" s="1"/>
  <c r="U397" i="1"/>
  <c r="V397" i="1" s="1"/>
  <c r="U153" i="1"/>
  <c r="V153" i="1" s="1"/>
  <c r="U276" i="1"/>
  <c r="V276" i="1" s="1"/>
  <c r="U473" i="1"/>
  <c r="V473" i="1" s="1"/>
  <c r="U368" i="1"/>
  <c r="V368" i="1" s="1"/>
  <c r="U225" i="1"/>
  <c r="V225" i="1" s="1"/>
  <c r="U34" i="1"/>
  <c r="V34" i="1" s="1"/>
  <c r="U372" i="1"/>
  <c r="V372" i="1" s="1"/>
  <c r="U309" i="1"/>
  <c r="V309" i="1" s="1"/>
  <c r="U532" i="1"/>
  <c r="V532" i="1" s="1"/>
  <c r="U513" i="1"/>
  <c r="V513" i="1" s="1"/>
  <c r="U231" i="1"/>
  <c r="V231" i="1" s="1"/>
  <c r="U424" i="1"/>
  <c r="V424" i="1" s="1"/>
  <c r="U182" i="1"/>
  <c r="V182" i="1" s="1"/>
  <c r="U22" i="1"/>
  <c r="V22" i="1" s="1"/>
  <c r="U443" i="1"/>
  <c r="V443" i="1" s="1"/>
  <c r="U442" i="1"/>
  <c r="V442" i="1" s="1"/>
  <c r="U106" i="1"/>
  <c r="V106" i="1" s="1"/>
  <c r="U250" i="1"/>
  <c r="V250" i="1" s="1"/>
  <c r="U38" i="1"/>
  <c r="V38" i="1" s="1"/>
  <c r="U96" i="1"/>
  <c r="V96" i="1" s="1"/>
  <c r="U366" i="1"/>
  <c r="V366" i="1" s="1"/>
  <c r="U454" i="1"/>
  <c r="V454" i="1" s="1"/>
  <c r="U173" i="1"/>
  <c r="V173" i="1" s="1"/>
  <c r="U291" i="1"/>
  <c r="V291" i="1" s="1"/>
  <c r="U199" i="1"/>
  <c r="V199" i="1" s="1"/>
  <c r="U360" i="1"/>
  <c r="V360" i="1" s="1"/>
  <c r="U261" i="1"/>
  <c r="V261" i="1" s="1"/>
  <c r="U62" i="1"/>
  <c r="V62" i="1" s="1"/>
  <c r="U344" i="1"/>
  <c r="V344" i="1" s="1"/>
  <c r="U142" i="1"/>
  <c r="V142" i="1" s="1"/>
  <c r="U88" i="1"/>
  <c r="V88" i="1" s="1"/>
  <c r="U311" i="1"/>
  <c r="V311" i="1" s="1"/>
  <c r="U500" i="1"/>
  <c r="V500" i="1" s="1"/>
  <c r="U252" i="1"/>
  <c r="V252" i="1" s="1"/>
  <c r="U44" i="1"/>
  <c r="V44" i="1" s="1"/>
  <c r="U463" i="1"/>
  <c r="V463" i="1" s="1"/>
  <c r="U536" i="1"/>
  <c r="V536" i="1" s="1"/>
  <c r="U526" i="1"/>
  <c r="V526" i="1" s="1"/>
  <c r="U71" i="1"/>
  <c r="V71" i="1" s="1"/>
  <c r="U384" i="1"/>
  <c r="V384" i="1" s="1"/>
  <c r="U147" i="1"/>
  <c r="V147" i="1" s="1"/>
  <c r="U403" i="1"/>
  <c r="V403" i="1" s="1"/>
  <c r="U55" i="1"/>
  <c r="V55" i="1" s="1"/>
  <c r="U124" i="1"/>
  <c r="V124" i="1" s="1"/>
  <c r="U394" i="1"/>
  <c r="V394" i="1" s="1"/>
  <c r="U445" i="1"/>
  <c r="V445" i="1" s="1"/>
  <c r="U183" i="1"/>
  <c r="V183" i="1" s="1"/>
  <c r="U520" i="1"/>
  <c r="V520" i="1" s="1"/>
  <c r="U497" i="1"/>
  <c r="V497" i="1" s="1"/>
  <c r="U290" i="1"/>
  <c r="V290" i="1" s="1"/>
  <c r="U103" i="1"/>
  <c r="V103" i="1" s="1"/>
  <c r="U321" i="1"/>
  <c r="V321" i="1" s="1"/>
  <c r="U20" i="1"/>
  <c r="V20" i="1" s="1"/>
  <c r="U355" i="1"/>
  <c r="V355" i="1" s="1"/>
  <c r="U68" i="1"/>
  <c r="V68" i="1" s="1"/>
  <c r="U211" i="1"/>
  <c r="V211" i="1" s="1"/>
  <c r="U208" i="1"/>
  <c r="V208" i="1" s="1"/>
  <c r="U498" i="1"/>
  <c r="V498" i="1" s="1"/>
  <c r="U149" i="1"/>
  <c r="V149" i="1" s="1"/>
  <c r="U251" i="1"/>
  <c r="V251" i="1" s="1"/>
  <c r="U441" i="1"/>
  <c r="V441" i="1" s="1"/>
  <c r="U357" i="1"/>
  <c r="V357" i="1" s="1"/>
  <c r="U143" i="1"/>
  <c r="V143" i="1" s="1"/>
  <c r="U168" i="1"/>
  <c r="V168" i="1" s="1"/>
  <c r="U390" i="1"/>
  <c r="V390" i="1" s="1"/>
  <c r="U533" i="1"/>
  <c r="V533" i="1" s="1"/>
  <c r="U122" i="1"/>
  <c r="V122" i="1" s="1"/>
  <c r="U58" i="1"/>
  <c r="V58" i="1" s="1"/>
  <c r="U184" i="1"/>
  <c r="V184" i="1" s="1"/>
  <c r="U330" i="1"/>
  <c r="V330" i="1" s="1"/>
  <c r="U26" i="1"/>
  <c r="V26" i="1" s="1"/>
  <c r="U67" i="1"/>
  <c r="V67" i="1" s="1"/>
  <c r="U242" i="1"/>
  <c r="V242" i="1" s="1"/>
  <c r="U426" i="1"/>
  <c r="V426" i="1" s="1"/>
  <c r="U280" i="1"/>
  <c r="V280" i="1" s="1"/>
  <c r="U156" i="1"/>
  <c r="V156" i="1" s="1"/>
  <c r="U554" i="1"/>
  <c r="V554" i="1" s="1"/>
  <c r="U90" i="1"/>
  <c r="V90" i="1" s="1"/>
  <c r="U529" i="1"/>
  <c r="V529" i="1" s="1"/>
  <c r="U521" i="1"/>
  <c r="V521" i="1" s="1"/>
  <c r="U324" i="1"/>
  <c r="V324" i="1" s="1"/>
  <c r="U191" i="1"/>
  <c r="V191" i="1" s="1"/>
  <c r="U216" i="1"/>
  <c r="V216" i="1" s="1"/>
  <c r="U546" i="1"/>
  <c r="V546" i="1" s="1"/>
  <c r="U484" i="1"/>
  <c r="V484" i="1" s="1"/>
  <c r="U57" i="1"/>
  <c r="V57" i="1" s="1"/>
  <c r="U365" i="1"/>
  <c r="V365" i="1" s="1"/>
  <c r="U351" i="1"/>
  <c r="V351" i="1" s="1"/>
  <c r="U450" i="1"/>
  <c r="V450" i="1" s="1"/>
  <c r="U391" i="1"/>
  <c r="V391" i="1" s="1"/>
  <c r="U298" i="1"/>
  <c r="V298" i="1" s="1"/>
  <c r="U30" i="1"/>
  <c r="V30" i="1" s="1"/>
  <c r="U352" i="1"/>
  <c r="V352" i="1" s="1"/>
  <c r="U414" i="1"/>
  <c r="V414" i="1" s="1"/>
  <c r="U512" i="1"/>
  <c r="V512" i="1" s="1"/>
  <c r="U74" i="1"/>
  <c r="V74" i="1" s="1"/>
  <c r="U128" i="1"/>
  <c r="V128" i="1" s="1"/>
  <c r="U477" i="1"/>
  <c r="V477" i="1" s="1"/>
  <c r="U268" i="1"/>
  <c r="V268" i="1" s="1"/>
  <c r="U13" i="1"/>
  <c r="V13" i="1" s="1"/>
  <c r="U522" i="1"/>
  <c r="V522" i="1" s="1"/>
  <c r="U509" i="1"/>
  <c r="V509" i="1" s="1"/>
  <c r="U189" i="1"/>
  <c r="V189" i="1" s="1"/>
  <c r="U21" i="1"/>
  <c r="V21" i="1" s="1"/>
  <c r="U396" i="1"/>
  <c r="V396" i="1" s="1"/>
  <c r="U198" i="1"/>
  <c r="V198" i="1" s="1"/>
  <c r="U407" i="1"/>
  <c r="V407" i="1" s="1"/>
  <c r="U260" i="1"/>
  <c r="V260" i="1" s="1"/>
  <c r="U215" i="1"/>
  <c r="V215" i="1" s="1"/>
  <c r="U446" i="1"/>
  <c r="V446" i="1" s="1"/>
  <c r="U76" i="1"/>
  <c r="V76" i="1" s="1"/>
  <c r="U462" i="1"/>
  <c r="V462" i="1" s="1"/>
  <c r="U369" i="1"/>
  <c r="V369" i="1" s="1"/>
  <c r="U506" i="1"/>
  <c r="V506" i="1" s="1"/>
  <c r="U32" i="1"/>
  <c r="V32" i="1" s="1"/>
  <c r="U174" i="1"/>
  <c r="V174" i="1" s="1"/>
  <c r="U269" i="1"/>
  <c r="V269" i="1" s="1"/>
  <c r="U87" i="1"/>
  <c r="V87" i="1" s="1"/>
  <c r="U274" i="1"/>
  <c r="V274" i="1" s="1"/>
  <c r="U154" i="1"/>
  <c r="V154" i="1" s="1"/>
  <c r="U285" i="1"/>
  <c r="V285" i="1" s="1"/>
  <c r="U278" i="1"/>
  <c r="V278" i="1" s="1"/>
  <c r="U112" i="1"/>
  <c r="V112" i="1" s="1"/>
  <c r="U171" i="1"/>
  <c r="V171" i="1" s="1"/>
  <c r="U82" i="1"/>
  <c r="V82" i="1" s="1"/>
  <c r="U288" i="1"/>
  <c r="V288" i="1" s="1"/>
  <c r="U253" i="1"/>
  <c r="V253" i="1" s="1"/>
  <c r="U263" i="1"/>
  <c r="V263" i="1" s="1"/>
  <c r="U524" i="1"/>
  <c r="V524" i="1" s="1"/>
  <c r="U316" i="1"/>
  <c r="V316" i="1" s="1"/>
  <c r="U317" i="1"/>
  <c r="V317" i="1" s="1"/>
  <c r="U167" i="1"/>
  <c r="V167" i="1" s="1"/>
  <c r="U241" i="1"/>
  <c r="V241" i="1" s="1"/>
  <c r="U259" i="1"/>
  <c r="V259" i="1" s="1"/>
  <c r="U23" i="1"/>
  <c r="V23" i="1" s="1"/>
  <c r="U204" i="1"/>
  <c r="V204" i="1" s="1"/>
  <c r="U66" i="1"/>
  <c r="V66" i="1" s="1"/>
  <c r="U379" i="1"/>
  <c r="V379" i="1" s="1"/>
  <c r="U338" i="1"/>
  <c r="V338" i="1" s="1"/>
  <c r="U494" i="1"/>
  <c r="V494" i="1" s="1"/>
  <c r="U412" i="1"/>
  <c r="V412" i="1" s="1"/>
  <c r="U188" i="1"/>
  <c r="V188" i="1" s="1"/>
  <c r="U50" i="1"/>
  <c r="V50" i="1" s="1"/>
  <c r="U466" i="1"/>
  <c r="V466" i="1" s="1"/>
  <c r="U109" i="1"/>
  <c r="V109" i="1" s="1"/>
  <c r="U313" i="1"/>
  <c r="V313" i="1" s="1"/>
  <c r="U249" i="1"/>
  <c r="V249" i="1" s="1"/>
  <c r="U41" i="1"/>
  <c r="V41" i="1" s="1"/>
  <c r="U247" i="1"/>
  <c r="V247" i="1" s="1"/>
  <c r="U539" i="1"/>
  <c r="V539" i="1" s="1"/>
  <c r="U375" i="1"/>
  <c r="V375" i="1" s="1"/>
  <c r="U482" i="1"/>
  <c r="V482" i="1" s="1"/>
  <c r="U64" i="1"/>
  <c r="V64" i="1" s="1"/>
  <c r="U169" i="1"/>
  <c r="V169" i="1" s="1"/>
  <c r="U327" i="1"/>
  <c r="V327" i="1" s="1"/>
  <c r="U514" i="1"/>
  <c r="V514" i="1" s="1"/>
  <c r="U48" i="1"/>
  <c r="V48" i="1" s="1"/>
  <c r="U31" i="1"/>
  <c r="V31" i="1" s="1"/>
  <c r="U488" i="1"/>
  <c r="V488" i="1" s="1"/>
  <c r="U561" i="1"/>
  <c r="V561" i="1" s="1"/>
  <c r="U400" i="1"/>
  <c r="V400" i="1" s="1"/>
  <c r="U481" i="1"/>
  <c r="V481" i="1" s="1"/>
  <c r="U335" i="1"/>
  <c r="V335" i="1" s="1"/>
  <c r="U108" i="1"/>
  <c r="V108" i="1" s="1"/>
  <c r="U226" i="1"/>
  <c r="V226" i="1" s="1"/>
  <c r="U439" i="1"/>
  <c r="V439" i="1" s="1"/>
  <c r="U386" i="1"/>
  <c r="V386" i="1" s="1"/>
  <c r="U419" i="1"/>
  <c r="V419" i="1" s="1"/>
  <c r="U175" i="1"/>
  <c r="V175" i="1" s="1"/>
  <c r="U427" i="1"/>
  <c r="V427" i="1" s="1"/>
  <c r="U70" i="1"/>
  <c r="V70" i="1" s="1"/>
  <c r="U475" i="1"/>
  <c r="V475" i="1" s="1"/>
  <c r="U416" i="1"/>
  <c r="V416" i="1" s="1"/>
  <c r="U342" i="1"/>
  <c r="V342" i="1" s="1"/>
  <c r="U115" i="1"/>
  <c r="V115" i="1" s="1"/>
  <c r="U45" i="1"/>
  <c r="V45" i="1" s="1"/>
  <c r="U273" i="1"/>
  <c r="V273" i="1" s="1"/>
  <c r="U220" i="1"/>
  <c r="V220" i="1" s="1"/>
  <c r="U456" i="1"/>
  <c r="V456" i="1" s="1"/>
  <c r="U511" i="1"/>
  <c r="V511" i="1" s="1"/>
  <c r="U97" i="1"/>
  <c r="V97" i="1" s="1"/>
  <c r="U359" i="1"/>
  <c r="V359" i="1" s="1"/>
  <c r="U49" i="1"/>
  <c r="V49" i="1" s="1"/>
  <c r="U550" i="1"/>
  <c r="V550" i="1" s="1"/>
  <c r="U406" i="1"/>
  <c r="V406" i="1" s="1"/>
  <c r="U214" i="1"/>
  <c r="V214" i="1" s="1"/>
  <c r="U451" i="1"/>
  <c r="V451" i="1" s="1"/>
  <c r="U113" i="1"/>
  <c r="V113" i="1" s="1"/>
  <c r="U491" i="1"/>
  <c r="V491" i="1" s="1"/>
  <c r="U234" i="1"/>
  <c r="V234" i="1" s="1"/>
  <c r="U332" i="1"/>
  <c r="V332" i="1" s="1"/>
  <c r="U275" i="1"/>
  <c r="V275" i="1" s="1"/>
  <c r="U238" i="1"/>
  <c r="V238" i="1" s="1"/>
  <c r="U449" i="1"/>
  <c r="V449" i="1" s="1"/>
  <c r="U428" i="1"/>
  <c r="V428" i="1" s="1"/>
  <c r="U246" i="1"/>
  <c r="V246" i="1" s="1"/>
  <c r="U472" i="1"/>
  <c r="V472" i="1" s="1"/>
  <c r="U141" i="1"/>
  <c r="V141" i="1" s="1"/>
  <c r="U503" i="1"/>
  <c r="V503" i="1" s="1"/>
  <c r="U331" i="1"/>
  <c r="V331" i="1" s="1"/>
  <c r="U284" i="1"/>
  <c r="V284" i="1" s="1"/>
  <c r="U282" i="1"/>
  <c r="V282" i="1" s="1"/>
  <c r="U39" i="1"/>
  <c r="V39" i="1" s="1"/>
  <c r="U170" i="1"/>
  <c r="V170" i="1" s="1"/>
  <c r="U137" i="1"/>
  <c r="V137" i="1" s="1"/>
  <c r="U299" i="1"/>
  <c r="V299" i="1" s="1"/>
  <c r="U192" i="1"/>
  <c r="V192" i="1" s="1"/>
  <c r="U556" i="1"/>
  <c r="V556" i="1" s="1"/>
  <c r="U362" i="1"/>
  <c r="V362" i="1" s="1"/>
  <c r="U385" i="1"/>
  <c r="V385" i="1" s="1"/>
  <c r="U77" i="1"/>
  <c r="V77" i="1" s="1"/>
  <c r="U281" i="1"/>
  <c r="V281" i="1" s="1"/>
  <c r="U85" i="1"/>
  <c r="V85" i="1" s="1"/>
  <c r="U80" i="1"/>
  <c r="V80" i="1" s="1"/>
  <c r="U264" i="1"/>
  <c r="V264" i="1" s="1"/>
  <c r="U541" i="1"/>
  <c r="V541" i="1" s="1"/>
  <c r="U19" i="1"/>
  <c r="V19" i="1" s="1"/>
  <c r="U312" i="1"/>
  <c r="V312" i="1" s="1"/>
  <c r="U265" i="1"/>
  <c r="V265" i="1" s="1"/>
  <c r="U136" i="1"/>
  <c r="V136" i="1" s="1"/>
  <c r="U461" i="1"/>
  <c r="V461" i="1" s="1"/>
  <c r="U130" i="1"/>
  <c r="V130" i="1" s="1"/>
  <c r="U43" i="1"/>
  <c r="V43" i="1" s="1"/>
  <c r="U433" i="1"/>
  <c r="V433" i="1" s="1"/>
  <c r="U486" i="1"/>
  <c r="V486" i="1" s="1"/>
  <c r="U205" i="1"/>
  <c r="V205" i="1" s="1"/>
  <c r="U478" i="1"/>
  <c r="V478" i="1" s="1"/>
  <c r="U126" i="1"/>
  <c r="V126" i="1" s="1"/>
  <c r="U471" i="1"/>
  <c r="V471" i="1" s="1"/>
  <c r="U125" i="1"/>
  <c r="V125" i="1" s="1"/>
  <c r="U429" i="1"/>
  <c r="V429" i="1" s="1"/>
  <c r="U389" i="1"/>
  <c r="V389" i="1" s="1"/>
  <c r="U303" i="1"/>
  <c r="V303" i="1" s="1"/>
  <c r="U306" i="1"/>
  <c r="V306" i="1" s="1"/>
  <c r="U219" i="1"/>
  <c r="V219" i="1" s="1"/>
  <c r="U364" i="1"/>
  <c r="V364" i="1" s="1"/>
  <c r="U559" i="1"/>
  <c r="V559" i="1" s="1"/>
  <c r="U495" i="1"/>
  <c r="V495" i="1" s="1"/>
  <c r="U517" i="1"/>
  <c r="V517" i="1" s="1"/>
  <c r="U207" i="1"/>
  <c r="V207" i="1" s="1"/>
  <c r="U287" i="1"/>
  <c r="V287" i="1" s="1"/>
  <c r="U47" i="1"/>
  <c r="V47" i="1" s="1"/>
  <c r="U402" i="1"/>
  <c r="V402" i="1" s="1"/>
  <c r="U409" i="1"/>
  <c r="V409" i="1" s="1"/>
  <c r="U235" i="1"/>
  <c r="V235" i="1" s="1"/>
  <c r="U315" i="1"/>
  <c r="V315" i="1" s="1"/>
  <c r="U310" i="1"/>
  <c r="V310" i="1" s="1"/>
  <c r="U203" i="1"/>
  <c r="V203" i="1" s="1"/>
  <c r="U95" i="1"/>
  <c r="V95" i="1" s="1"/>
  <c r="U499" i="1"/>
  <c r="V499" i="1" s="1"/>
  <c r="U319" i="1"/>
  <c r="V319" i="1" s="1"/>
  <c r="U232" i="1"/>
  <c r="V232" i="1" s="1"/>
  <c r="U244" i="1"/>
  <c r="V244" i="1" s="1"/>
  <c r="U17" i="1"/>
  <c r="V17" i="1" s="1"/>
  <c r="U117" i="1"/>
  <c r="V117" i="1" s="1"/>
  <c r="U334" i="1"/>
  <c r="V334" i="1" s="1"/>
  <c r="U133" i="1"/>
  <c r="V133" i="1" s="1"/>
  <c r="U218" i="1"/>
  <c r="V218" i="1" s="1"/>
  <c r="U186" i="1"/>
  <c r="V186" i="1" s="1"/>
  <c r="U29" i="1"/>
  <c r="V29" i="1" s="1"/>
  <c r="U501" i="1"/>
  <c r="V501" i="1" s="1"/>
  <c r="U425" i="1"/>
  <c r="V425" i="1" s="1"/>
  <c r="U27" i="1"/>
  <c r="V27" i="1" s="1"/>
  <c r="U202" i="1"/>
  <c r="V202" i="1" s="1"/>
  <c r="U155" i="1"/>
  <c r="V155" i="1" s="1"/>
  <c r="U551" i="1"/>
  <c r="V551" i="1" s="1"/>
  <c r="U535" i="1"/>
  <c r="V535" i="1" s="1"/>
  <c r="U354" i="1"/>
  <c r="V354" i="1" s="1"/>
  <c r="U531" i="1"/>
  <c r="V531" i="1" s="1"/>
  <c r="U430" i="1"/>
  <c r="V430" i="1" s="1"/>
  <c r="U100" i="1"/>
  <c r="V100" i="1" s="1"/>
  <c r="U79" i="1"/>
  <c r="V79" i="1" s="1"/>
  <c r="U25" i="1"/>
  <c r="V25" i="1" s="1"/>
  <c r="U297" i="1"/>
  <c r="V297" i="1" s="1"/>
  <c r="U15" i="1"/>
  <c r="V15" i="1" s="1"/>
  <c r="U356" i="1"/>
  <c r="V356" i="1" s="1"/>
  <c r="U132" i="1"/>
  <c r="V132" i="1" s="1"/>
  <c r="U10" i="1"/>
  <c r="V10" i="1" s="1"/>
  <c r="U493" i="1"/>
  <c r="V493" i="1" s="1"/>
  <c r="U93" i="1"/>
  <c r="V93" i="1" s="1"/>
  <c r="U418" i="1"/>
  <c r="V418" i="1" s="1"/>
  <c r="U345" i="1"/>
  <c r="V345" i="1" s="1"/>
  <c r="U423" i="1"/>
  <c r="V423" i="1" s="1"/>
  <c r="U195" i="1"/>
  <c r="V195" i="1" s="1"/>
  <c r="U528" i="1"/>
  <c r="V528" i="1" s="1"/>
  <c r="U340" i="1"/>
  <c r="V340" i="1" s="1"/>
  <c r="U283" i="1"/>
  <c r="V283" i="1" s="1"/>
  <c r="U422" i="1"/>
  <c r="V422" i="1" s="1"/>
  <c r="U33" i="1"/>
  <c r="V33" i="1" s="1"/>
  <c r="U489" i="1"/>
  <c r="V489" i="1" s="1"/>
  <c r="U196" i="1"/>
  <c r="V196" i="1" s="1"/>
  <c r="U401" i="1"/>
  <c r="V401" i="1" s="1"/>
  <c r="U209" i="1"/>
  <c r="V209" i="1" s="1"/>
  <c r="U158" i="1"/>
  <c r="V158" i="1" s="1"/>
  <c r="U480" i="1"/>
  <c r="V480" i="1" s="1"/>
  <c r="U552" i="1"/>
  <c r="V552" i="1" s="1"/>
  <c r="Y427" i="1"/>
  <c r="Z427" i="1" s="1"/>
  <c r="AA427" i="1" s="1"/>
  <c r="AC427" i="1" s="1"/>
  <c r="AB427" i="1" s="1"/>
  <c r="Y70" i="1"/>
  <c r="Z70" i="1" s="1"/>
  <c r="AA70" i="1" s="1"/>
  <c r="AC70" i="1" s="1"/>
  <c r="AB70" i="1" s="1"/>
  <c r="Y226" i="1"/>
  <c r="Z226" i="1" s="1"/>
  <c r="AA226" i="1" s="1"/>
  <c r="AC226" i="1" s="1"/>
  <c r="AB226" i="1" s="1"/>
  <c r="Y175" i="1"/>
  <c r="Z175" i="1" s="1"/>
  <c r="AA175" i="1" s="1"/>
  <c r="AC175" i="1" s="1"/>
  <c r="AB175" i="1" s="1"/>
  <c r="Y386" i="1"/>
  <c r="Z386" i="1" s="1"/>
  <c r="AA386" i="1" s="1"/>
  <c r="AC386" i="1" s="1"/>
  <c r="AB386" i="1" s="1"/>
  <c r="Y347" i="1"/>
  <c r="Z347" i="1" s="1"/>
  <c r="AA347" i="1" s="1"/>
  <c r="AC347" i="1" s="1"/>
  <c r="AB347" i="1" s="1"/>
  <c r="Y89" i="1"/>
  <c r="Z89" i="1" s="1"/>
  <c r="AA89" i="1" s="1"/>
  <c r="AC89" i="1" s="1"/>
  <c r="AB89" i="1" s="1"/>
  <c r="Y76" i="1"/>
  <c r="Z76" i="1" s="1"/>
  <c r="AA76" i="1" s="1"/>
  <c r="AC76" i="1" s="1"/>
  <c r="AB76" i="1" s="1"/>
  <c r="Y506" i="1"/>
  <c r="Z506" i="1" s="1"/>
  <c r="AA506" i="1" s="1"/>
  <c r="AC506" i="1" s="1"/>
  <c r="AB506" i="1" s="1"/>
  <c r="Y481" i="1"/>
  <c r="Z481" i="1" s="1"/>
  <c r="AA481" i="1" s="1"/>
  <c r="AC481" i="1" s="1"/>
  <c r="AB481" i="1" s="1"/>
  <c r="Y335" i="1"/>
  <c r="Z335" i="1" s="1"/>
  <c r="AA335" i="1" s="1"/>
  <c r="AC335" i="1" s="1"/>
  <c r="AB335" i="1" s="1"/>
  <c r="Y108" i="1"/>
  <c r="Z108" i="1" s="1"/>
  <c r="AA108" i="1" s="1"/>
  <c r="AC108" i="1" s="1"/>
  <c r="AB108" i="1" s="1"/>
  <c r="Y419" i="1"/>
  <c r="Z419" i="1" s="1"/>
  <c r="AA419" i="1" s="1"/>
  <c r="AC419" i="1" s="1"/>
  <c r="AB419" i="1" s="1"/>
  <c r="Y92" i="1"/>
  <c r="Z92" i="1" s="1"/>
  <c r="AA92" i="1" s="1"/>
  <c r="AC92" i="1" s="1"/>
  <c r="AB92" i="1" s="1"/>
  <c r="Y329" i="1"/>
  <c r="Z329" i="1" s="1"/>
  <c r="AA329" i="1" s="1"/>
  <c r="AC329" i="1" s="1"/>
  <c r="AB329" i="1" s="1"/>
  <c r="Y343" i="1"/>
  <c r="Z343" i="1" s="1"/>
  <c r="AA343" i="1" s="1"/>
  <c r="AC343" i="1" s="1"/>
  <c r="AB343" i="1" s="1"/>
  <c r="Y525" i="1"/>
  <c r="Z525" i="1" s="1"/>
  <c r="AA525" i="1" s="1"/>
  <c r="AC525" i="1" s="1"/>
  <c r="AB525" i="1" s="1"/>
  <c r="Y508" i="1"/>
  <c r="Z508" i="1" s="1"/>
  <c r="AA508" i="1" s="1"/>
  <c r="AC508" i="1" s="1"/>
  <c r="AB508" i="1" s="1"/>
  <c r="Y359" i="1"/>
  <c r="Z359" i="1" s="1"/>
  <c r="AA359" i="1" s="1"/>
  <c r="AC359" i="1" s="1"/>
  <c r="AB359" i="1" s="1"/>
  <c r="Y77" i="1"/>
  <c r="Z77" i="1" s="1"/>
  <c r="AA77" i="1" s="1"/>
  <c r="AC77" i="1" s="1"/>
  <c r="AB77" i="1" s="1"/>
  <c r="Y93" i="1"/>
  <c r="Z93" i="1" s="1"/>
  <c r="AA93" i="1" s="1"/>
  <c r="AC93" i="1" s="1"/>
  <c r="AB93" i="1" s="1"/>
  <c r="Y316" i="1"/>
  <c r="Z316" i="1" s="1"/>
  <c r="AA316" i="1" s="1"/>
  <c r="AC316" i="1" s="1"/>
  <c r="AB316" i="1" s="1"/>
  <c r="Y418" i="1"/>
  <c r="Z418" i="1" s="1"/>
  <c r="AA418" i="1" s="1"/>
  <c r="AC418" i="1" s="1"/>
  <c r="AB418" i="1" s="1"/>
  <c r="Y550" i="1"/>
  <c r="Z550" i="1" s="1"/>
  <c r="AA550" i="1" s="1"/>
  <c r="AC550" i="1" s="1"/>
  <c r="AB550" i="1" s="1"/>
  <c r="Y281" i="1"/>
  <c r="Z281" i="1" s="1"/>
  <c r="AA281" i="1" s="1"/>
  <c r="AC281" i="1" s="1"/>
  <c r="AB281" i="1" s="1"/>
  <c r="Y345" i="1"/>
  <c r="Z345" i="1" s="1"/>
  <c r="AA345" i="1" s="1"/>
  <c r="AC345" i="1" s="1"/>
  <c r="AB345" i="1" s="1"/>
  <c r="Y406" i="1"/>
  <c r="Z406" i="1" s="1"/>
  <c r="AA406" i="1" s="1"/>
  <c r="AC406" i="1" s="1"/>
  <c r="AB406" i="1" s="1"/>
  <c r="Y423" i="1"/>
  <c r="Z423" i="1" s="1"/>
  <c r="AA423" i="1" s="1"/>
  <c r="AC423" i="1" s="1"/>
  <c r="AB423" i="1" s="1"/>
  <c r="Y247" i="1"/>
  <c r="Z247" i="1" s="1"/>
  <c r="AA247" i="1" s="1"/>
  <c r="AC247" i="1" s="1"/>
  <c r="AB247" i="1" s="1"/>
  <c r="Y539" i="1"/>
  <c r="Z539" i="1" s="1"/>
  <c r="AA539" i="1" s="1"/>
  <c r="AC539" i="1" s="1"/>
  <c r="AB539" i="1" s="1"/>
  <c r="Y375" i="1"/>
  <c r="Z375" i="1" s="1"/>
  <c r="AA375" i="1" s="1"/>
  <c r="AC375" i="1" s="1"/>
  <c r="AB375" i="1" s="1"/>
  <c r="Y64" i="1"/>
  <c r="Z64" i="1" s="1"/>
  <c r="AA64" i="1" s="1"/>
  <c r="AC64" i="1" s="1"/>
  <c r="AB64" i="1" s="1"/>
  <c r="Y169" i="1"/>
  <c r="Z169" i="1" s="1"/>
  <c r="AA169" i="1" s="1"/>
  <c r="AC169" i="1" s="1"/>
  <c r="AB169" i="1" s="1"/>
  <c r="Y327" i="1"/>
  <c r="Z327" i="1" s="1"/>
  <c r="AA327" i="1" s="1"/>
  <c r="AC327" i="1" s="1"/>
  <c r="AB327" i="1" s="1"/>
  <c r="Y514" i="1"/>
  <c r="Z514" i="1" s="1"/>
  <c r="AA514" i="1" s="1"/>
  <c r="AC514" i="1" s="1"/>
  <c r="AB514" i="1" s="1"/>
  <c r="Y488" i="1"/>
  <c r="Z488" i="1" s="1"/>
  <c r="AA488" i="1" s="1"/>
  <c r="AC488" i="1" s="1"/>
  <c r="AB488" i="1" s="1"/>
  <c r="Y561" i="1"/>
  <c r="Z561" i="1" s="1"/>
  <c r="AA561" i="1" s="1"/>
  <c r="AC561" i="1" s="1"/>
  <c r="AB561" i="1" s="1"/>
  <c r="Y400" i="1"/>
  <c r="Z400" i="1" s="1"/>
  <c r="AA400" i="1" s="1"/>
  <c r="AC400" i="1" s="1"/>
  <c r="AB400" i="1" s="1"/>
  <c r="Y439" i="1"/>
  <c r="Z439" i="1" s="1"/>
  <c r="AA439" i="1" s="1"/>
  <c r="AC439" i="1" s="1"/>
  <c r="AB439" i="1" s="1"/>
  <c r="Y485" i="1"/>
  <c r="Z485" i="1" s="1"/>
  <c r="AA485" i="1" s="1"/>
  <c r="AC485" i="1" s="1"/>
  <c r="AB485" i="1" s="1"/>
  <c r="Y178" i="1"/>
  <c r="Z178" i="1" s="1"/>
  <c r="AA178" i="1" s="1"/>
  <c r="AC178" i="1" s="1"/>
  <c r="AB178" i="1" s="1"/>
  <c r="Y381" i="1"/>
  <c r="Z381" i="1" s="1"/>
  <c r="AA381" i="1" s="1"/>
  <c r="AC381" i="1" s="1"/>
  <c r="AB381" i="1" s="1"/>
  <c r="Y240" i="1"/>
  <c r="Z240" i="1" s="1"/>
  <c r="AA240" i="1" s="1"/>
  <c r="AC240" i="1" s="1"/>
  <c r="AB240" i="1" s="1"/>
  <c r="Y61" i="1"/>
  <c r="Z61" i="1" s="1"/>
  <c r="AA61" i="1" s="1"/>
  <c r="AC61" i="1" s="1"/>
  <c r="AB61" i="1" s="1"/>
  <c r="Y217" i="1"/>
  <c r="Z217" i="1" s="1"/>
  <c r="AA217" i="1" s="1"/>
  <c r="AC217" i="1" s="1"/>
  <c r="AB217" i="1" s="1"/>
  <c r="Y210" i="1"/>
  <c r="Z210" i="1" s="1"/>
  <c r="AA210" i="1" s="1"/>
  <c r="AC210" i="1" s="1"/>
  <c r="AB210" i="1" s="1"/>
  <c r="Y233" i="1"/>
  <c r="Z233" i="1" s="1"/>
  <c r="AA233" i="1" s="1"/>
  <c r="AC233" i="1" s="1"/>
  <c r="AB233" i="1" s="1"/>
  <c r="Y553" i="1"/>
  <c r="Z553" i="1" s="1"/>
  <c r="AA553" i="1" s="1"/>
  <c r="AC553" i="1" s="1"/>
  <c r="AB553" i="1" s="1"/>
  <c r="Y395" i="1"/>
  <c r="Z395" i="1" s="1"/>
  <c r="AA395" i="1" s="1"/>
  <c r="AC395" i="1" s="1"/>
  <c r="AB395" i="1" s="1"/>
  <c r="Y135" i="1"/>
  <c r="Z135" i="1" s="1"/>
  <c r="AA135" i="1" s="1"/>
  <c r="AC135" i="1" s="1"/>
  <c r="AB135" i="1" s="1"/>
  <c r="Y121" i="1"/>
  <c r="Z121" i="1" s="1"/>
  <c r="AA121" i="1" s="1"/>
  <c r="AC121" i="1" s="1"/>
  <c r="AB121" i="1" s="1"/>
  <c r="Y213" i="1"/>
  <c r="Z213" i="1" s="1"/>
  <c r="AA213" i="1" s="1"/>
  <c r="AC213" i="1" s="1"/>
  <c r="AB213" i="1" s="1"/>
  <c r="Y194" i="1"/>
  <c r="Z194" i="1" s="1"/>
  <c r="AA194" i="1" s="1"/>
  <c r="AC194" i="1" s="1"/>
  <c r="AB194" i="1" s="1"/>
  <c r="Y148" i="1"/>
  <c r="Z148" i="1" s="1"/>
  <c r="AA148" i="1" s="1"/>
  <c r="AC148" i="1" s="1"/>
  <c r="AB148" i="1" s="1"/>
  <c r="Y104" i="1"/>
  <c r="Z104" i="1" s="1"/>
  <c r="AA104" i="1" s="1"/>
  <c r="AC104" i="1" s="1"/>
  <c r="AB104" i="1" s="1"/>
  <c r="Y35" i="1"/>
  <c r="Z35" i="1" s="1"/>
  <c r="AA35" i="1" s="1"/>
  <c r="AC35" i="1" s="1"/>
  <c r="AB35" i="1" s="1"/>
  <c r="Y460" i="1"/>
  <c r="Z460" i="1" s="1"/>
  <c r="AA460" i="1" s="1"/>
  <c r="AC460" i="1" s="1"/>
  <c r="AB460" i="1" s="1"/>
  <c r="Y393" i="1"/>
  <c r="Z393" i="1" s="1"/>
  <c r="AA393" i="1" s="1"/>
  <c r="AC393" i="1" s="1"/>
  <c r="AB393" i="1" s="1"/>
  <c r="Y544" i="1"/>
  <c r="Z544" i="1" s="1"/>
  <c r="AA544" i="1" s="1"/>
  <c r="AC544" i="1" s="1"/>
  <c r="AB544" i="1" s="1"/>
  <c r="Y411" i="1"/>
  <c r="Z411" i="1" s="1"/>
  <c r="AA411" i="1" s="1"/>
  <c r="AC411" i="1" s="1"/>
  <c r="AB411" i="1" s="1"/>
  <c r="Y78" i="1"/>
  <c r="Z78" i="1" s="1"/>
  <c r="AA78" i="1" s="1"/>
  <c r="AC78" i="1" s="1"/>
  <c r="AB78" i="1" s="1"/>
  <c r="Y145" i="1"/>
  <c r="Z145" i="1" s="1"/>
  <c r="AA145" i="1" s="1"/>
  <c r="AC145" i="1" s="1"/>
  <c r="AB145" i="1" s="1"/>
  <c r="Y383" i="1"/>
  <c r="Z383" i="1" s="1"/>
  <c r="AA383" i="1" s="1"/>
  <c r="AC383" i="1" s="1"/>
  <c r="AB383" i="1" s="1"/>
  <c r="Y305" i="1"/>
  <c r="Z305" i="1" s="1"/>
  <c r="AA305" i="1" s="1"/>
  <c r="AC305" i="1" s="1"/>
  <c r="AB305" i="1" s="1"/>
  <c r="Y237" i="1"/>
  <c r="Z237" i="1" s="1"/>
  <c r="AA237" i="1" s="1"/>
  <c r="AC237" i="1" s="1"/>
  <c r="AB237" i="1" s="1"/>
  <c r="Y272" i="1"/>
  <c r="Z272" i="1" s="1"/>
  <c r="AA272" i="1" s="1"/>
  <c r="AC272" i="1" s="1"/>
  <c r="AB272" i="1" s="1"/>
  <c r="Y222" i="1"/>
  <c r="Z222" i="1" s="1"/>
  <c r="AA222" i="1" s="1"/>
  <c r="AC222" i="1" s="1"/>
  <c r="AB222" i="1" s="1"/>
  <c r="Y127" i="1"/>
  <c r="Z127" i="1" s="1"/>
  <c r="AA127" i="1" s="1"/>
  <c r="AC127" i="1" s="1"/>
  <c r="AB127" i="1" s="1"/>
  <c r="Y131" i="1"/>
  <c r="Z131" i="1" s="1"/>
  <c r="AA131" i="1" s="1"/>
  <c r="AC131" i="1" s="1"/>
  <c r="AB131" i="1" s="1"/>
  <c r="Y181" i="1"/>
  <c r="Z181" i="1" s="1"/>
  <c r="AA181" i="1" s="1"/>
  <c r="AC181" i="1" s="1"/>
  <c r="AB181" i="1" s="1"/>
  <c r="Y138" i="1"/>
  <c r="Z138" i="1" s="1"/>
  <c r="AA138" i="1" s="1"/>
  <c r="AC138" i="1" s="1"/>
  <c r="AB138" i="1" s="1"/>
  <c r="Y116" i="1"/>
  <c r="Z116" i="1" s="1"/>
  <c r="AA116" i="1" s="1"/>
  <c r="AC116" i="1" s="1"/>
  <c r="AB116" i="1" s="1"/>
  <c r="Y162" i="1"/>
  <c r="Z162" i="1" s="1"/>
  <c r="AA162" i="1" s="1"/>
  <c r="AC162" i="1" s="1"/>
  <c r="AB162" i="1" s="1"/>
  <c r="Y172" i="1"/>
  <c r="Z172" i="1" s="1"/>
  <c r="AA172" i="1" s="1"/>
  <c r="AC172" i="1" s="1"/>
  <c r="AB172" i="1" s="1"/>
  <c r="Y289" i="1"/>
  <c r="Z289" i="1" s="1"/>
  <c r="AA289" i="1" s="1"/>
  <c r="AC289" i="1" s="1"/>
  <c r="AB289" i="1" s="1"/>
  <c r="Y420" i="1"/>
  <c r="Z420" i="1" s="1"/>
  <c r="AA420" i="1" s="1"/>
  <c r="AC420" i="1" s="1"/>
  <c r="AB420" i="1" s="1"/>
  <c r="Y523" i="1"/>
  <c r="Z523" i="1" s="1"/>
  <c r="AA523" i="1" s="1"/>
  <c r="AC523" i="1" s="1"/>
  <c r="AB523" i="1" s="1"/>
  <c r="Y458" i="1"/>
  <c r="Z458" i="1" s="1"/>
  <c r="AA458" i="1" s="1"/>
  <c r="AC458" i="1" s="1"/>
  <c r="AB458" i="1" s="1"/>
  <c r="Y318" i="1"/>
  <c r="Z318" i="1" s="1"/>
  <c r="AA318" i="1" s="1"/>
  <c r="AC318" i="1" s="1"/>
  <c r="AB318" i="1" s="1"/>
  <c r="Y243" i="1"/>
  <c r="Z243" i="1" s="1"/>
  <c r="AA243" i="1" s="1"/>
  <c r="AC243" i="1" s="1"/>
  <c r="AB243" i="1" s="1"/>
  <c r="Y537" i="1"/>
  <c r="Z537" i="1" s="1"/>
  <c r="AA537" i="1" s="1"/>
  <c r="AC537" i="1" s="1"/>
  <c r="AB537" i="1" s="1"/>
  <c r="Y187" i="1"/>
  <c r="Z187" i="1" s="1"/>
  <c r="AA187" i="1" s="1"/>
  <c r="AC187" i="1" s="1"/>
  <c r="AB187" i="1" s="1"/>
  <c r="Y271" i="1"/>
  <c r="Z271" i="1" s="1"/>
  <c r="AA271" i="1" s="1"/>
  <c r="AC271" i="1" s="1"/>
  <c r="AB271" i="1" s="1"/>
  <c r="Y510" i="1"/>
  <c r="Z510" i="1" s="1"/>
  <c r="AA510" i="1" s="1"/>
  <c r="AC510" i="1" s="1"/>
  <c r="AB510" i="1" s="1"/>
  <c r="Y36" i="1"/>
  <c r="Z36" i="1" s="1"/>
  <c r="AA36" i="1" s="1"/>
  <c r="AC36" i="1" s="1"/>
  <c r="AB36" i="1" s="1"/>
  <c r="Y73" i="1"/>
  <c r="Z73" i="1" s="1"/>
  <c r="AA73" i="1" s="1"/>
  <c r="AC73" i="1" s="1"/>
  <c r="AB73" i="1" s="1"/>
  <c r="Y336" i="1"/>
  <c r="Z336" i="1" s="1"/>
  <c r="AA336" i="1" s="1"/>
  <c r="AC336" i="1" s="1"/>
  <c r="AB336" i="1" s="1"/>
  <c r="Y254" i="1"/>
  <c r="Z254" i="1" s="1"/>
  <c r="AA254" i="1" s="1"/>
  <c r="AC254" i="1" s="1"/>
  <c r="AB254" i="1" s="1"/>
  <c r="Y392" i="1"/>
  <c r="Z392" i="1" s="1"/>
  <c r="AA392" i="1" s="1"/>
  <c r="AC392" i="1" s="1"/>
  <c r="AB392" i="1" s="1"/>
  <c r="Y190" i="1"/>
  <c r="Z190" i="1" s="1"/>
  <c r="AA190" i="1" s="1"/>
  <c r="AC190" i="1" s="1"/>
  <c r="AB190" i="1" s="1"/>
  <c r="Y18" i="1"/>
  <c r="Z18" i="1" s="1"/>
  <c r="AA18" i="1" s="1"/>
  <c r="AC18" i="1" s="1"/>
  <c r="AB18" i="1" s="1"/>
  <c r="Y448" i="1"/>
  <c r="Z448" i="1" s="1"/>
  <c r="AA448" i="1" s="1"/>
  <c r="AC448" i="1" s="1"/>
  <c r="AB448" i="1" s="1"/>
  <c r="Y542" i="1"/>
  <c r="Z542" i="1" s="1"/>
  <c r="AA542" i="1" s="1"/>
  <c r="AC542" i="1" s="1"/>
  <c r="AB542" i="1" s="1"/>
  <c r="Y119" i="1"/>
  <c r="Z119" i="1" s="1"/>
  <c r="AA119" i="1" s="1"/>
  <c r="AC119" i="1" s="1"/>
  <c r="AB119" i="1" s="1"/>
  <c r="Y123" i="1"/>
  <c r="Z123" i="1" s="1"/>
  <c r="AA123" i="1" s="1"/>
  <c r="AC123" i="1" s="1"/>
  <c r="AB123" i="1" s="1"/>
  <c r="Y91" i="1"/>
  <c r="Z91" i="1" s="1"/>
  <c r="AA91" i="1" s="1"/>
  <c r="AC91" i="1" s="1"/>
  <c r="AB91" i="1" s="1"/>
  <c r="Y185" i="1"/>
  <c r="Z185" i="1" s="1"/>
  <c r="AA185" i="1" s="1"/>
  <c r="AC185" i="1" s="1"/>
  <c r="AB185" i="1" s="1"/>
  <c r="Y502" i="1"/>
  <c r="Z502" i="1" s="1"/>
  <c r="AA502" i="1" s="1"/>
  <c r="AC502" i="1" s="1"/>
  <c r="AB502" i="1" s="1"/>
  <c r="Y410" i="1"/>
  <c r="Z410" i="1" s="1"/>
  <c r="AA410" i="1" s="1"/>
  <c r="AC410" i="1" s="1"/>
  <c r="AB410" i="1" s="1"/>
  <c r="Y69" i="1"/>
  <c r="Z69" i="1" s="1"/>
  <c r="AA69" i="1" s="1"/>
  <c r="AC69" i="1" s="1"/>
  <c r="AB69" i="1" s="1"/>
  <c r="Y105" i="1"/>
  <c r="Z105" i="1" s="1"/>
  <c r="AA105" i="1" s="1"/>
  <c r="AC105" i="1" s="1"/>
  <c r="AB105" i="1" s="1"/>
  <c r="Y534" i="1"/>
  <c r="Z534" i="1" s="1"/>
  <c r="AA534" i="1" s="1"/>
  <c r="AC534" i="1" s="1"/>
  <c r="AB534" i="1" s="1"/>
  <c r="Y545" i="1"/>
  <c r="Z545" i="1" s="1"/>
  <c r="AA545" i="1" s="1"/>
  <c r="AC545" i="1" s="1"/>
  <c r="AB545" i="1" s="1"/>
  <c r="Y436" i="1"/>
  <c r="Z436" i="1" s="1"/>
  <c r="AA436" i="1" s="1"/>
  <c r="AC436" i="1" s="1"/>
  <c r="AB436" i="1" s="1"/>
  <c r="Y378" i="1"/>
  <c r="Z378" i="1" s="1"/>
  <c r="AA378" i="1" s="1"/>
  <c r="AC378" i="1" s="1"/>
  <c r="AB378" i="1" s="1"/>
  <c r="Y258" i="1"/>
  <c r="Z258" i="1" s="1"/>
  <c r="AA258" i="1" s="1"/>
  <c r="AC258" i="1" s="1"/>
  <c r="AB258" i="1" s="1"/>
  <c r="Y398" i="1"/>
  <c r="Z398" i="1" s="1"/>
  <c r="AA398" i="1" s="1"/>
  <c r="AC398" i="1" s="1"/>
  <c r="AB398" i="1" s="1"/>
  <c r="Y12" i="1"/>
  <c r="Z12" i="1" s="1"/>
  <c r="Y453" i="1"/>
  <c r="Z453" i="1" s="1"/>
  <c r="AA453" i="1" s="1"/>
  <c r="AC453" i="1" s="1"/>
  <c r="AB453" i="1" s="1"/>
  <c r="Y464" i="1"/>
  <c r="Z464" i="1" s="1"/>
  <c r="AA464" i="1" s="1"/>
  <c r="AC464" i="1" s="1"/>
  <c r="AB464" i="1" s="1"/>
  <c r="Y98" i="1"/>
  <c r="Z98" i="1" s="1"/>
  <c r="AA98" i="1" s="1"/>
  <c r="AC98" i="1" s="1"/>
  <c r="AB98" i="1" s="1"/>
  <c r="Y348" i="1"/>
  <c r="Z348" i="1" s="1"/>
  <c r="AA348" i="1" s="1"/>
  <c r="AC348" i="1" s="1"/>
  <c r="AB348" i="1" s="1"/>
  <c r="Y314" i="1"/>
  <c r="Z314" i="1" s="1"/>
  <c r="AA314" i="1" s="1"/>
  <c r="AC314" i="1" s="1"/>
  <c r="AB314" i="1" s="1"/>
  <c r="Y382" i="1"/>
  <c r="Z382" i="1" s="1"/>
  <c r="AA382" i="1" s="1"/>
  <c r="AC382" i="1" s="1"/>
  <c r="AB382" i="1" s="1"/>
  <c r="Y470" i="1"/>
  <c r="Z470" i="1" s="1"/>
  <c r="AA470" i="1" s="1"/>
  <c r="AC470" i="1" s="1"/>
  <c r="AB470" i="1" s="1"/>
  <c r="Y465" i="1"/>
  <c r="Z465" i="1" s="1"/>
  <c r="AA465" i="1" s="1"/>
  <c r="AC465" i="1" s="1"/>
  <c r="AB465" i="1" s="1"/>
  <c r="Y180" i="1"/>
  <c r="Z180" i="1" s="1"/>
  <c r="AA180" i="1" s="1"/>
  <c r="AC180" i="1" s="1"/>
  <c r="AB180" i="1" s="1"/>
  <c r="Y467" i="1"/>
  <c r="Z467" i="1" s="1"/>
  <c r="AA467" i="1" s="1"/>
  <c r="AC467" i="1" s="1"/>
  <c r="AB467" i="1" s="1"/>
  <c r="Y518" i="1"/>
  <c r="Z518" i="1" s="1"/>
  <c r="AA518" i="1" s="1"/>
  <c r="AC518" i="1" s="1"/>
  <c r="AB518" i="1" s="1"/>
  <c r="Y11" i="1"/>
  <c r="Z11" i="1" s="1"/>
  <c r="AA11" i="1" s="1"/>
  <c r="Y293" i="1"/>
  <c r="Z293" i="1" s="1"/>
  <c r="AA293" i="1" s="1"/>
  <c r="AC293" i="1" s="1"/>
  <c r="AB293" i="1" s="1"/>
  <c r="Y540" i="1"/>
  <c r="Z540" i="1" s="1"/>
  <c r="AA540" i="1" s="1"/>
  <c r="AC540" i="1" s="1"/>
  <c r="AB540" i="1" s="1"/>
  <c r="Y349" i="1"/>
  <c r="Z349" i="1" s="1"/>
  <c r="AA349" i="1" s="1"/>
  <c r="AC349" i="1" s="1"/>
  <c r="AB349" i="1" s="1"/>
  <c r="Y328" i="1"/>
  <c r="Z328" i="1" s="1"/>
  <c r="AA328" i="1" s="1"/>
  <c r="AC328" i="1" s="1"/>
  <c r="AB328" i="1" s="1"/>
  <c r="Y380" i="1"/>
  <c r="Z380" i="1" s="1"/>
  <c r="AA380" i="1" s="1"/>
  <c r="AC380" i="1" s="1"/>
  <c r="AB380" i="1" s="1"/>
  <c r="Y474" i="1"/>
  <c r="Z474" i="1" s="1"/>
  <c r="AA474" i="1" s="1"/>
  <c r="AC474" i="1" s="1"/>
  <c r="AB474" i="1" s="1"/>
  <c r="Y301" i="1"/>
  <c r="Z301" i="1" s="1"/>
  <c r="AA301" i="1" s="1"/>
  <c r="AC301" i="1" s="1"/>
  <c r="AB301" i="1" s="1"/>
  <c r="Y53" i="1"/>
  <c r="Z53" i="1" s="1"/>
  <c r="AA53" i="1" s="1"/>
  <c r="AC53" i="1" s="1"/>
  <c r="AB53" i="1" s="1"/>
  <c r="Y129" i="1"/>
  <c r="Z129" i="1" s="1"/>
  <c r="AA129" i="1" s="1"/>
  <c r="AC129" i="1" s="1"/>
  <c r="AB129" i="1" s="1"/>
  <c r="Y84" i="1"/>
  <c r="Z84" i="1" s="1"/>
  <c r="AA84" i="1" s="1"/>
  <c r="AC84" i="1" s="1"/>
  <c r="AB84" i="1" s="1"/>
  <c r="Y530" i="1"/>
  <c r="Z530" i="1" s="1"/>
  <c r="AA530" i="1" s="1"/>
  <c r="AC530" i="1" s="1"/>
  <c r="AB530" i="1" s="1"/>
  <c r="Y111" i="1"/>
  <c r="Z111" i="1" s="1"/>
  <c r="AA111" i="1" s="1"/>
  <c r="AC111" i="1" s="1"/>
  <c r="AB111" i="1" s="1"/>
  <c r="Y144" i="1"/>
  <c r="Z144" i="1" s="1"/>
  <c r="AA144" i="1" s="1"/>
  <c r="AC144" i="1" s="1"/>
  <c r="AB144" i="1" s="1"/>
  <c r="Y227" i="1"/>
  <c r="Z227" i="1" s="1"/>
  <c r="AA227" i="1" s="1"/>
  <c r="AC227" i="1" s="1"/>
  <c r="AB227" i="1" s="1"/>
  <c r="Y413" i="1"/>
  <c r="Z413" i="1" s="1"/>
  <c r="AA413" i="1" s="1"/>
  <c r="AC413" i="1" s="1"/>
  <c r="AB413" i="1" s="1"/>
  <c r="Y179" i="1"/>
  <c r="Z179" i="1" s="1"/>
  <c r="AA179" i="1" s="1"/>
  <c r="AC179" i="1" s="1"/>
  <c r="AB179" i="1" s="1"/>
  <c r="Y140" i="1"/>
  <c r="Z140" i="1" s="1"/>
  <c r="AA140" i="1" s="1"/>
  <c r="AC140" i="1" s="1"/>
  <c r="AB140" i="1" s="1"/>
  <c r="Y527" i="1"/>
  <c r="Z527" i="1" s="1"/>
  <c r="AA527" i="1" s="1"/>
  <c r="AC527" i="1" s="1"/>
  <c r="AB527" i="1" s="1"/>
  <c r="Y547" i="1"/>
  <c r="Z547" i="1" s="1"/>
  <c r="AA547" i="1" s="1"/>
  <c r="AC547" i="1" s="1"/>
  <c r="AB547" i="1" s="1"/>
  <c r="Y447" i="1"/>
  <c r="Z447" i="1" s="1"/>
  <c r="AA447" i="1" s="1"/>
  <c r="AC447" i="1" s="1"/>
  <c r="AB447" i="1" s="1"/>
  <c r="Y346" i="1"/>
  <c r="Z346" i="1" s="1"/>
  <c r="AA346" i="1" s="1"/>
  <c r="AC346" i="1" s="1"/>
  <c r="AB346" i="1" s="1"/>
  <c r="Y28" i="1"/>
  <c r="Z28" i="1" s="1"/>
  <c r="AA28" i="1" s="1"/>
  <c r="AC28" i="1" s="1"/>
  <c r="AB28" i="1" s="1"/>
  <c r="Y548" i="1"/>
  <c r="Z548" i="1" s="1"/>
  <c r="AA548" i="1" s="1"/>
  <c r="AC548" i="1" s="1"/>
  <c r="AB548" i="1" s="1"/>
  <c r="Y326" i="1"/>
  <c r="Z326" i="1" s="1"/>
  <c r="AA326" i="1" s="1"/>
  <c r="AC326" i="1" s="1"/>
  <c r="AB326" i="1" s="1"/>
  <c r="Y543" i="1"/>
  <c r="Z543" i="1" s="1"/>
  <c r="AA543" i="1" s="1"/>
  <c r="AC543" i="1" s="1"/>
  <c r="AB543" i="1" s="1"/>
  <c r="Y294" i="1"/>
  <c r="Z294" i="1" s="1"/>
  <c r="AA294" i="1" s="1"/>
  <c r="AC294" i="1" s="1"/>
  <c r="AB294" i="1" s="1"/>
  <c r="Y292" i="1"/>
  <c r="Z292" i="1" s="1"/>
  <c r="AA292" i="1" s="1"/>
  <c r="AC292" i="1" s="1"/>
  <c r="AB292" i="1" s="1"/>
  <c r="Y438" i="1"/>
  <c r="Z438" i="1" s="1"/>
  <c r="AA438" i="1" s="1"/>
  <c r="AC438" i="1" s="1"/>
  <c r="AB438" i="1" s="1"/>
  <c r="Y42" i="1"/>
  <c r="Z42" i="1" s="1"/>
  <c r="AA42" i="1" s="1"/>
  <c r="AC42" i="1" s="1"/>
  <c r="AB42" i="1" s="1"/>
  <c r="Y341" i="1"/>
  <c r="Z341" i="1" s="1"/>
  <c r="AA341" i="1" s="1"/>
  <c r="AC341" i="1" s="1"/>
  <c r="AB341" i="1" s="1"/>
  <c r="Y487" i="1"/>
  <c r="Z487" i="1" s="1"/>
  <c r="AA487" i="1" s="1"/>
  <c r="AC487" i="1" s="1"/>
  <c r="AB487" i="1" s="1"/>
  <c r="Y224" i="1"/>
  <c r="Z224" i="1" s="1"/>
  <c r="AA224" i="1" s="1"/>
  <c r="AC224" i="1" s="1"/>
  <c r="AB224" i="1" s="1"/>
  <c r="Y150" i="1"/>
  <c r="Z150" i="1" s="1"/>
  <c r="AA150" i="1" s="1"/>
  <c r="AC150" i="1" s="1"/>
  <c r="AB150" i="1" s="1"/>
  <c r="Y176" i="1"/>
  <c r="Z176" i="1" s="1"/>
  <c r="AA176" i="1" s="1"/>
  <c r="AC176" i="1" s="1"/>
  <c r="AB176" i="1" s="1"/>
  <c r="Y367" i="1"/>
  <c r="Z367" i="1" s="1"/>
  <c r="AA367" i="1" s="1"/>
  <c r="AC367" i="1" s="1"/>
  <c r="AB367" i="1" s="1"/>
  <c r="Y322" i="1"/>
  <c r="Z322" i="1" s="1"/>
  <c r="AA322" i="1" s="1"/>
  <c r="AC322" i="1" s="1"/>
  <c r="AB322" i="1" s="1"/>
  <c r="Y223" i="1"/>
  <c r="Z223" i="1" s="1"/>
  <c r="AA223" i="1" s="1"/>
  <c r="AC223" i="1" s="1"/>
  <c r="AB223" i="1" s="1"/>
  <c r="Y370" i="1"/>
  <c r="Z370" i="1" s="1"/>
  <c r="AA370" i="1" s="1"/>
  <c r="AC370" i="1" s="1"/>
  <c r="AB370" i="1" s="1"/>
  <c r="Y229" i="1"/>
  <c r="Z229" i="1" s="1"/>
  <c r="AA229" i="1" s="1"/>
  <c r="AC229" i="1" s="1"/>
  <c r="AB229" i="1" s="1"/>
  <c r="Y440" i="1"/>
  <c r="Z440" i="1" s="1"/>
  <c r="AA440" i="1" s="1"/>
  <c r="AC440" i="1" s="1"/>
  <c r="AB440" i="1" s="1"/>
  <c r="Y286" i="1"/>
  <c r="Z286" i="1" s="1"/>
  <c r="AA286" i="1" s="1"/>
  <c r="AC286" i="1" s="1"/>
  <c r="AB286" i="1" s="1"/>
  <c r="Y255" i="1"/>
  <c r="Z255" i="1" s="1"/>
  <c r="AA255" i="1" s="1"/>
  <c r="AC255" i="1" s="1"/>
  <c r="AB255" i="1" s="1"/>
  <c r="Y452" i="1"/>
  <c r="Z452" i="1" s="1"/>
  <c r="AA452" i="1" s="1"/>
  <c r="AC452" i="1" s="1"/>
  <c r="AB452" i="1" s="1"/>
  <c r="Y323" i="1"/>
  <c r="Z323" i="1" s="1"/>
  <c r="AA323" i="1" s="1"/>
  <c r="AC323" i="1" s="1"/>
  <c r="AB323" i="1" s="1"/>
  <c r="Y387" i="1"/>
  <c r="Z387" i="1" s="1"/>
  <c r="AA387" i="1" s="1"/>
  <c r="AC387" i="1" s="1"/>
  <c r="AB387" i="1" s="1"/>
  <c r="Y363" i="1"/>
  <c r="Z363" i="1" s="1"/>
  <c r="AA363" i="1" s="1"/>
  <c r="AC363" i="1" s="1"/>
  <c r="AB363" i="1" s="1"/>
  <c r="Y63" i="1"/>
  <c r="Z63" i="1" s="1"/>
  <c r="AA63" i="1" s="1"/>
  <c r="AC63" i="1" s="1"/>
  <c r="AB63" i="1" s="1"/>
  <c r="Y256" i="1"/>
  <c r="Z256" i="1" s="1"/>
  <c r="AA256" i="1" s="1"/>
  <c r="AC256" i="1" s="1"/>
  <c r="AB256" i="1" s="1"/>
  <c r="Y221" i="1"/>
  <c r="Z221" i="1" s="1"/>
  <c r="AA221" i="1" s="1"/>
  <c r="AC221" i="1" s="1"/>
  <c r="AB221" i="1" s="1"/>
  <c r="Y435" i="1"/>
  <c r="Z435" i="1" s="1"/>
  <c r="AA435" i="1" s="1"/>
  <c r="AC435" i="1" s="1"/>
  <c r="AB435" i="1" s="1"/>
  <c r="Y94" i="1"/>
  <c r="Z94" i="1" s="1"/>
  <c r="AA94" i="1" s="1"/>
  <c r="AC94" i="1" s="1"/>
  <c r="AB94" i="1" s="1"/>
  <c r="Y504" i="1"/>
  <c r="Z504" i="1" s="1"/>
  <c r="AA504" i="1" s="1"/>
  <c r="AC504" i="1" s="1"/>
  <c r="AB504" i="1" s="1"/>
  <c r="Y270" i="1"/>
  <c r="Z270" i="1" s="1"/>
  <c r="AA270" i="1" s="1"/>
  <c r="AC270" i="1" s="1"/>
  <c r="AB270" i="1" s="1"/>
  <c r="Y151" i="1"/>
  <c r="Z151" i="1" s="1"/>
  <c r="AA151" i="1" s="1"/>
  <c r="AC151" i="1" s="1"/>
  <c r="AB151" i="1" s="1"/>
  <c r="Y320" i="1"/>
  <c r="Z320" i="1" s="1"/>
  <c r="AA320" i="1" s="1"/>
  <c r="AC320" i="1" s="1"/>
  <c r="AB320" i="1" s="1"/>
  <c r="Y399" i="1"/>
  <c r="Z399" i="1" s="1"/>
  <c r="AA399" i="1" s="1"/>
  <c r="AC399" i="1" s="1"/>
  <c r="AB399" i="1" s="1"/>
  <c r="Y14" i="1"/>
  <c r="Z14" i="1" s="1"/>
  <c r="Y200" i="1"/>
  <c r="Z200" i="1" s="1"/>
  <c r="AA200" i="1" s="1"/>
  <c r="AC200" i="1" s="1"/>
  <c r="AB200" i="1" s="1"/>
  <c r="Y83" i="1"/>
  <c r="Z83" i="1" s="1"/>
  <c r="AA83" i="1" s="1"/>
  <c r="AC83" i="1" s="1"/>
  <c r="AB83" i="1" s="1"/>
  <c r="Y51" i="1"/>
  <c r="Z51" i="1" s="1"/>
  <c r="AA51" i="1" s="1"/>
  <c r="AC51" i="1" s="1"/>
  <c r="AB51" i="1" s="1"/>
  <c r="Y206" i="1"/>
  <c r="Z206" i="1" s="1"/>
  <c r="AA206" i="1" s="1"/>
  <c r="AC206" i="1" s="1"/>
  <c r="AB206" i="1" s="1"/>
  <c r="Y459" i="1"/>
  <c r="Z459" i="1" s="1"/>
  <c r="AA459" i="1" s="1"/>
  <c r="AC459" i="1" s="1"/>
  <c r="AB459" i="1" s="1"/>
  <c r="Y56" i="1"/>
  <c r="Z56" i="1" s="1"/>
  <c r="AA56" i="1" s="1"/>
  <c r="AC56" i="1" s="1"/>
  <c r="AB56" i="1" s="1"/>
  <c r="Y236" i="1"/>
  <c r="Z236" i="1" s="1"/>
  <c r="AA236" i="1" s="1"/>
  <c r="AC236" i="1" s="1"/>
  <c r="AB236" i="1" s="1"/>
  <c r="Y350" i="1"/>
  <c r="Z350" i="1" s="1"/>
  <c r="AA350" i="1" s="1"/>
  <c r="AC350" i="1" s="1"/>
  <c r="AB350" i="1" s="1"/>
  <c r="Y157" i="1"/>
  <c r="Z157" i="1" s="1"/>
  <c r="AA157" i="1" s="1"/>
  <c r="AC157" i="1" s="1"/>
  <c r="AB157" i="1" s="1"/>
  <c r="Y101" i="1"/>
  <c r="Z101" i="1" s="1"/>
  <c r="AA101" i="1" s="1"/>
  <c r="AC101" i="1" s="1"/>
  <c r="AB101" i="1" s="1"/>
  <c r="Y59" i="1"/>
  <c r="Z59" i="1" s="1"/>
  <c r="AA59" i="1" s="1"/>
  <c r="AC59" i="1" s="1"/>
  <c r="AB59" i="1" s="1"/>
  <c r="Y37" i="1"/>
  <c r="Z37" i="1" s="1"/>
  <c r="AA37" i="1" s="1"/>
  <c r="AC37" i="1" s="1"/>
  <c r="AB37" i="1" s="1"/>
  <c r="Y139" i="1"/>
  <c r="Z139" i="1" s="1"/>
  <c r="AA139" i="1" s="1"/>
  <c r="AC139" i="1" s="1"/>
  <c r="AB139" i="1" s="1"/>
  <c r="Y417" i="1"/>
  <c r="Z417" i="1" s="1"/>
  <c r="AA417" i="1" s="1"/>
  <c r="AC417" i="1" s="1"/>
  <c r="AB417" i="1" s="1"/>
  <c r="Y46" i="1"/>
  <c r="Z46" i="1" s="1"/>
  <c r="AA46" i="1" s="1"/>
  <c r="AC46" i="1" s="1"/>
  <c r="AB46" i="1" s="1"/>
  <c r="Y86" i="1"/>
  <c r="Z86" i="1" s="1"/>
  <c r="AA86" i="1" s="1"/>
  <c r="AC86" i="1" s="1"/>
  <c r="AB86" i="1" s="1"/>
  <c r="Y371" i="1"/>
  <c r="Z371" i="1" s="1"/>
  <c r="AA371" i="1" s="1"/>
  <c r="AC371" i="1" s="1"/>
  <c r="AB371" i="1" s="1"/>
  <c r="Y308" i="1"/>
  <c r="Z308" i="1" s="1"/>
  <c r="AA308" i="1" s="1"/>
  <c r="AC308" i="1" s="1"/>
  <c r="AB308" i="1" s="1"/>
  <c r="Y107" i="1"/>
  <c r="Z107" i="1" s="1"/>
  <c r="AA107" i="1" s="1"/>
  <c r="AC107" i="1" s="1"/>
  <c r="AB107" i="1" s="1"/>
  <c r="Y9" i="1"/>
  <c r="Z9" i="1" s="1"/>
  <c r="AA9" i="1" s="1"/>
  <c r="Y40" i="1"/>
  <c r="Z40" i="1" s="1"/>
  <c r="AA40" i="1" s="1"/>
  <c r="AC40" i="1" s="1"/>
  <c r="AB40" i="1" s="1"/>
  <c r="Y248" i="1"/>
  <c r="Z248" i="1" s="1"/>
  <c r="AA248" i="1" s="1"/>
  <c r="AC248" i="1" s="1"/>
  <c r="AB248" i="1" s="1"/>
  <c r="Y193" i="1"/>
  <c r="Z193" i="1" s="1"/>
  <c r="AA193" i="1" s="1"/>
  <c r="AC193" i="1" s="1"/>
  <c r="AB193" i="1" s="1"/>
  <c r="Y353" i="1"/>
  <c r="Z353" i="1" s="1"/>
  <c r="AA353" i="1" s="1"/>
  <c r="AC353" i="1" s="1"/>
  <c r="AB353" i="1" s="1"/>
  <c r="Y102" i="1"/>
  <c r="Z102" i="1" s="1"/>
  <c r="AA102" i="1" s="1"/>
  <c r="AC102" i="1" s="1"/>
  <c r="AB102" i="1" s="1"/>
  <c r="Y437" i="1"/>
  <c r="Z437" i="1" s="1"/>
  <c r="AA437" i="1" s="1"/>
  <c r="AC437" i="1" s="1"/>
  <c r="AB437" i="1" s="1"/>
  <c r="Y476" i="1"/>
  <c r="Z476" i="1" s="1"/>
  <c r="AA476" i="1" s="1"/>
  <c r="AC476" i="1" s="1"/>
  <c r="AB476" i="1" s="1"/>
  <c r="Y405" i="1"/>
  <c r="Z405" i="1" s="1"/>
  <c r="AA405" i="1" s="1"/>
  <c r="AC405" i="1" s="1"/>
  <c r="AB405" i="1" s="1"/>
  <c r="Y496" i="1"/>
  <c r="Z496" i="1" s="1"/>
  <c r="AA496" i="1" s="1"/>
  <c r="AC496" i="1" s="1"/>
  <c r="AB496" i="1" s="1"/>
  <c r="Y431" i="1"/>
  <c r="Z431" i="1" s="1"/>
  <c r="AA431" i="1" s="1"/>
  <c r="AC431" i="1" s="1"/>
  <c r="AB431" i="1" s="1"/>
  <c r="Y492" i="1"/>
  <c r="Z492" i="1" s="1"/>
  <c r="AA492" i="1" s="1"/>
  <c r="AC492" i="1" s="1"/>
  <c r="AB492" i="1" s="1"/>
  <c r="Y361" i="1"/>
  <c r="Z361" i="1" s="1"/>
  <c r="AA361" i="1" s="1"/>
  <c r="AC361" i="1" s="1"/>
  <c r="AB361" i="1" s="1"/>
  <c r="Y267" i="1"/>
  <c r="Z267" i="1" s="1"/>
  <c r="AA267" i="1" s="1"/>
  <c r="AC267" i="1" s="1"/>
  <c r="AB267" i="1" s="1"/>
  <c r="Y16" i="1"/>
  <c r="Z16" i="1" s="1"/>
  <c r="AA16" i="1" s="1"/>
  <c r="AC16" i="1" s="1"/>
  <c r="AB16" i="1" s="1"/>
  <c r="Y230" i="1"/>
  <c r="Z230" i="1" s="1"/>
  <c r="AA230" i="1" s="1"/>
  <c r="AC230" i="1" s="1"/>
  <c r="AB230" i="1" s="1"/>
  <c r="Y120" i="1"/>
  <c r="Z120" i="1" s="1"/>
  <c r="AA120" i="1" s="1"/>
  <c r="AC120" i="1" s="1"/>
  <c r="AB120" i="1" s="1"/>
  <c r="Y558" i="1"/>
  <c r="Z558" i="1" s="1"/>
  <c r="AA558" i="1" s="1"/>
  <c r="AC558" i="1" s="1"/>
  <c r="AB558" i="1" s="1"/>
  <c r="Y302" i="1"/>
  <c r="Z302" i="1" s="1"/>
  <c r="AA302" i="1" s="1"/>
  <c r="AC302" i="1" s="1"/>
  <c r="AB302" i="1" s="1"/>
  <c r="Y557" i="1"/>
  <c r="Z557" i="1" s="1"/>
  <c r="AA557" i="1" s="1"/>
  <c r="AC557" i="1" s="1"/>
  <c r="AB557" i="1" s="1"/>
  <c r="Y118" i="1"/>
  <c r="Z118" i="1" s="1"/>
  <c r="AA118" i="1" s="1"/>
  <c r="AC118" i="1" s="1"/>
  <c r="AB118" i="1" s="1"/>
  <c r="Y24" i="1"/>
  <c r="Z24" i="1" s="1"/>
  <c r="AA24" i="1" s="1"/>
  <c r="AC24" i="1" s="1"/>
  <c r="AB24" i="1" s="1"/>
  <c r="Y266" i="1"/>
  <c r="Z266" i="1" s="1"/>
  <c r="AA266" i="1" s="1"/>
  <c r="AC266" i="1" s="1"/>
  <c r="AB266" i="1" s="1"/>
  <c r="Y295" i="1"/>
  <c r="Z295" i="1" s="1"/>
  <c r="AA295" i="1" s="1"/>
  <c r="AC295" i="1" s="1"/>
  <c r="AB295" i="1" s="1"/>
  <c r="Y358" i="1"/>
  <c r="Z358" i="1" s="1"/>
  <c r="AA358" i="1" s="1"/>
  <c r="AC358" i="1" s="1"/>
  <c r="AB358" i="1" s="1"/>
  <c r="Y296" i="1"/>
  <c r="Z296" i="1" s="1"/>
  <c r="AA296" i="1" s="1"/>
  <c r="AC296" i="1" s="1"/>
  <c r="AB296" i="1" s="1"/>
  <c r="Y457" i="1"/>
  <c r="Z457" i="1" s="1"/>
  <c r="AA457" i="1" s="1"/>
  <c r="AC457" i="1" s="1"/>
  <c r="AB457" i="1" s="1"/>
  <c r="Y421" i="1"/>
  <c r="Z421" i="1" s="1"/>
  <c r="AA421" i="1" s="1"/>
  <c r="AC421" i="1" s="1"/>
  <c r="AB421" i="1" s="1"/>
  <c r="Y376" i="1"/>
  <c r="Z376" i="1" s="1"/>
  <c r="AA376" i="1" s="1"/>
  <c r="AC376" i="1" s="1"/>
  <c r="AB376" i="1" s="1"/>
  <c r="Y507" i="1"/>
  <c r="Z507" i="1" s="1"/>
  <c r="AA507" i="1" s="1"/>
  <c r="AC507" i="1" s="1"/>
  <c r="AB507" i="1" s="1"/>
  <c r="Y515" i="1"/>
  <c r="Z515" i="1" s="1"/>
  <c r="AA515" i="1" s="1"/>
  <c r="AC515" i="1" s="1"/>
  <c r="AB515" i="1" s="1"/>
  <c r="Y333" i="1"/>
  <c r="Z333" i="1" s="1"/>
  <c r="AA333" i="1" s="1"/>
  <c r="AC333" i="1" s="1"/>
  <c r="AB333" i="1" s="1"/>
  <c r="Y325" i="1"/>
  <c r="Z325" i="1" s="1"/>
  <c r="AA325" i="1" s="1"/>
  <c r="AC325" i="1" s="1"/>
  <c r="AB325" i="1" s="1"/>
  <c r="Y519" i="1"/>
  <c r="Z519" i="1" s="1"/>
  <c r="AA519" i="1" s="1"/>
  <c r="AC519" i="1" s="1"/>
  <c r="AB519" i="1" s="1"/>
  <c r="Y538" i="1"/>
  <c r="Z538" i="1" s="1"/>
  <c r="AA538" i="1" s="1"/>
  <c r="AC538" i="1" s="1"/>
  <c r="AB538" i="1" s="1"/>
  <c r="Y408" i="1"/>
  <c r="Z408" i="1" s="1"/>
  <c r="AA408" i="1" s="1"/>
  <c r="AC408" i="1" s="1"/>
  <c r="AB408" i="1" s="1"/>
  <c r="Y177" i="1"/>
  <c r="Z177" i="1" s="1"/>
  <c r="AA177" i="1" s="1"/>
  <c r="AC177" i="1" s="1"/>
  <c r="AB177" i="1" s="1"/>
  <c r="Y160" i="1"/>
  <c r="Z160" i="1" s="1"/>
  <c r="AA160" i="1" s="1"/>
  <c r="AC160" i="1" s="1"/>
  <c r="AB160" i="1" s="1"/>
  <c r="Y165" i="1"/>
  <c r="Z165" i="1" s="1"/>
  <c r="AA165" i="1" s="1"/>
  <c r="AC165" i="1" s="1"/>
  <c r="AB165" i="1" s="1"/>
  <c r="Y555" i="1"/>
  <c r="Z555" i="1" s="1"/>
  <c r="AA555" i="1" s="1"/>
  <c r="AC555" i="1" s="1"/>
  <c r="AB555" i="1" s="1"/>
  <c r="Y337" i="1"/>
  <c r="Z337" i="1" s="1"/>
  <c r="AA337" i="1" s="1"/>
  <c r="AC337" i="1" s="1"/>
  <c r="AB337" i="1" s="1"/>
  <c r="Y415" i="1"/>
  <c r="Z415" i="1" s="1"/>
  <c r="AA415" i="1" s="1"/>
  <c r="AC415" i="1" s="1"/>
  <c r="AB415" i="1" s="1"/>
  <c r="Y279" i="1"/>
  <c r="Z279" i="1" s="1"/>
  <c r="AA279" i="1" s="1"/>
  <c r="AC279" i="1" s="1"/>
  <c r="AB279" i="1" s="1"/>
  <c r="Y75" i="1"/>
  <c r="Z75" i="1" s="1"/>
  <c r="AA75" i="1" s="1"/>
  <c r="AC75" i="1" s="1"/>
  <c r="AB75" i="1" s="1"/>
  <c r="Y161" i="1"/>
  <c r="Z161" i="1" s="1"/>
  <c r="AA161" i="1" s="1"/>
  <c r="AC161" i="1" s="1"/>
  <c r="AB161" i="1" s="1"/>
  <c r="Y65" i="1"/>
  <c r="Z65" i="1" s="1"/>
  <c r="AA65" i="1" s="1"/>
  <c r="AC65" i="1" s="1"/>
  <c r="AB65" i="1" s="1"/>
  <c r="Y469" i="1"/>
  <c r="Z469" i="1" s="1"/>
  <c r="AA469" i="1" s="1"/>
  <c r="AC469" i="1" s="1"/>
  <c r="AB469" i="1" s="1"/>
  <c r="Y245" i="1"/>
  <c r="Z245" i="1" s="1"/>
  <c r="AA245" i="1" s="1"/>
  <c r="AC245" i="1" s="1"/>
  <c r="AB245" i="1" s="1"/>
  <c r="Y163" i="1"/>
  <c r="Z163" i="1" s="1"/>
  <c r="AA163" i="1" s="1"/>
  <c r="AC163" i="1" s="1"/>
  <c r="AB163" i="1" s="1"/>
  <c r="Y505" i="1"/>
  <c r="Z505" i="1" s="1"/>
  <c r="AA505" i="1" s="1"/>
  <c r="AC505" i="1" s="1"/>
  <c r="AB505" i="1" s="1"/>
  <c r="Y377" i="1"/>
  <c r="Z377" i="1" s="1"/>
  <c r="AA377" i="1" s="1"/>
  <c r="AC377" i="1" s="1"/>
  <c r="AB377" i="1" s="1"/>
  <c r="Y201" i="1"/>
  <c r="Z201" i="1" s="1"/>
  <c r="AA201" i="1" s="1"/>
  <c r="AC201" i="1" s="1"/>
  <c r="AB201" i="1" s="1"/>
  <c r="Y388" i="1"/>
  <c r="Z388" i="1" s="1"/>
  <c r="AA388" i="1" s="1"/>
  <c r="AC388" i="1" s="1"/>
  <c r="AB388" i="1" s="1"/>
  <c r="Y54" i="1"/>
  <c r="Z54" i="1" s="1"/>
  <c r="AA54" i="1" s="1"/>
  <c r="AC54" i="1" s="1"/>
  <c r="AB54" i="1" s="1"/>
  <c r="Y373" i="1"/>
  <c r="Z373" i="1" s="1"/>
  <c r="AA373" i="1" s="1"/>
  <c r="AC373" i="1" s="1"/>
  <c r="AB373" i="1" s="1"/>
  <c r="Y397" i="1"/>
  <c r="Z397" i="1" s="1"/>
  <c r="AA397" i="1" s="1"/>
  <c r="AC397" i="1" s="1"/>
  <c r="AB397" i="1" s="1"/>
  <c r="Y153" i="1"/>
  <c r="Z153" i="1" s="1"/>
  <c r="AA153" i="1" s="1"/>
  <c r="AC153" i="1" s="1"/>
  <c r="AB153" i="1" s="1"/>
  <c r="Y276" i="1"/>
  <c r="Z276" i="1" s="1"/>
  <c r="AA276" i="1" s="1"/>
  <c r="AC276" i="1" s="1"/>
  <c r="AB276" i="1" s="1"/>
  <c r="Y473" i="1"/>
  <c r="Z473" i="1" s="1"/>
  <c r="AA473" i="1" s="1"/>
  <c r="AC473" i="1" s="1"/>
  <c r="AB473" i="1" s="1"/>
  <c r="Y368" i="1"/>
  <c r="Z368" i="1" s="1"/>
  <c r="AA368" i="1" s="1"/>
  <c r="AC368" i="1" s="1"/>
  <c r="AB368" i="1" s="1"/>
  <c r="Y225" i="1"/>
  <c r="Z225" i="1" s="1"/>
  <c r="AA225" i="1" s="1"/>
  <c r="AC225" i="1" s="1"/>
  <c r="AB225" i="1" s="1"/>
  <c r="Y34" i="1"/>
  <c r="Z34" i="1" s="1"/>
  <c r="AA34" i="1" s="1"/>
  <c r="AC34" i="1" s="1"/>
  <c r="AB34" i="1" s="1"/>
  <c r="Y372" i="1"/>
  <c r="Z372" i="1" s="1"/>
  <c r="AA372" i="1" s="1"/>
  <c r="AC372" i="1" s="1"/>
  <c r="AB372" i="1" s="1"/>
  <c r="Y309" i="1"/>
  <c r="Z309" i="1" s="1"/>
  <c r="AA309" i="1" s="1"/>
  <c r="AC309" i="1" s="1"/>
  <c r="AB309" i="1" s="1"/>
  <c r="Y532" i="1"/>
  <c r="Z532" i="1" s="1"/>
  <c r="AA532" i="1" s="1"/>
  <c r="AC532" i="1" s="1"/>
  <c r="AB532" i="1" s="1"/>
  <c r="Y513" i="1"/>
  <c r="Z513" i="1" s="1"/>
  <c r="AA513" i="1" s="1"/>
  <c r="AC513" i="1" s="1"/>
  <c r="AB513" i="1" s="1"/>
  <c r="Y231" i="1"/>
  <c r="Z231" i="1" s="1"/>
  <c r="AA231" i="1" s="1"/>
  <c r="AC231" i="1" s="1"/>
  <c r="AB231" i="1" s="1"/>
  <c r="Y424" i="1"/>
  <c r="Z424" i="1" s="1"/>
  <c r="AA424" i="1" s="1"/>
  <c r="AC424" i="1" s="1"/>
  <c r="AB424" i="1" s="1"/>
  <c r="Y182" i="1"/>
  <c r="Z182" i="1" s="1"/>
  <c r="AA182" i="1" s="1"/>
  <c r="AC182" i="1" s="1"/>
  <c r="AB182" i="1" s="1"/>
  <c r="Y22" i="1"/>
  <c r="Z22" i="1" s="1"/>
  <c r="AA22" i="1" s="1"/>
  <c r="AC22" i="1" s="1"/>
  <c r="AB22" i="1" s="1"/>
  <c r="Y443" i="1"/>
  <c r="Z443" i="1" s="1"/>
  <c r="AA443" i="1" s="1"/>
  <c r="AC443" i="1" s="1"/>
  <c r="AB443" i="1" s="1"/>
  <c r="Y442" i="1"/>
  <c r="Z442" i="1" s="1"/>
  <c r="AA442" i="1" s="1"/>
  <c r="AC442" i="1" s="1"/>
  <c r="AB442" i="1" s="1"/>
  <c r="Y106" i="1"/>
  <c r="Z106" i="1" s="1"/>
  <c r="AA106" i="1" s="1"/>
  <c r="AC106" i="1" s="1"/>
  <c r="AB106" i="1" s="1"/>
  <c r="Y250" i="1"/>
  <c r="Z250" i="1" s="1"/>
  <c r="AA250" i="1" s="1"/>
  <c r="AC250" i="1" s="1"/>
  <c r="AB250" i="1" s="1"/>
  <c r="Y38" i="1"/>
  <c r="Z38" i="1" s="1"/>
  <c r="AA38" i="1" s="1"/>
  <c r="AC38" i="1" s="1"/>
  <c r="AB38" i="1" s="1"/>
  <c r="Y96" i="1"/>
  <c r="Z96" i="1" s="1"/>
  <c r="AA96" i="1" s="1"/>
  <c r="AC96" i="1" s="1"/>
  <c r="AB96" i="1" s="1"/>
  <c r="Y366" i="1"/>
  <c r="Z366" i="1" s="1"/>
  <c r="AA366" i="1" s="1"/>
  <c r="AC366" i="1" s="1"/>
  <c r="AB366" i="1" s="1"/>
  <c r="Y454" i="1"/>
  <c r="Z454" i="1" s="1"/>
  <c r="AA454" i="1" s="1"/>
  <c r="AC454" i="1" s="1"/>
  <c r="AB454" i="1" s="1"/>
  <c r="Y173" i="1"/>
  <c r="Z173" i="1" s="1"/>
  <c r="AA173" i="1" s="1"/>
  <c r="AC173" i="1" s="1"/>
  <c r="AB173" i="1" s="1"/>
  <c r="Y291" i="1"/>
  <c r="Z291" i="1" s="1"/>
  <c r="AA291" i="1" s="1"/>
  <c r="AC291" i="1" s="1"/>
  <c r="AB291" i="1" s="1"/>
  <c r="Y199" i="1"/>
  <c r="Z199" i="1" s="1"/>
  <c r="AA199" i="1" s="1"/>
  <c r="AC199" i="1" s="1"/>
  <c r="AB199" i="1" s="1"/>
  <c r="Y360" i="1"/>
  <c r="Z360" i="1" s="1"/>
  <c r="AA360" i="1" s="1"/>
  <c r="AC360" i="1" s="1"/>
  <c r="AB360" i="1" s="1"/>
  <c r="Y261" i="1"/>
  <c r="Z261" i="1" s="1"/>
  <c r="AA261" i="1" s="1"/>
  <c r="AC261" i="1" s="1"/>
  <c r="AB261" i="1" s="1"/>
  <c r="Y62" i="1"/>
  <c r="Z62" i="1" s="1"/>
  <c r="AA62" i="1" s="1"/>
  <c r="AC62" i="1" s="1"/>
  <c r="AB62" i="1" s="1"/>
  <c r="Y344" i="1"/>
  <c r="Z344" i="1" s="1"/>
  <c r="AA344" i="1" s="1"/>
  <c r="AC344" i="1" s="1"/>
  <c r="AB344" i="1" s="1"/>
  <c r="Y142" i="1"/>
  <c r="Z142" i="1" s="1"/>
  <c r="AA142" i="1" s="1"/>
  <c r="AC142" i="1" s="1"/>
  <c r="AB142" i="1" s="1"/>
  <c r="Y88" i="1"/>
  <c r="Z88" i="1" s="1"/>
  <c r="AA88" i="1" s="1"/>
  <c r="AC88" i="1" s="1"/>
  <c r="AB88" i="1" s="1"/>
  <c r="Y311" i="1"/>
  <c r="Z311" i="1" s="1"/>
  <c r="AA311" i="1" s="1"/>
  <c r="AC311" i="1" s="1"/>
  <c r="AB311" i="1" s="1"/>
  <c r="Y500" i="1"/>
  <c r="Z500" i="1" s="1"/>
  <c r="AA500" i="1" s="1"/>
  <c r="AC500" i="1" s="1"/>
  <c r="AB500" i="1" s="1"/>
  <c r="Y252" i="1"/>
  <c r="Z252" i="1" s="1"/>
  <c r="AA252" i="1" s="1"/>
  <c r="AC252" i="1" s="1"/>
  <c r="AB252" i="1" s="1"/>
  <c r="Y44" i="1"/>
  <c r="Z44" i="1" s="1"/>
  <c r="AA44" i="1" s="1"/>
  <c r="AC44" i="1" s="1"/>
  <c r="AB44" i="1" s="1"/>
  <c r="Y463" i="1"/>
  <c r="Z463" i="1" s="1"/>
  <c r="AA463" i="1" s="1"/>
  <c r="AC463" i="1" s="1"/>
  <c r="AB463" i="1" s="1"/>
  <c r="Y536" i="1"/>
  <c r="Z536" i="1" s="1"/>
  <c r="AA536" i="1" s="1"/>
  <c r="AC536" i="1" s="1"/>
  <c r="AB536" i="1" s="1"/>
  <c r="Y526" i="1"/>
  <c r="Z526" i="1" s="1"/>
  <c r="AA526" i="1" s="1"/>
  <c r="AC526" i="1" s="1"/>
  <c r="AB526" i="1" s="1"/>
  <c r="Y71" i="1"/>
  <c r="Z71" i="1" s="1"/>
  <c r="AA71" i="1" s="1"/>
  <c r="AC71" i="1" s="1"/>
  <c r="AB71" i="1" s="1"/>
  <c r="Y384" i="1"/>
  <c r="Z384" i="1" s="1"/>
  <c r="AA384" i="1" s="1"/>
  <c r="AC384" i="1" s="1"/>
  <c r="AB384" i="1" s="1"/>
  <c r="Y147" i="1"/>
  <c r="Z147" i="1" s="1"/>
  <c r="AA147" i="1" s="1"/>
  <c r="AC147" i="1" s="1"/>
  <c r="AB147" i="1" s="1"/>
  <c r="Y403" i="1"/>
  <c r="Z403" i="1" s="1"/>
  <c r="AA403" i="1" s="1"/>
  <c r="AC403" i="1" s="1"/>
  <c r="AB403" i="1" s="1"/>
  <c r="Y55" i="1"/>
  <c r="Z55" i="1" s="1"/>
  <c r="AA55" i="1" s="1"/>
  <c r="AC55" i="1" s="1"/>
  <c r="AB55" i="1" s="1"/>
  <c r="Y124" i="1"/>
  <c r="Z124" i="1" s="1"/>
  <c r="AA124" i="1" s="1"/>
  <c r="AC124" i="1" s="1"/>
  <c r="AB124" i="1" s="1"/>
  <c r="Y394" i="1"/>
  <c r="Z394" i="1" s="1"/>
  <c r="AA394" i="1" s="1"/>
  <c r="AC394" i="1" s="1"/>
  <c r="AB394" i="1" s="1"/>
  <c r="Y445" i="1"/>
  <c r="Z445" i="1" s="1"/>
  <c r="AA445" i="1" s="1"/>
  <c r="AC445" i="1" s="1"/>
  <c r="AB445" i="1" s="1"/>
  <c r="Y183" i="1"/>
  <c r="Z183" i="1" s="1"/>
  <c r="AA183" i="1" s="1"/>
  <c r="AC183" i="1" s="1"/>
  <c r="AB183" i="1" s="1"/>
  <c r="Y520" i="1"/>
  <c r="Z520" i="1" s="1"/>
  <c r="AA520" i="1" s="1"/>
  <c r="AC520" i="1" s="1"/>
  <c r="AB520" i="1" s="1"/>
  <c r="Y497" i="1"/>
  <c r="Z497" i="1" s="1"/>
  <c r="AA497" i="1" s="1"/>
  <c r="AC497" i="1" s="1"/>
  <c r="AB497" i="1" s="1"/>
  <c r="Y290" i="1"/>
  <c r="Z290" i="1" s="1"/>
  <c r="AA290" i="1" s="1"/>
  <c r="AC290" i="1" s="1"/>
  <c r="AB290" i="1" s="1"/>
  <c r="Y103" i="1"/>
  <c r="Z103" i="1" s="1"/>
  <c r="AA103" i="1" s="1"/>
  <c r="AC103" i="1" s="1"/>
  <c r="AB103" i="1" s="1"/>
  <c r="Y321" i="1"/>
  <c r="Z321" i="1" s="1"/>
  <c r="AA321" i="1" s="1"/>
  <c r="AC321" i="1" s="1"/>
  <c r="AB321" i="1" s="1"/>
  <c r="Y20" i="1"/>
  <c r="Z20" i="1" s="1"/>
  <c r="AA20" i="1" s="1"/>
  <c r="AC20" i="1" s="1"/>
  <c r="AB20" i="1" s="1"/>
  <c r="Y355" i="1"/>
  <c r="Z355" i="1" s="1"/>
  <c r="AA355" i="1" s="1"/>
  <c r="AC355" i="1" s="1"/>
  <c r="AB355" i="1" s="1"/>
  <c r="Y68" i="1"/>
  <c r="Z68" i="1" s="1"/>
  <c r="AA68" i="1" s="1"/>
  <c r="AC68" i="1" s="1"/>
  <c r="AB68" i="1" s="1"/>
  <c r="Y211" i="1"/>
  <c r="Z211" i="1" s="1"/>
  <c r="AA211" i="1" s="1"/>
  <c r="AC211" i="1" s="1"/>
  <c r="AB211" i="1" s="1"/>
  <c r="Y208" i="1"/>
  <c r="Z208" i="1" s="1"/>
  <c r="AA208" i="1" s="1"/>
  <c r="AC208" i="1" s="1"/>
  <c r="AB208" i="1" s="1"/>
  <c r="Y498" i="1"/>
  <c r="Z498" i="1" s="1"/>
  <c r="AA498" i="1" s="1"/>
  <c r="AC498" i="1" s="1"/>
  <c r="AB498" i="1" s="1"/>
  <c r="Y166" i="1"/>
  <c r="Z166" i="1" s="1"/>
  <c r="AA166" i="1" s="1"/>
  <c r="AC166" i="1" s="1"/>
  <c r="AB166" i="1" s="1"/>
  <c r="Y475" i="1"/>
  <c r="Z475" i="1" s="1"/>
  <c r="AA475" i="1" s="1"/>
  <c r="AC475" i="1" s="1"/>
  <c r="AB475" i="1" s="1"/>
  <c r="Y284" i="1"/>
  <c r="Z284" i="1" s="1"/>
  <c r="AA284" i="1" s="1"/>
  <c r="AC284" i="1" s="1"/>
  <c r="AB284" i="1" s="1"/>
  <c r="Y52" i="1"/>
  <c r="Z52" i="1" s="1"/>
  <c r="AA52" i="1" s="1"/>
  <c r="AC52" i="1" s="1"/>
  <c r="AB52" i="1" s="1"/>
  <c r="Y441" i="1"/>
  <c r="Z441" i="1" s="1"/>
  <c r="AA441" i="1" s="1"/>
  <c r="AC441" i="1" s="1"/>
  <c r="AB441" i="1" s="1"/>
  <c r="Y549" i="1"/>
  <c r="Z549" i="1" s="1"/>
  <c r="AA549" i="1" s="1"/>
  <c r="AC549" i="1" s="1"/>
  <c r="AB549" i="1" s="1"/>
  <c r="Y164" i="1"/>
  <c r="Z164" i="1" s="1"/>
  <c r="AA164" i="1" s="1"/>
  <c r="AC164" i="1" s="1"/>
  <c r="AB164" i="1" s="1"/>
  <c r="Y257" i="1"/>
  <c r="Z257" i="1" s="1"/>
  <c r="AA257" i="1" s="1"/>
  <c r="AC257" i="1" s="1"/>
  <c r="AB257" i="1" s="1"/>
  <c r="Y79" i="1"/>
  <c r="Z79" i="1" s="1"/>
  <c r="AA79" i="1" s="1"/>
  <c r="AC79" i="1" s="1"/>
  <c r="AB79" i="1" s="1"/>
  <c r="Y416" i="1"/>
  <c r="Z416" i="1" s="1"/>
  <c r="AA416" i="1" s="1"/>
  <c r="AC416" i="1" s="1"/>
  <c r="AB416" i="1" s="1"/>
  <c r="Y374" i="1"/>
  <c r="Z374" i="1" s="1"/>
  <c r="AA374" i="1" s="1"/>
  <c r="AC374" i="1" s="1"/>
  <c r="AB374" i="1" s="1"/>
  <c r="Y60" i="1"/>
  <c r="Z60" i="1" s="1"/>
  <c r="AA60" i="1" s="1"/>
  <c r="AC60" i="1" s="1"/>
  <c r="AB60" i="1" s="1"/>
  <c r="Y110" i="1"/>
  <c r="Z110" i="1" s="1"/>
  <c r="AA110" i="1" s="1"/>
  <c r="AC110" i="1" s="1"/>
  <c r="AB110" i="1" s="1"/>
  <c r="Y282" i="1"/>
  <c r="Z282" i="1" s="1"/>
  <c r="AA282" i="1" s="1"/>
  <c r="AC282" i="1" s="1"/>
  <c r="AB282" i="1" s="1"/>
  <c r="Y262" i="1"/>
  <c r="Z262" i="1" s="1"/>
  <c r="AA262" i="1" s="1"/>
  <c r="AC262" i="1" s="1"/>
  <c r="AB262" i="1" s="1"/>
  <c r="Y239" i="1"/>
  <c r="Z239" i="1" s="1"/>
  <c r="AA239" i="1" s="1"/>
  <c r="AC239" i="1" s="1"/>
  <c r="AB239" i="1" s="1"/>
  <c r="Y25" i="1"/>
  <c r="Z25" i="1" s="1"/>
  <c r="AA25" i="1" s="1"/>
  <c r="AC25" i="1" s="1"/>
  <c r="AB25" i="1" s="1"/>
  <c r="Y516" i="1"/>
  <c r="Z516" i="1" s="1"/>
  <c r="AA516" i="1" s="1"/>
  <c r="AC516" i="1" s="1"/>
  <c r="AB516" i="1" s="1"/>
  <c r="Y342" i="1"/>
  <c r="Z342" i="1" s="1"/>
  <c r="AA342" i="1" s="1"/>
  <c r="AC342" i="1" s="1"/>
  <c r="AB342" i="1" s="1"/>
  <c r="Y357" i="1"/>
  <c r="Z357" i="1" s="1"/>
  <c r="AA357" i="1" s="1"/>
  <c r="AC357" i="1" s="1"/>
  <c r="AB357" i="1" s="1"/>
  <c r="Y479" i="1"/>
  <c r="Z479" i="1" s="1"/>
  <c r="AA479" i="1" s="1"/>
  <c r="AC479" i="1" s="1"/>
  <c r="AB479" i="1" s="1"/>
  <c r="Y174" i="1"/>
  <c r="Z174" i="1" s="1"/>
  <c r="AA174" i="1" s="1"/>
  <c r="AC174" i="1" s="1"/>
  <c r="AB174" i="1" s="1"/>
  <c r="Y307" i="1"/>
  <c r="Z307" i="1" s="1"/>
  <c r="AA307" i="1" s="1"/>
  <c r="AC307" i="1" s="1"/>
  <c r="AB307" i="1" s="1"/>
  <c r="Y253" i="1"/>
  <c r="Z253" i="1" s="1"/>
  <c r="AA253" i="1" s="1"/>
  <c r="AC253" i="1" s="1"/>
  <c r="AB253" i="1" s="1"/>
  <c r="Y39" i="1"/>
  <c r="Z39" i="1" s="1"/>
  <c r="AA39" i="1" s="1"/>
  <c r="AC39" i="1" s="1"/>
  <c r="AB39" i="1" s="1"/>
  <c r="Y560" i="1"/>
  <c r="Z560" i="1" s="1"/>
  <c r="AA560" i="1" s="1"/>
  <c r="AC560" i="1" s="1"/>
  <c r="AB560" i="1" s="1"/>
  <c r="Y432" i="1"/>
  <c r="Z432" i="1" s="1"/>
  <c r="AA432" i="1" s="1"/>
  <c r="AC432" i="1" s="1"/>
  <c r="AB432" i="1" s="1"/>
  <c r="Y339" i="1"/>
  <c r="Z339" i="1" s="1"/>
  <c r="AA339" i="1" s="1"/>
  <c r="AC339" i="1" s="1"/>
  <c r="AB339" i="1" s="1"/>
  <c r="Y114" i="1"/>
  <c r="Z114" i="1" s="1"/>
  <c r="AA114" i="1" s="1"/>
  <c r="AC114" i="1" s="1"/>
  <c r="AB114" i="1" s="1"/>
  <c r="Y149" i="1"/>
  <c r="Z149" i="1" s="1"/>
  <c r="AA149" i="1" s="1"/>
  <c r="AC149" i="1" s="1"/>
  <c r="AB149" i="1" s="1"/>
  <c r="Y115" i="1"/>
  <c r="Z115" i="1" s="1"/>
  <c r="AA115" i="1" s="1"/>
  <c r="AC115" i="1" s="1"/>
  <c r="AB115" i="1" s="1"/>
  <c r="Y297" i="1"/>
  <c r="Z297" i="1" s="1"/>
  <c r="AA297" i="1" s="1"/>
  <c r="AC297" i="1" s="1"/>
  <c r="AB297" i="1" s="1"/>
  <c r="Y562" i="1"/>
  <c r="Z562" i="1" s="1"/>
  <c r="AA562" i="1" s="1"/>
  <c r="AC562" i="1" s="1"/>
  <c r="AB562" i="1" s="1"/>
  <c r="Y483" i="1"/>
  <c r="Z483" i="1" s="1"/>
  <c r="AA483" i="1" s="1"/>
  <c r="AC483" i="1" s="1"/>
  <c r="AB483" i="1" s="1"/>
  <c r="Y170" i="1"/>
  <c r="Z170" i="1" s="1"/>
  <c r="AA170" i="1" s="1"/>
  <c r="AC170" i="1" s="1"/>
  <c r="AB170" i="1" s="1"/>
  <c r="Y444" i="1"/>
  <c r="Z444" i="1" s="1"/>
  <c r="AA444" i="1" s="1"/>
  <c r="AC444" i="1" s="1"/>
  <c r="AB444" i="1" s="1"/>
  <c r="Y134" i="1"/>
  <c r="Z134" i="1" s="1"/>
  <c r="AA134" i="1" s="1"/>
  <c r="AC134" i="1" s="1"/>
  <c r="AB134" i="1" s="1"/>
  <c r="Y212" i="1"/>
  <c r="Z212" i="1" s="1"/>
  <c r="AA212" i="1" s="1"/>
  <c r="AC212" i="1" s="1"/>
  <c r="AB212" i="1" s="1"/>
  <c r="Y45" i="1"/>
  <c r="Z45" i="1" s="1"/>
  <c r="AA45" i="1" s="1"/>
  <c r="AC45" i="1" s="1"/>
  <c r="AB45" i="1" s="1"/>
  <c r="Y228" i="1"/>
  <c r="Z228" i="1" s="1"/>
  <c r="AA228" i="1" s="1"/>
  <c r="AC228" i="1" s="1"/>
  <c r="AB228" i="1" s="1"/>
  <c r="Y15" i="1"/>
  <c r="Z15" i="1" s="1"/>
  <c r="AA15" i="1" s="1"/>
  <c r="AC15" i="1" s="1"/>
  <c r="AB15" i="1" s="1"/>
  <c r="Y455" i="1"/>
  <c r="Z455" i="1" s="1"/>
  <c r="AA455" i="1" s="1"/>
  <c r="AC455" i="1" s="1"/>
  <c r="AB455" i="1" s="1"/>
  <c r="Y137" i="1"/>
  <c r="Z137" i="1" s="1"/>
  <c r="AA137" i="1" s="1"/>
  <c r="AC137" i="1" s="1"/>
  <c r="AB137" i="1" s="1"/>
  <c r="Y81" i="1"/>
  <c r="Z81" i="1" s="1"/>
  <c r="AA81" i="1" s="1"/>
  <c r="AC81" i="1" s="1"/>
  <c r="AB81" i="1" s="1"/>
  <c r="Y273" i="1"/>
  <c r="Z273" i="1" s="1"/>
  <c r="AA273" i="1" s="1"/>
  <c r="AC273" i="1" s="1"/>
  <c r="AB273" i="1" s="1"/>
  <c r="Y72" i="1"/>
  <c r="Z72" i="1" s="1"/>
  <c r="AA72" i="1" s="1"/>
  <c r="AC72" i="1" s="1"/>
  <c r="AB72" i="1" s="1"/>
  <c r="Y99" i="1"/>
  <c r="Z99" i="1" s="1"/>
  <c r="AA99" i="1" s="1"/>
  <c r="AC99" i="1" s="1"/>
  <c r="AB99" i="1" s="1"/>
  <c r="Y490" i="1"/>
  <c r="Z490" i="1" s="1"/>
  <c r="AA490" i="1" s="1"/>
  <c r="AC490" i="1" s="1"/>
  <c r="AB490" i="1" s="1"/>
  <c r="Y356" i="1"/>
  <c r="Z356" i="1" s="1"/>
  <c r="AA356" i="1" s="1"/>
  <c r="AC356" i="1" s="1"/>
  <c r="AB356" i="1" s="1"/>
  <c r="Y304" i="1"/>
  <c r="Z304" i="1" s="1"/>
  <c r="AA304" i="1" s="1"/>
  <c r="AC304" i="1" s="1"/>
  <c r="AB304" i="1" s="1"/>
  <c r="Y299" i="1"/>
  <c r="Z299" i="1" s="1"/>
  <c r="AA299" i="1" s="1"/>
  <c r="AC299" i="1" s="1"/>
  <c r="AB299" i="1" s="1"/>
  <c r="Y197" i="1"/>
  <c r="Z197" i="1" s="1"/>
  <c r="AA197" i="1" s="1"/>
  <c r="AC197" i="1" s="1"/>
  <c r="AB197" i="1" s="1"/>
  <c r="Y220" i="1"/>
  <c r="Z220" i="1" s="1"/>
  <c r="AA220" i="1" s="1"/>
  <c r="AC220" i="1" s="1"/>
  <c r="AB220" i="1" s="1"/>
  <c r="Y277" i="1"/>
  <c r="Z277" i="1" s="1"/>
  <c r="AA277" i="1" s="1"/>
  <c r="AC277" i="1" s="1"/>
  <c r="AB277" i="1" s="1"/>
  <c r="Y159" i="1"/>
  <c r="Z159" i="1" s="1"/>
  <c r="AA159" i="1" s="1"/>
  <c r="AC159" i="1" s="1"/>
  <c r="AB159" i="1" s="1"/>
  <c r="Y300" i="1"/>
  <c r="Z300" i="1" s="1"/>
  <c r="AA300" i="1" s="1"/>
  <c r="AC300" i="1" s="1"/>
  <c r="AB300" i="1" s="1"/>
  <c r="Y269" i="1"/>
  <c r="Z269" i="1" s="1"/>
  <c r="AA269" i="1" s="1"/>
  <c r="AC269" i="1" s="1"/>
  <c r="AB269" i="1" s="1"/>
  <c r="Y434" i="1"/>
  <c r="Z434" i="1" s="1"/>
  <c r="AA434" i="1" s="1"/>
  <c r="AC434" i="1" s="1"/>
  <c r="AB434" i="1" s="1"/>
  <c r="Y143" i="1"/>
  <c r="Z143" i="1" s="1"/>
  <c r="AA143" i="1" s="1"/>
  <c r="AC143" i="1" s="1"/>
  <c r="AB143" i="1" s="1"/>
  <c r="Y251" i="1"/>
  <c r="Z251" i="1" s="1"/>
  <c r="AA251" i="1" s="1"/>
  <c r="AC251" i="1" s="1"/>
  <c r="AB251" i="1" s="1"/>
  <c r="Y468" i="1"/>
  <c r="Z468" i="1" s="1"/>
  <c r="AA468" i="1" s="1"/>
  <c r="AC468" i="1" s="1"/>
  <c r="AB468" i="1" s="1"/>
  <c r="Y152" i="1"/>
  <c r="Z152" i="1" s="1"/>
  <c r="AA152" i="1" s="1"/>
  <c r="AC152" i="1" s="1"/>
  <c r="AB152" i="1" s="1"/>
  <c r="Y192" i="1"/>
  <c r="Z192" i="1" s="1"/>
  <c r="AA192" i="1" s="1"/>
  <c r="AC192" i="1" s="1"/>
  <c r="AB192" i="1" s="1"/>
  <c r="Y146" i="1"/>
  <c r="Z146" i="1" s="1"/>
  <c r="AA146" i="1" s="1"/>
  <c r="AC146" i="1" s="1"/>
  <c r="AB146" i="1" s="1"/>
  <c r="Y456" i="1"/>
  <c r="Z456" i="1" s="1"/>
  <c r="AA456" i="1" s="1"/>
  <c r="AC456" i="1" s="1"/>
  <c r="AB456" i="1" s="1"/>
  <c r="Y132" i="1"/>
  <c r="Z132" i="1" s="1"/>
  <c r="AA132" i="1" s="1"/>
  <c r="AC132" i="1" s="1"/>
  <c r="AB132" i="1" s="1"/>
  <c r="Y263" i="1"/>
  <c r="Z263" i="1" s="1"/>
  <c r="AA263" i="1" s="1"/>
  <c r="AC263" i="1" s="1"/>
  <c r="AB263" i="1" s="1"/>
  <c r="Y556" i="1"/>
  <c r="Z556" i="1" s="1"/>
  <c r="AA556" i="1" s="1"/>
  <c r="AC556" i="1" s="1"/>
  <c r="AB556" i="1" s="1"/>
  <c r="Y511" i="1"/>
  <c r="Z511" i="1" s="1"/>
  <c r="AA511" i="1" s="1"/>
  <c r="AC511" i="1" s="1"/>
  <c r="AB511" i="1" s="1"/>
  <c r="Y524" i="1"/>
  <c r="Z524" i="1" s="1"/>
  <c r="AA524" i="1" s="1"/>
  <c r="AC524" i="1" s="1"/>
  <c r="AB524" i="1" s="1"/>
  <c r="Y10" i="1"/>
  <c r="Z10" i="1" s="1"/>
  <c r="AA10" i="1" s="1"/>
  <c r="Y168" i="1"/>
  <c r="Z168" i="1" s="1"/>
  <c r="AA168" i="1" s="1"/>
  <c r="AC168" i="1" s="1"/>
  <c r="AB168" i="1" s="1"/>
  <c r="Y362" i="1"/>
  <c r="Z362" i="1" s="1"/>
  <c r="AA362" i="1" s="1"/>
  <c r="AC362" i="1" s="1"/>
  <c r="AB362" i="1" s="1"/>
  <c r="Y87" i="1"/>
  <c r="Z87" i="1" s="1"/>
  <c r="AA87" i="1" s="1"/>
  <c r="AC87" i="1" s="1"/>
  <c r="AB87" i="1" s="1"/>
  <c r="Y97" i="1"/>
  <c r="Z97" i="1" s="1"/>
  <c r="AA97" i="1" s="1"/>
  <c r="AC97" i="1" s="1"/>
  <c r="AB97" i="1" s="1"/>
  <c r="Y390" i="1"/>
  <c r="Z390" i="1" s="1"/>
  <c r="AA390" i="1" s="1"/>
  <c r="AC390" i="1" s="1"/>
  <c r="AB390" i="1" s="1"/>
  <c r="Y385" i="1"/>
  <c r="Z385" i="1" s="1"/>
  <c r="AA385" i="1" s="1"/>
  <c r="AC385" i="1" s="1"/>
  <c r="AB385" i="1" s="1"/>
  <c r="Y493" i="1"/>
  <c r="Z493" i="1" s="1"/>
  <c r="AA493" i="1" s="1"/>
  <c r="AC493" i="1" s="1"/>
  <c r="AB493" i="1" s="1"/>
  <c r="Y274" i="1"/>
  <c r="Z274" i="1" s="1"/>
  <c r="AA274" i="1" s="1"/>
  <c r="AC274" i="1" s="1"/>
  <c r="AB274" i="1" s="1"/>
  <c r="Y533" i="1"/>
  <c r="Z533" i="1" s="1"/>
  <c r="AA533" i="1" s="1"/>
  <c r="AC533" i="1" s="1"/>
  <c r="AB533" i="1" s="1"/>
  <c r="Y154" i="1"/>
  <c r="Z154" i="1" s="1"/>
  <c r="AA154" i="1" s="1"/>
  <c r="AC154" i="1" s="1"/>
  <c r="AB154" i="1" s="1"/>
  <c r="Y122" i="1"/>
  <c r="Z122" i="1" s="1"/>
  <c r="AA122" i="1" s="1"/>
  <c r="AC122" i="1" s="1"/>
  <c r="AB122" i="1" s="1"/>
  <c r="Y285" i="1"/>
  <c r="Z285" i="1" s="1"/>
  <c r="AA285" i="1" s="1"/>
  <c r="AC285" i="1" s="1"/>
  <c r="AB285" i="1" s="1"/>
  <c r="Y58" i="1"/>
  <c r="Z58" i="1" s="1"/>
  <c r="AA58" i="1" s="1"/>
  <c r="AC58" i="1" s="1"/>
  <c r="AB58" i="1" s="1"/>
  <c r="Y184" i="1"/>
  <c r="Z184" i="1" s="1"/>
  <c r="AA184" i="1" s="1"/>
  <c r="AC184" i="1" s="1"/>
  <c r="AB184" i="1" s="1"/>
  <c r="Y278" i="1"/>
  <c r="Z278" i="1" s="1"/>
  <c r="AA278" i="1" s="1"/>
  <c r="AC278" i="1" s="1"/>
  <c r="AB278" i="1" s="1"/>
  <c r="Y330" i="1"/>
  <c r="Z330" i="1" s="1"/>
  <c r="AA330" i="1" s="1"/>
  <c r="AC330" i="1" s="1"/>
  <c r="AB330" i="1" s="1"/>
  <c r="Y112" i="1"/>
  <c r="Z112" i="1" s="1"/>
  <c r="AA112" i="1" s="1"/>
  <c r="AC112" i="1" s="1"/>
  <c r="AB112" i="1" s="1"/>
  <c r="Y26" i="1"/>
  <c r="Z26" i="1" s="1"/>
  <c r="AA26" i="1" s="1"/>
  <c r="AC26" i="1" s="1"/>
  <c r="AB26" i="1" s="1"/>
  <c r="Y67" i="1"/>
  <c r="Z67" i="1" s="1"/>
  <c r="AA67" i="1" s="1"/>
  <c r="AC67" i="1" s="1"/>
  <c r="AB67" i="1" s="1"/>
  <c r="Y171" i="1"/>
  <c r="Z171" i="1" s="1"/>
  <c r="AA171" i="1" s="1"/>
  <c r="AC171" i="1" s="1"/>
  <c r="AB171" i="1" s="1"/>
  <c r="Y242" i="1"/>
  <c r="Z242" i="1" s="1"/>
  <c r="AA242" i="1" s="1"/>
  <c r="AC242" i="1" s="1"/>
  <c r="AB242" i="1" s="1"/>
  <c r="Y426" i="1"/>
  <c r="Z426" i="1" s="1"/>
  <c r="AA426" i="1" s="1"/>
  <c r="AC426" i="1" s="1"/>
  <c r="AB426" i="1" s="1"/>
  <c r="Y280" i="1"/>
  <c r="Z280" i="1" s="1"/>
  <c r="AA280" i="1" s="1"/>
  <c r="AC280" i="1" s="1"/>
  <c r="AB280" i="1" s="1"/>
  <c r="Y156" i="1"/>
  <c r="Z156" i="1" s="1"/>
  <c r="AA156" i="1" s="1"/>
  <c r="AC156" i="1" s="1"/>
  <c r="AB156" i="1" s="1"/>
  <c r="Y554" i="1"/>
  <c r="Z554" i="1" s="1"/>
  <c r="AA554" i="1" s="1"/>
  <c r="AC554" i="1" s="1"/>
  <c r="AB554" i="1" s="1"/>
  <c r="Y82" i="1"/>
  <c r="Z82" i="1" s="1"/>
  <c r="AA82" i="1" s="1"/>
  <c r="AC82" i="1" s="1"/>
  <c r="AB82" i="1" s="1"/>
  <c r="Y90" i="1"/>
  <c r="Z90" i="1" s="1"/>
  <c r="AA90" i="1" s="1"/>
  <c r="AC90" i="1" s="1"/>
  <c r="AB90" i="1" s="1"/>
  <c r="Y529" i="1"/>
  <c r="Z529" i="1" s="1"/>
  <c r="AA529" i="1" s="1"/>
  <c r="AC529" i="1" s="1"/>
  <c r="AB529" i="1" s="1"/>
  <c r="Y521" i="1"/>
  <c r="Z521" i="1" s="1"/>
  <c r="AA521" i="1" s="1"/>
  <c r="AC521" i="1" s="1"/>
  <c r="AB521" i="1" s="1"/>
  <c r="Y324" i="1"/>
  <c r="Z324" i="1" s="1"/>
  <c r="AA324" i="1" s="1"/>
  <c r="AC324" i="1" s="1"/>
  <c r="AB324" i="1" s="1"/>
  <c r="Y191" i="1"/>
  <c r="Z191" i="1" s="1"/>
  <c r="AA191" i="1" s="1"/>
  <c r="AC191" i="1" s="1"/>
  <c r="AB191" i="1" s="1"/>
  <c r="Y216" i="1"/>
  <c r="Z216" i="1" s="1"/>
  <c r="AA216" i="1" s="1"/>
  <c r="AC216" i="1" s="1"/>
  <c r="AB216" i="1" s="1"/>
  <c r="Y546" i="1"/>
  <c r="Z546" i="1" s="1"/>
  <c r="AA546" i="1" s="1"/>
  <c r="AC546" i="1" s="1"/>
  <c r="AB546" i="1" s="1"/>
  <c r="Y484" i="1"/>
  <c r="Z484" i="1" s="1"/>
  <c r="AA484" i="1" s="1"/>
  <c r="AC484" i="1" s="1"/>
  <c r="AB484" i="1" s="1"/>
  <c r="Y57" i="1"/>
  <c r="Z57" i="1" s="1"/>
  <c r="AA57" i="1" s="1"/>
  <c r="AC57" i="1" s="1"/>
  <c r="AB57" i="1" s="1"/>
  <c r="Y288" i="1"/>
  <c r="Z288" i="1" s="1"/>
  <c r="AA288" i="1" s="1"/>
  <c r="AC288" i="1" s="1"/>
  <c r="AB288" i="1" s="1"/>
  <c r="Y365" i="1"/>
  <c r="Z365" i="1" s="1"/>
  <c r="AA365" i="1" s="1"/>
  <c r="AC365" i="1" s="1"/>
  <c r="AB365" i="1" s="1"/>
  <c r="Y351" i="1"/>
  <c r="Z351" i="1" s="1"/>
  <c r="AA351" i="1" s="1"/>
  <c r="AC351" i="1" s="1"/>
  <c r="AB351" i="1" s="1"/>
  <c r="Y450" i="1"/>
  <c r="Z450" i="1" s="1"/>
  <c r="AA450" i="1" s="1"/>
  <c r="AC450" i="1" s="1"/>
  <c r="AB450" i="1" s="1"/>
  <c r="Y391" i="1"/>
  <c r="Z391" i="1" s="1"/>
  <c r="AA391" i="1" s="1"/>
  <c r="AC391" i="1" s="1"/>
  <c r="AB391" i="1" s="1"/>
  <c r="Y298" i="1"/>
  <c r="Z298" i="1" s="1"/>
  <c r="AA298" i="1" s="1"/>
  <c r="AC298" i="1" s="1"/>
  <c r="AB298" i="1" s="1"/>
  <c r="Y30" i="1"/>
  <c r="Z30" i="1" s="1"/>
  <c r="AA30" i="1" s="1"/>
  <c r="AC30" i="1" s="1"/>
  <c r="AB30" i="1" s="1"/>
  <c r="Y352" i="1"/>
  <c r="Z352" i="1" s="1"/>
  <c r="AA352" i="1" s="1"/>
  <c r="AC352" i="1" s="1"/>
  <c r="AB352" i="1" s="1"/>
  <c r="Y414" i="1"/>
  <c r="Z414" i="1" s="1"/>
  <c r="AA414" i="1" s="1"/>
  <c r="AC414" i="1" s="1"/>
  <c r="AB414" i="1" s="1"/>
  <c r="Y512" i="1"/>
  <c r="Z512" i="1" s="1"/>
  <c r="AA512" i="1" s="1"/>
  <c r="AC512" i="1" s="1"/>
  <c r="AB512" i="1" s="1"/>
  <c r="Y74" i="1"/>
  <c r="Z74" i="1" s="1"/>
  <c r="AA74" i="1" s="1"/>
  <c r="AC74" i="1" s="1"/>
  <c r="AB74" i="1" s="1"/>
  <c r="Y128" i="1"/>
  <c r="Z128" i="1" s="1"/>
  <c r="AA128" i="1" s="1"/>
  <c r="AC128" i="1" s="1"/>
  <c r="AB128" i="1" s="1"/>
  <c r="Y477" i="1"/>
  <c r="Z477" i="1" s="1"/>
  <c r="AA477" i="1" s="1"/>
  <c r="AC477" i="1" s="1"/>
  <c r="AB477" i="1" s="1"/>
  <c r="Y268" i="1"/>
  <c r="Z268" i="1" s="1"/>
  <c r="AA268" i="1" s="1"/>
  <c r="AC268" i="1" s="1"/>
  <c r="AB268" i="1" s="1"/>
  <c r="Y13" i="1"/>
  <c r="Z13" i="1" s="1"/>
  <c r="Y522" i="1"/>
  <c r="Z522" i="1" s="1"/>
  <c r="AA522" i="1" s="1"/>
  <c r="AC522" i="1" s="1"/>
  <c r="AB522" i="1" s="1"/>
  <c r="Y509" i="1"/>
  <c r="Z509" i="1" s="1"/>
  <c r="AA509" i="1" s="1"/>
  <c r="AC509" i="1" s="1"/>
  <c r="AB509" i="1" s="1"/>
  <c r="Y189" i="1"/>
  <c r="Z189" i="1" s="1"/>
  <c r="AA189" i="1" s="1"/>
  <c r="AC189" i="1" s="1"/>
  <c r="AB189" i="1" s="1"/>
  <c r="Y21" i="1"/>
  <c r="Z21" i="1" s="1"/>
  <c r="AA21" i="1" s="1"/>
  <c r="AC21" i="1" s="1"/>
  <c r="AB21" i="1" s="1"/>
  <c r="Y396" i="1"/>
  <c r="Z396" i="1" s="1"/>
  <c r="AA396" i="1" s="1"/>
  <c r="AC396" i="1" s="1"/>
  <c r="AB396" i="1" s="1"/>
  <c r="Y198" i="1"/>
  <c r="Z198" i="1" s="1"/>
  <c r="AA198" i="1" s="1"/>
  <c r="AC198" i="1" s="1"/>
  <c r="AB198" i="1" s="1"/>
  <c r="Y407" i="1"/>
  <c r="Z407" i="1" s="1"/>
  <c r="AA407" i="1" s="1"/>
  <c r="AC407" i="1" s="1"/>
  <c r="AB407" i="1" s="1"/>
  <c r="Y260" i="1"/>
  <c r="Z260" i="1" s="1"/>
  <c r="AA260" i="1" s="1"/>
  <c r="AC260" i="1" s="1"/>
  <c r="AB260" i="1" s="1"/>
  <c r="Y215" i="1"/>
  <c r="Z215" i="1" s="1"/>
  <c r="AA215" i="1" s="1"/>
  <c r="AC215" i="1" s="1"/>
  <c r="AB215" i="1" s="1"/>
  <c r="Y446" i="1"/>
  <c r="Z446" i="1" s="1"/>
  <c r="AA446" i="1" s="1"/>
  <c r="AC446" i="1" s="1"/>
  <c r="AB446" i="1" s="1"/>
  <c r="Y462" i="1"/>
  <c r="Z462" i="1" s="1"/>
  <c r="AA462" i="1" s="1"/>
  <c r="AC462" i="1" s="1"/>
  <c r="AB462" i="1" s="1"/>
  <c r="Y369" i="1"/>
  <c r="Z369" i="1" s="1"/>
  <c r="AA369" i="1" s="1"/>
  <c r="AC369" i="1" s="1"/>
  <c r="AB369" i="1" s="1"/>
  <c r="Y32" i="1"/>
  <c r="Z32" i="1" s="1"/>
  <c r="AA32" i="1" s="1"/>
  <c r="AC32" i="1" s="1"/>
  <c r="AB32" i="1" s="1"/>
  <c r="Y49" i="1"/>
  <c r="Z49" i="1" s="1"/>
  <c r="AA49" i="1" s="1"/>
  <c r="AC49" i="1" s="1"/>
  <c r="AB49" i="1" s="1"/>
  <c r="Y317" i="1"/>
  <c r="Z317" i="1" s="1"/>
  <c r="AA317" i="1" s="1"/>
  <c r="AC317" i="1" s="1"/>
  <c r="AB317" i="1" s="1"/>
  <c r="Y85" i="1"/>
  <c r="Z85" i="1" s="1"/>
  <c r="AA85" i="1" s="1"/>
  <c r="AC85" i="1" s="1"/>
  <c r="AB85" i="1" s="1"/>
  <c r="Y214" i="1"/>
  <c r="Z214" i="1" s="1"/>
  <c r="AA214" i="1" s="1"/>
  <c r="AC214" i="1" s="1"/>
  <c r="AB214" i="1" s="1"/>
  <c r="Y451" i="1"/>
  <c r="Z451" i="1" s="1"/>
  <c r="AA451" i="1" s="1"/>
  <c r="AC451" i="1" s="1"/>
  <c r="AB451" i="1" s="1"/>
  <c r="Y195" i="1"/>
  <c r="Z195" i="1" s="1"/>
  <c r="AA195" i="1" s="1"/>
  <c r="AC195" i="1" s="1"/>
  <c r="AB195" i="1" s="1"/>
  <c r="Y167" i="1"/>
  <c r="Z167" i="1" s="1"/>
  <c r="AA167" i="1" s="1"/>
  <c r="AC167" i="1" s="1"/>
  <c r="AB167" i="1" s="1"/>
  <c r="Y113" i="1"/>
  <c r="Z113" i="1" s="1"/>
  <c r="AA113" i="1" s="1"/>
  <c r="AC113" i="1" s="1"/>
  <c r="AB113" i="1" s="1"/>
  <c r="Y80" i="1"/>
  <c r="Z80" i="1" s="1"/>
  <c r="AA80" i="1" s="1"/>
  <c r="AC80" i="1" s="1"/>
  <c r="AB80" i="1" s="1"/>
  <c r="Y491" i="1"/>
  <c r="Z491" i="1" s="1"/>
  <c r="AA491" i="1" s="1"/>
  <c r="AC491" i="1" s="1"/>
  <c r="AB491" i="1" s="1"/>
  <c r="Y234" i="1"/>
  <c r="Z234" i="1" s="1"/>
  <c r="AA234" i="1" s="1"/>
  <c r="AC234" i="1" s="1"/>
  <c r="AB234" i="1" s="1"/>
  <c r="Y241" i="1"/>
  <c r="Z241" i="1" s="1"/>
  <c r="AA241" i="1" s="1"/>
  <c r="AC241" i="1" s="1"/>
  <c r="AB241" i="1" s="1"/>
  <c r="Y332" i="1"/>
  <c r="Z332" i="1" s="1"/>
  <c r="AA332" i="1" s="1"/>
  <c r="AC332" i="1" s="1"/>
  <c r="AB332" i="1" s="1"/>
  <c r="Y275" i="1"/>
  <c r="Z275" i="1" s="1"/>
  <c r="AA275" i="1" s="1"/>
  <c r="AC275" i="1" s="1"/>
  <c r="AB275" i="1" s="1"/>
  <c r="Y259" i="1"/>
  <c r="Z259" i="1" s="1"/>
  <c r="AA259" i="1" s="1"/>
  <c r="AC259" i="1" s="1"/>
  <c r="AB259" i="1" s="1"/>
  <c r="Y238" i="1"/>
  <c r="Z238" i="1" s="1"/>
  <c r="AA238" i="1" s="1"/>
  <c r="AC238" i="1" s="1"/>
  <c r="AB238" i="1" s="1"/>
  <c r="Y449" i="1"/>
  <c r="Z449" i="1" s="1"/>
  <c r="AA449" i="1" s="1"/>
  <c r="AC449" i="1" s="1"/>
  <c r="AB449" i="1" s="1"/>
  <c r="Y23" i="1"/>
  <c r="Z23" i="1" s="1"/>
  <c r="AA23" i="1" s="1"/>
  <c r="AC23" i="1" s="1"/>
  <c r="AB23" i="1" s="1"/>
  <c r="Y428" i="1"/>
  <c r="Z428" i="1" s="1"/>
  <c r="AA428" i="1" s="1"/>
  <c r="AC428" i="1" s="1"/>
  <c r="AB428" i="1" s="1"/>
  <c r="Y246" i="1"/>
  <c r="Z246" i="1" s="1"/>
  <c r="AA246" i="1" s="1"/>
  <c r="AC246" i="1" s="1"/>
  <c r="AB246" i="1" s="1"/>
  <c r="Y204" i="1"/>
  <c r="Z204" i="1" s="1"/>
  <c r="AA204" i="1" s="1"/>
  <c r="AC204" i="1" s="1"/>
  <c r="AB204" i="1" s="1"/>
  <c r="Y472" i="1"/>
  <c r="Z472" i="1" s="1"/>
  <c r="AA472" i="1" s="1"/>
  <c r="AC472" i="1" s="1"/>
  <c r="AB472" i="1" s="1"/>
  <c r="Y66" i="1"/>
  <c r="Z66" i="1" s="1"/>
  <c r="AA66" i="1" s="1"/>
  <c r="AC66" i="1" s="1"/>
  <c r="AB66" i="1" s="1"/>
  <c r="Y141" i="1"/>
  <c r="Z141" i="1" s="1"/>
  <c r="AA141" i="1" s="1"/>
  <c r="AC141" i="1" s="1"/>
  <c r="AB141" i="1" s="1"/>
  <c r="Y379" i="1"/>
  <c r="Z379" i="1" s="1"/>
  <c r="AA379" i="1" s="1"/>
  <c r="AC379" i="1" s="1"/>
  <c r="AB379" i="1" s="1"/>
  <c r="Y338" i="1"/>
  <c r="Z338" i="1" s="1"/>
  <c r="AA338" i="1" s="1"/>
  <c r="AC338" i="1" s="1"/>
  <c r="AB338" i="1" s="1"/>
  <c r="Y503" i="1"/>
  <c r="Z503" i="1" s="1"/>
  <c r="AA503" i="1" s="1"/>
  <c r="AC503" i="1" s="1"/>
  <c r="AB503" i="1" s="1"/>
  <c r="Y494" i="1"/>
  <c r="Z494" i="1" s="1"/>
  <c r="AA494" i="1" s="1"/>
  <c r="AC494" i="1" s="1"/>
  <c r="AB494" i="1" s="1"/>
  <c r="Y412" i="1"/>
  <c r="Z412" i="1" s="1"/>
  <c r="AA412" i="1" s="1"/>
  <c r="AC412" i="1" s="1"/>
  <c r="AB412" i="1" s="1"/>
  <c r="Y188" i="1"/>
  <c r="Z188" i="1" s="1"/>
  <c r="AA188" i="1" s="1"/>
  <c r="AC188" i="1" s="1"/>
  <c r="AB188" i="1" s="1"/>
  <c r="Y50" i="1"/>
  <c r="Z50" i="1" s="1"/>
  <c r="AA50" i="1" s="1"/>
  <c r="AC50" i="1" s="1"/>
  <c r="AB50" i="1" s="1"/>
  <c r="Y466" i="1"/>
  <c r="Z466" i="1" s="1"/>
  <c r="AA466" i="1" s="1"/>
  <c r="AC466" i="1" s="1"/>
  <c r="AB466" i="1" s="1"/>
  <c r="Y109" i="1"/>
  <c r="Z109" i="1" s="1"/>
  <c r="AA109" i="1" s="1"/>
  <c r="AC109" i="1" s="1"/>
  <c r="AB109" i="1" s="1"/>
  <c r="Y313" i="1"/>
  <c r="Z313" i="1" s="1"/>
  <c r="AA313" i="1" s="1"/>
  <c r="AC313" i="1" s="1"/>
  <c r="AB313" i="1" s="1"/>
  <c r="Y249" i="1"/>
  <c r="Z249" i="1" s="1"/>
  <c r="AA249" i="1" s="1"/>
  <c r="AC249" i="1" s="1"/>
  <c r="AB249" i="1" s="1"/>
  <c r="Y331" i="1"/>
  <c r="Z331" i="1" s="1"/>
  <c r="AA331" i="1" s="1"/>
  <c r="AC331" i="1" s="1"/>
  <c r="AB331" i="1" s="1"/>
  <c r="Y41" i="1"/>
  <c r="Z41" i="1" s="1"/>
  <c r="AA41" i="1" s="1"/>
  <c r="AC41" i="1" s="1"/>
  <c r="AB41" i="1" s="1"/>
  <c r="Y482" i="1"/>
  <c r="Z482" i="1" s="1"/>
  <c r="AA482" i="1" s="1"/>
  <c r="AC482" i="1" s="1"/>
  <c r="AB482" i="1" s="1"/>
  <c r="Y48" i="1"/>
  <c r="Z48" i="1" s="1"/>
  <c r="AA48" i="1" s="1"/>
  <c r="AC48" i="1" s="1"/>
  <c r="AB48" i="1" s="1"/>
  <c r="Y31" i="1"/>
  <c r="Z31" i="1" s="1"/>
  <c r="AA31" i="1" s="1"/>
  <c r="AC31" i="1" s="1"/>
  <c r="AB31" i="1" s="1"/>
  <c r="Y528" i="1"/>
  <c r="Z528" i="1" s="1"/>
  <c r="AA528" i="1" s="1"/>
  <c r="AC528" i="1" s="1"/>
  <c r="AB528" i="1" s="1"/>
  <c r="Y264" i="1"/>
  <c r="Z264" i="1" s="1"/>
  <c r="AA264" i="1" s="1"/>
  <c r="AC264" i="1" s="1"/>
  <c r="AB264" i="1" s="1"/>
  <c r="Y340" i="1"/>
  <c r="Z340" i="1" s="1"/>
  <c r="AA340" i="1" s="1"/>
  <c r="AC340" i="1" s="1"/>
  <c r="AB340" i="1" s="1"/>
  <c r="Y541" i="1"/>
  <c r="Z541" i="1" s="1"/>
  <c r="AA541" i="1" s="1"/>
  <c r="AC541" i="1" s="1"/>
  <c r="AB541" i="1" s="1"/>
  <c r="Y19" i="1"/>
  <c r="Z19" i="1" s="1"/>
  <c r="AA19" i="1" s="1"/>
  <c r="AC19" i="1" s="1"/>
  <c r="AB19" i="1" s="1"/>
  <c r="Y283" i="1"/>
  <c r="Z283" i="1" s="1"/>
  <c r="AA283" i="1" s="1"/>
  <c r="AC283" i="1" s="1"/>
  <c r="AB283" i="1" s="1"/>
  <c r="Y312" i="1"/>
  <c r="Z312" i="1" s="1"/>
  <c r="AA312" i="1" s="1"/>
  <c r="AC312" i="1" s="1"/>
  <c r="AB312" i="1" s="1"/>
  <c r="Y422" i="1"/>
  <c r="Z422" i="1" s="1"/>
  <c r="AA422" i="1" s="1"/>
  <c r="AC422" i="1" s="1"/>
  <c r="AB422" i="1" s="1"/>
  <c r="Y265" i="1"/>
  <c r="Z265" i="1" s="1"/>
  <c r="AA265" i="1" s="1"/>
  <c r="AC265" i="1" s="1"/>
  <c r="AB265" i="1" s="1"/>
  <c r="Y33" i="1"/>
  <c r="Z33" i="1" s="1"/>
  <c r="AA33" i="1" s="1"/>
  <c r="AC33" i="1" s="1"/>
  <c r="AB33" i="1" s="1"/>
  <c r="Y136" i="1"/>
  <c r="Z136" i="1" s="1"/>
  <c r="AA136" i="1" s="1"/>
  <c r="AC136" i="1" s="1"/>
  <c r="AB136" i="1" s="1"/>
  <c r="Y489" i="1"/>
  <c r="Z489" i="1" s="1"/>
  <c r="AA489" i="1" s="1"/>
  <c r="AC489" i="1" s="1"/>
  <c r="AB489" i="1" s="1"/>
  <c r="Y461" i="1"/>
  <c r="Z461" i="1" s="1"/>
  <c r="AA461" i="1" s="1"/>
  <c r="AC461" i="1" s="1"/>
  <c r="AB461" i="1" s="1"/>
  <c r="Y196" i="1"/>
  <c r="Z196" i="1" s="1"/>
  <c r="AA196" i="1" s="1"/>
  <c r="AC196" i="1" s="1"/>
  <c r="AB196" i="1" s="1"/>
  <c r="Y130" i="1"/>
  <c r="Z130" i="1" s="1"/>
  <c r="AA130" i="1" s="1"/>
  <c r="AC130" i="1" s="1"/>
  <c r="AB130" i="1" s="1"/>
  <c r="Y401" i="1"/>
  <c r="Z401" i="1" s="1"/>
  <c r="AA401" i="1" s="1"/>
  <c r="AC401" i="1" s="1"/>
  <c r="AB401" i="1" s="1"/>
  <c r="Y43" i="1"/>
  <c r="Z43" i="1" s="1"/>
  <c r="AA43" i="1" s="1"/>
  <c r="AC43" i="1" s="1"/>
  <c r="AB43" i="1" s="1"/>
  <c r="Y209" i="1"/>
  <c r="Z209" i="1" s="1"/>
  <c r="AA209" i="1" s="1"/>
  <c r="AC209" i="1" s="1"/>
  <c r="AB209" i="1" s="1"/>
  <c r="Y433" i="1"/>
  <c r="Z433" i="1" s="1"/>
  <c r="AA433" i="1" s="1"/>
  <c r="AC433" i="1" s="1"/>
  <c r="AB433" i="1" s="1"/>
  <c r="Y486" i="1"/>
  <c r="Z486" i="1" s="1"/>
  <c r="AA486" i="1" s="1"/>
  <c r="AC486" i="1" s="1"/>
  <c r="AB486" i="1" s="1"/>
  <c r="Y158" i="1"/>
  <c r="Z158" i="1" s="1"/>
  <c r="AA158" i="1" s="1"/>
  <c r="AC158" i="1" s="1"/>
  <c r="AB158" i="1" s="1"/>
  <c r="Y205" i="1"/>
  <c r="Z205" i="1" s="1"/>
  <c r="AA205" i="1" s="1"/>
  <c r="AC205" i="1" s="1"/>
  <c r="AB205" i="1" s="1"/>
  <c r="Y480" i="1"/>
  <c r="Z480" i="1" s="1"/>
  <c r="AA480" i="1" s="1"/>
  <c r="AC480" i="1" s="1"/>
  <c r="AB480" i="1" s="1"/>
  <c r="Y478" i="1"/>
  <c r="Z478" i="1" s="1"/>
  <c r="AA478" i="1" s="1"/>
  <c r="AC478" i="1" s="1"/>
  <c r="AB478" i="1" s="1"/>
  <c r="Y126" i="1"/>
  <c r="Z126" i="1" s="1"/>
  <c r="AA126" i="1" s="1"/>
  <c r="AC126" i="1" s="1"/>
  <c r="AB126" i="1" s="1"/>
  <c r="Y471" i="1"/>
  <c r="Z471" i="1" s="1"/>
  <c r="AA471" i="1" s="1"/>
  <c r="AC471" i="1" s="1"/>
  <c r="AB471" i="1" s="1"/>
  <c r="Y125" i="1"/>
  <c r="Z125" i="1" s="1"/>
  <c r="AA125" i="1" s="1"/>
  <c r="AC125" i="1" s="1"/>
  <c r="AB125" i="1" s="1"/>
  <c r="Y429" i="1"/>
  <c r="Z429" i="1" s="1"/>
  <c r="AA429" i="1" s="1"/>
  <c r="AC429" i="1" s="1"/>
  <c r="AB429" i="1" s="1"/>
  <c r="Y389" i="1"/>
  <c r="Z389" i="1" s="1"/>
  <c r="AA389" i="1" s="1"/>
  <c r="AC389" i="1" s="1"/>
  <c r="AB389" i="1" s="1"/>
  <c r="Y303" i="1"/>
  <c r="Z303" i="1" s="1"/>
  <c r="AA303" i="1" s="1"/>
  <c r="AC303" i="1" s="1"/>
  <c r="AB303" i="1" s="1"/>
  <c r="Y552" i="1"/>
  <c r="Z552" i="1" s="1"/>
  <c r="AA552" i="1" s="1"/>
  <c r="AC552" i="1" s="1"/>
  <c r="AB552" i="1" s="1"/>
  <c r="Y306" i="1"/>
  <c r="Z306" i="1" s="1"/>
  <c r="AA306" i="1" s="1"/>
  <c r="AC306" i="1" s="1"/>
  <c r="AB306" i="1" s="1"/>
  <c r="Y219" i="1"/>
  <c r="Z219" i="1" s="1"/>
  <c r="AA219" i="1" s="1"/>
  <c r="AC219" i="1" s="1"/>
  <c r="AB219" i="1" s="1"/>
  <c r="Y364" i="1"/>
  <c r="Z364" i="1" s="1"/>
  <c r="AA364" i="1" s="1"/>
  <c r="AC364" i="1" s="1"/>
  <c r="AB364" i="1" s="1"/>
  <c r="Y559" i="1"/>
  <c r="Z559" i="1" s="1"/>
  <c r="AA559" i="1" s="1"/>
  <c r="AC559" i="1" s="1"/>
  <c r="AB559" i="1" s="1"/>
  <c r="Y495" i="1"/>
  <c r="Z495" i="1" s="1"/>
  <c r="AA495" i="1" s="1"/>
  <c r="AC495" i="1" s="1"/>
  <c r="AB495" i="1" s="1"/>
  <c r="Y517" i="1"/>
  <c r="Z517" i="1" s="1"/>
  <c r="AA517" i="1" s="1"/>
  <c r="AC517" i="1" s="1"/>
  <c r="AB517" i="1" s="1"/>
  <c r="Y207" i="1"/>
  <c r="Z207" i="1" s="1"/>
  <c r="AA207" i="1" s="1"/>
  <c r="AC207" i="1" s="1"/>
  <c r="AB207" i="1" s="1"/>
  <c r="Y287" i="1"/>
  <c r="Z287" i="1" s="1"/>
  <c r="AA287" i="1" s="1"/>
  <c r="AC287" i="1" s="1"/>
  <c r="AB287" i="1" s="1"/>
  <c r="Y47" i="1"/>
  <c r="Z47" i="1" s="1"/>
  <c r="AA47" i="1" s="1"/>
  <c r="AC47" i="1" s="1"/>
  <c r="AB47" i="1" s="1"/>
  <c r="Y402" i="1"/>
  <c r="Z402" i="1" s="1"/>
  <c r="AA402" i="1" s="1"/>
  <c r="AC402" i="1" s="1"/>
  <c r="AB402" i="1" s="1"/>
  <c r="Y409" i="1"/>
  <c r="Z409" i="1" s="1"/>
  <c r="AA409" i="1" s="1"/>
  <c r="AC409" i="1" s="1"/>
  <c r="AB409" i="1" s="1"/>
  <c r="Y235" i="1"/>
  <c r="Z235" i="1" s="1"/>
  <c r="AA235" i="1" s="1"/>
  <c r="AC235" i="1" s="1"/>
  <c r="AB235" i="1" s="1"/>
  <c r="Y315" i="1"/>
  <c r="Z315" i="1" s="1"/>
  <c r="AA315" i="1" s="1"/>
  <c r="AC315" i="1" s="1"/>
  <c r="AB315" i="1" s="1"/>
  <c r="Y310" i="1"/>
  <c r="Z310" i="1" s="1"/>
  <c r="AA310" i="1" s="1"/>
  <c r="AC310" i="1" s="1"/>
  <c r="AB310" i="1" s="1"/>
  <c r="Y203" i="1"/>
  <c r="Z203" i="1" s="1"/>
  <c r="AA203" i="1" s="1"/>
  <c r="AC203" i="1" s="1"/>
  <c r="AB203" i="1" s="1"/>
  <c r="Y95" i="1"/>
  <c r="Z95" i="1" s="1"/>
  <c r="AA95" i="1" s="1"/>
  <c r="AC95" i="1" s="1"/>
  <c r="AB95" i="1" s="1"/>
  <c r="Y499" i="1"/>
  <c r="Z499" i="1" s="1"/>
  <c r="AA499" i="1" s="1"/>
  <c r="AC499" i="1" s="1"/>
  <c r="AB499" i="1" s="1"/>
  <c r="Y319" i="1"/>
  <c r="Z319" i="1" s="1"/>
  <c r="AA319" i="1" s="1"/>
  <c r="AC319" i="1" s="1"/>
  <c r="AB319" i="1" s="1"/>
  <c r="Y232" i="1"/>
  <c r="Z232" i="1" s="1"/>
  <c r="AA232" i="1" s="1"/>
  <c r="AC232" i="1" s="1"/>
  <c r="AB232" i="1" s="1"/>
  <c r="Y244" i="1"/>
  <c r="Z244" i="1" s="1"/>
  <c r="AA244" i="1" s="1"/>
  <c r="AC244" i="1" s="1"/>
  <c r="AB244" i="1" s="1"/>
  <c r="Y17" i="1"/>
  <c r="Z17" i="1" s="1"/>
  <c r="AA17" i="1" s="1"/>
  <c r="AC17" i="1" s="1"/>
  <c r="AB17" i="1" s="1"/>
  <c r="Y117" i="1"/>
  <c r="Z117" i="1" s="1"/>
  <c r="AA117" i="1" s="1"/>
  <c r="AC117" i="1" s="1"/>
  <c r="AB117" i="1" s="1"/>
  <c r="Y334" i="1"/>
  <c r="Z334" i="1" s="1"/>
  <c r="AA334" i="1" s="1"/>
  <c r="AC334" i="1" s="1"/>
  <c r="AB334" i="1" s="1"/>
  <c r="Y133" i="1"/>
  <c r="Z133" i="1" s="1"/>
  <c r="AA133" i="1" s="1"/>
  <c r="AC133" i="1" s="1"/>
  <c r="AB133" i="1" s="1"/>
  <c r="Y218" i="1"/>
  <c r="Z218" i="1" s="1"/>
  <c r="AA218" i="1" s="1"/>
  <c r="AC218" i="1" s="1"/>
  <c r="AB218" i="1" s="1"/>
  <c r="Y186" i="1"/>
  <c r="Z186" i="1" s="1"/>
  <c r="AA186" i="1" s="1"/>
  <c r="AC186" i="1" s="1"/>
  <c r="AB186" i="1" s="1"/>
  <c r="Y29" i="1"/>
  <c r="Z29" i="1" s="1"/>
  <c r="AA29" i="1" s="1"/>
  <c r="AC29" i="1" s="1"/>
  <c r="AB29" i="1" s="1"/>
  <c r="Y501" i="1"/>
  <c r="Z501" i="1" s="1"/>
  <c r="AA501" i="1" s="1"/>
  <c r="AC501" i="1" s="1"/>
  <c r="AB501" i="1" s="1"/>
  <c r="Y425" i="1"/>
  <c r="Z425" i="1" s="1"/>
  <c r="AA425" i="1" s="1"/>
  <c r="AC425" i="1" s="1"/>
  <c r="AB425" i="1" s="1"/>
  <c r="Y27" i="1"/>
  <c r="Z27" i="1" s="1"/>
  <c r="AA27" i="1" s="1"/>
  <c r="AC27" i="1" s="1"/>
  <c r="AB27" i="1" s="1"/>
  <c r="Y202" i="1"/>
  <c r="Z202" i="1" s="1"/>
  <c r="AA202" i="1" s="1"/>
  <c r="AC202" i="1" s="1"/>
  <c r="AB202" i="1" s="1"/>
  <c r="Y155" i="1"/>
  <c r="Z155" i="1" s="1"/>
  <c r="AA155" i="1" s="1"/>
  <c r="AC155" i="1" s="1"/>
  <c r="AB155" i="1" s="1"/>
  <c r="Y551" i="1"/>
  <c r="Z551" i="1" s="1"/>
  <c r="AA551" i="1" s="1"/>
  <c r="AC551" i="1" s="1"/>
  <c r="AB551" i="1" s="1"/>
  <c r="Y535" i="1"/>
  <c r="Z535" i="1" s="1"/>
  <c r="AA535" i="1" s="1"/>
  <c r="AC535" i="1" s="1"/>
  <c r="AB535" i="1" s="1"/>
  <c r="Y354" i="1"/>
  <c r="Z354" i="1" s="1"/>
  <c r="AA354" i="1" s="1"/>
  <c r="AC354" i="1" s="1"/>
  <c r="AB354" i="1" s="1"/>
  <c r="Y531" i="1"/>
  <c r="Z531" i="1" s="1"/>
  <c r="AA531" i="1" s="1"/>
  <c r="AC531" i="1" s="1"/>
  <c r="AB531" i="1" s="1"/>
  <c r="Y430" i="1"/>
  <c r="Z430" i="1" s="1"/>
  <c r="AA430" i="1" s="1"/>
  <c r="AC430" i="1" s="1"/>
  <c r="AB430" i="1" s="1"/>
  <c r="Y100" i="1"/>
  <c r="Z100" i="1" s="1"/>
  <c r="AA100" i="1" s="1"/>
  <c r="AC100" i="1" s="1"/>
  <c r="AB100" i="1" s="1"/>
  <c r="AA12" i="1" l="1"/>
  <c r="AC12" i="1" s="1"/>
  <c r="AB12" i="1" s="1"/>
  <c r="AA14" i="1"/>
  <c r="AC14" i="1" s="1"/>
  <c r="AB14" i="1" s="1"/>
  <c r="AA13" i="1"/>
  <c r="AC13" i="1" s="1"/>
  <c r="AB13" i="1" s="1"/>
  <c r="AB8" i="1"/>
  <c r="AC10" i="1"/>
  <c r="AB10" i="1" s="1"/>
  <c r="AC11" i="1"/>
  <c r="AB11" i="1" s="1"/>
  <c r="AC9" i="1"/>
  <c r="AB9" i="1" s="1"/>
</calcChain>
</file>

<file path=xl/sharedStrings.xml><?xml version="1.0" encoding="utf-8"?>
<sst xmlns="http://schemas.openxmlformats.org/spreadsheetml/2006/main" count="13285" uniqueCount="2704">
  <si>
    <t>Row Labels</t>
  </si>
  <si>
    <t>Sum of 2024 Sales</t>
  </si>
  <si>
    <t>Sum of 2024 CGP$</t>
  </si>
  <si>
    <t xml:space="preserve">Sum of Baseline Commission </t>
  </si>
  <si>
    <t>Sum of YOY Commission @Baseline</t>
  </si>
  <si>
    <t>Sum of Growth Commission</t>
  </si>
  <si>
    <t>Sum of Total Commission</t>
  </si>
  <si>
    <t>Sum of YOY Comm</t>
  </si>
  <si>
    <t>FS</t>
  </si>
  <si>
    <t>SR I</t>
  </si>
  <si>
    <t>SR I 2023 hire</t>
  </si>
  <si>
    <t>SR I 2024 hire</t>
  </si>
  <si>
    <t>SR II</t>
  </si>
  <si>
    <t>SR III</t>
  </si>
  <si>
    <t>PK</t>
  </si>
  <si>
    <t>SR I 2022 hire</t>
  </si>
  <si>
    <t>SR II-2024 hire</t>
  </si>
  <si>
    <t>Grand Total</t>
  </si>
  <si>
    <t>Base rate</t>
  </si>
  <si>
    <t>Growth Rate</t>
  </si>
  <si>
    <t>Growth Objective</t>
  </si>
  <si>
    <t>Multiplier Bands</t>
  </si>
  <si>
    <t>MM</t>
  </si>
  <si>
    <t xml:space="preserve"> </t>
  </si>
  <si>
    <t>Non Recurring 2024 Comp</t>
  </si>
  <si>
    <t>Full Name</t>
  </si>
  <si>
    <t>ee#</t>
  </si>
  <si>
    <t>Date of Hire</t>
  </si>
  <si>
    <t>Years in role as if 12.31</t>
  </si>
  <si>
    <t>Status</t>
  </si>
  <si>
    <t>Segment</t>
  </si>
  <si>
    <t>Position Name</t>
  </si>
  <si>
    <t>Manager Full Name</t>
  </si>
  <si>
    <t>Title Description</t>
  </si>
  <si>
    <t>MODELED TITLE</t>
  </si>
  <si>
    <t>2024 Sales</t>
  </si>
  <si>
    <t>2024 CGP$</t>
  </si>
  <si>
    <t>CGP%</t>
  </si>
  <si>
    <t>2024 Commission US</t>
  </si>
  <si>
    <t>2024 Guarantee True Up</t>
  </si>
  <si>
    <t>MM freeze impact - included in 2024 comm</t>
  </si>
  <si>
    <t>2024 Normalized Commissions</t>
  </si>
  <si>
    <t>Eff Rate</t>
  </si>
  <si>
    <t xml:space="preserve">Baseline Commission </t>
  </si>
  <si>
    <t>YOY Commission @Baseline</t>
  </si>
  <si>
    <t>Baseline Comm Increase</t>
  </si>
  <si>
    <t>Sales Growth</t>
  </si>
  <si>
    <t>Growth GP$- asssume flat margin %</t>
  </si>
  <si>
    <t>Growth Commission</t>
  </si>
  <si>
    <t>Total Commission</t>
  </si>
  <si>
    <t>YOY Comm</t>
  </si>
  <si>
    <t>Addit Rev  to break even</t>
  </si>
  <si>
    <t>Additional GP$ Growth to break even</t>
  </si>
  <si>
    <t>2022 Sales</t>
  </si>
  <si>
    <t>2022 CGP$</t>
  </si>
  <si>
    <t>2023 Sales</t>
  </si>
  <si>
    <t>2023 CGP$</t>
  </si>
  <si>
    <t>2024 Goal</t>
  </si>
  <si>
    <t>2024 Attainment %</t>
  </si>
  <si>
    <t>Rate %</t>
  </si>
  <si>
    <t>Bonus</t>
  </si>
  <si>
    <t>Final Payment</t>
  </si>
  <si>
    <t>Adam Ketelsen</t>
  </si>
  <si>
    <t>309490</t>
  </si>
  <si>
    <t>Y</t>
  </si>
  <si>
    <t>AKETELS</t>
  </si>
  <si>
    <t>Todd Fosheim</t>
  </si>
  <si>
    <t>Amanda Chapin</t>
  </si>
  <si>
    <t>309413</t>
  </si>
  <si>
    <t>ACHAPIN</t>
  </si>
  <si>
    <t>Andrew Smykowski</t>
  </si>
  <si>
    <t>306444</t>
  </si>
  <si>
    <t>ASMYKOW</t>
  </si>
  <si>
    <t>Mike Peters</t>
  </si>
  <si>
    <t>Anthony Jordanek</t>
  </si>
  <si>
    <t>306361</t>
  </si>
  <si>
    <t>AJORDAN</t>
  </si>
  <si>
    <t>Stanley Dunton</t>
  </si>
  <si>
    <t>Bentley Glenn</t>
  </si>
  <si>
    <t>309340</t>
  </si>
  <si>
    <t>BGLENN</t>
  </si>
  <si>
    <t>Robert Rogers</t>
  </si>
  <si>
    <t>Blake Bueter</t>
  </si>
  <si>
    <t>309078</t>
  </si>
  <si>
    <t>BBUETER</t>
  </si>
  <si>
    <t>Joseph Pleva</t>
  </si>
  <si>
    <t>Braedon Briscoe</t>
  </si>
  <si>
    <t>307963</t>
  </si>
  <si>
    <t>BBRISCO</t>
  </si>
  <si>
    <t>Charles Jaramillo</t>
  </si>
  <si>
    <t>Brevin Crawford</t>
  </si>
  <si>
    <t>309305</t>
  </si>
  <si>
    <t>BCRAWFO</t>
  </si>
  <si>
    <t>Carlos Sanchez</t>
  </si>
  <si>
    <t>307548</t>
  </si>
  <si>
    <t>CSANC01</t>
  </si>
  <si>
    <t>Arthur Shields</t>
  </si>
  <si>
    <t>Christopher Howard</t>
  </si>
  <si>
    <t>306750</t>
  </si>
  <si>
    <t>CHOWA01</t>
  </si>
  <si>
    <t>Kevin Thongsinthusak</t>
  </si>
  <si>
    <t>Cynthia Rohrbaugh</t>
  </si>
  <si>
    <t>309031</t>
  </si>
  <si>
    <t>CROHRBA</t>
  </si>
  <si>
    <t>Anita Robben</t>
  </si>
  <si>
    <t>Douglas Hanselman</t>
  </si>
  <si>
    <t>306359</t>
  </si>
  <si>
    <t>DHANSEL</t>
  </si>
  <si>
    <t>Travis Turner</t>
  </si>
  <si>
    <t>Eric Macdonald</t>
  </si>
  <si>
    <t>306335</t>
  </si>
  <si>
    <t>EMACDON</t>
  </si>
  <si>
    <t>Lucas Hespe</t>
  </si>
  <si>
    <t>Evan Lowe</t>
  </si>
  <si>
    <t>308085</t>
  </si>
  <si>
    <t>ELOWE</t>
  </si>
  <si>
    <t>Jeremy Robb</t>
  </si>
  <si>
    <t>Francisco Salazar</t>
  </si>
  <si>
    <t>308919</t>
  </si>
  <si>
    <t>FSALAZA</t>
  </si>
  <si>
    <t>Zack Stender</t>
  </si>
  <si>
    <t>Hannah Olson</t>
  </si>
  <si>
    <t>307811</t>
  </si>
  <si>
    <t>HOLSON</t>
  </si>
  <si>
    <t>Anthony Hutson</t>
  </si>
  <si>
    <t>Jacob Blanche</t>
  </si>
  <si>
    <t>308722</t>
  </si>
  <si>
    <t>JBLANCH</t>
  </si>
  <si>
    <t>Jacqueline Mayo</t>
  </si>
  <si>
    <t>Jacob Linton</t>
  </si>
  <si>
    <t>308768</t>
  </si>
  <si>
    <t>JLINTON</t>
  </si>
  <si>
    <t>Derek Anderson</t>
  </si>
  <si>
    <t>Jamelle Barrett</t>
  </si>
  <si>
    <t>308593</t>
  </si>
  <si>
    <t>JBARRET</t>
  </si>
  <si>
    <t>Jeffrey Boster</t>
  </si>
  <si>
    <t>308110</t>
  </si>
  <si>
    <t>JBOSTER</t>
  </si>
  <si>
    <t>Lauren Kromer</t>
  </si>
  <si>
    <t>Jeffrey Heerdt</t>
  </si>
  <si>
    <t>263567</t>
  </si>
  <si>
    <t>JHEERDT</t>
  </si>
  <si>
    <t>Jensen Davis</t>
  </si>
  <si>
    <t>308092</t>
  </si>
  <si>
    <t>JDAVIS</t>
  </si>
  <si>
    <t>Mathew Todd</t>
  </si>
  <si>
    <t>Jesus Gracia</t>
  </si>
  <si>
    <t>308452</t>
  </si>
  <si>
    <t>JGRAC02</t>
  </si>
  <si>
    <t>Juan Bolivar</t>
  </si>
  <si>
    <t>308263</t>
  </si>
  <si>
    <t>JBOLIVA</t>
  </si>
  <si>
    <t>James Erramouspe</t>
  </si>
  <si>
    <t>Juan Perez</t>
  </si>
  <si>
    <t>308443</t>
  </si>
  <si>
    <t>JPERE04</t>
  </si>
  <si>
    <t>Kelly Womack</t>
  </si>
  <si>
    <t>124247</t>
  </si>
  <si>
    <t>KWOMACK</t>
  </si>
  <si>
    <t>Trevor Renfro</t>
  </si>
  <si>
    <t>Kennedy Earley</t>
  </si>
  <si>
    <t>309411</t>
  </si>
  <si>
    <t>KEARLEY</t>
  </si>
  <si>
    <t>Keith Fergusson</t>
  </si>
  <si>
    <t>Konrad Laufersweiler</t>
  </si>
  <si>
    <t>308658</t>
  </si>
  <si>
    <t>KLAUFER</t>
  </si>
  <si>
    <t>Leila Wilford</t>
  </si>
  <si>
    <t>302823</t>
  </si>
  <si>
    <t>WILFOL01</t>
  </si>
  <si>
    <t>Kristine Seymour</t>
  </si>
  <si>
    <t>Lonnie Green</t>
  </si>
  <si>
    <t>309805</t>
  </si>
  <si>
    <t>LGREEN</t>
  </si>
  <si>
    <t>Maria Gergen</t>
  </si>
  <si>
    <t>Luis Perez</t>
  </si>
  <si>
    <t>600440</t>
  </si>
  <si>
    <t>LPERE02</t>
  </si>
  <si>
    <t>Marcial Camarillo</t>
  </si>
  <si>
    <t>308855</t>
  </si>
  <si>
    <t>MCAMARI</t>
  </si>
  <si>
    <t>Maryann Lee Bruning</t>
  </si>
  <si>
    <t>308323</t>
  </si>
  <si>
    <t>LBRUNIN</t>
  </si>
  <si>
    <t>Daniel Corff</t>
  </si>
  <si>
    <t>Matthew Edington</t>
  </si>
  <si>
    <t>308507</t>
  </si>
  <si>
    <t>MEDINGT</t>
  </si>
  <si>
    <t>Max Rones</t>
  </si>
  <si>
    <t>302453</t>
  </si>
  <si>
    <t>RONESM01</t>
  </si>
  <si>
    <t>Alan Mccain</t>
  </si>
  <si>
    <t>Megan Nissalke</t>
  </si>
  <si>
    <t>309335</t>
  </si>
  <si>
    <t>MNISSAL</t>
  </si>
  <si>
    <t>Michael Gallagher</t>
  </si>
  <si>
    <t>306387</t>
  </si>
  <si>
    <t>MGALL01</t>
  </si>
  <si>
    <t>Nathan Hartung</t>
  </si>
  <si>
    <t>308672</t>
  </si>
  <si>
    <t>NHARTUN</t>
  </si>
  <si>
    <t>Nicole Acampora</t>
  </si>
  <si>
    <t>309082</t>
  </si>
  <si>
    <t>NACAMPO</t>
  </si>
  <si>
    <t>Ghislaine Pinon-Grillo</t>
  </si>
  <si>
    <t>Quintin Brent</t>
  </si>
  <si>
    <t>307107</t>
  </si>
  <si>
    <t>QBRENT</t>
  </si>
  <si>
    <t>Joanne Leudesdorff</t>
  </si>
  <si>
    <t>Randy Wissing</t>
  </si>
  <si>
    <t>309859</t>
  </si>
  <si>
    <t>RWISSIN</t>
  </si>
  <si>
    <t>Robert Lane</t>
  </si>
  <si>
    <t>308701</t>
  </si>
  <si>
    <t>RLANE</t>
  </si>
  <si>
    <t>Todd Mathews</t>
  </si>
  <si>
    <t>Sadie Heithaus</t>
  </si>
  <si>
    <t>301310</t>
  </si>
  <si>
    <t>SKELLY</t>
  </si>
  <si>
    <t>Tiffany Kim</t>
  </si>
  <si>
    <t>307825</t>
  </si>
  <si>
    <t>TKIM</t>
  </si>
  <si>
    <t>Timothy Gjerde</t>
  </si>
  <si>
    <t>308693</t>
  </si>
  <si>
    <t>TGJERDE</t>
  </si>
  <si>
    <t>Donald Tighe</t>
  </si>
  <si>
    <t>Victoria Birkey</t>
  </si>
  <si>
    <t>309298</t>
  </si>
  <si>
    <t>VBIRKEY</t>
  </si>
  <si>
    <t>Marvin Harris Jr.</t>
  </si>
  <si>
    <t>Vivian Horwitch</t>
  </si>
  <si>
    <t>309328</t>
  </si>
  <si>
    <t>VHORWIT</t>
  </si>
  <si>
    <t>Farid Haghighi</t>
  </si>
  <si>
    <t>Zachary Smith</t>
  </si>
  <si>
    <t>308892</t>
  </si>
  <si>
    <t>ZSMITH</t>
  </si>
  <si>
    <t>David Johnson Iii</t>
  </si>
  <si>
    <t>Alzedrick Winters</t>
  </si>
  <si>
    <t>307017</t>
  </si>
  <si>
    <t>ZWINTER</t>
  </si>
  <si>
    <t>Ross Faris</t>
  </si>
  <si>
    <t>Bashar Tappouni</t>
  </si>
  <si>
    <t>091467</t>
  </si>
  <si>
    <t>TAPPOB01</t>
  </si>
  <si>
    <t>Matthew Burkhead</t>
  </si>
  <si>
    <t>Gregg Solak</t>
  </si>
  <si>
    <t>308897</t>
  </si>
  <si>
    <t>GSOLAK</t>
  </si>
  <si>
    <t>Sean Mengeu</t>
  </si>
  <si>
    <t>Jim Stealey</t>
  </si>
  <si>
    <t>306401</t>
  </si>
  <si>
    <t>JSTEALE</t>
  </si>
  <si>
    <t>Colin Senuta</t>
  </si>
  <si>
    <t>Joyce Picker</t>
  </si>
  <si>
    <t>309437</t>
  </si>
  <si>
    <t>JPICKER</t>
  </si>
  <si>
    <t>Dawn Doane</t>
  </si>
  <si>
    <t>Brian Bradshaw</t>
  </si>
  <si>
    <t>308852</t>
  </si>
  <si>
    <t>BBRADSH</t>
  </si>
  <si>
    <t>Veronica Kelly</t>
  </si>
  <si>
    <t>Hary Ramirez</t>
  </si>
  <si>
    <t>309191</t>
  </si>
  <si>
    <t>HRAMIRE</t>
  </si>
  <si>
    <t>Jennifer Johnson</t>
  </si>
  <si>
    <t>309170</t>
  </si>
  <si>
    <t>JMCKEIT</t>
  </si>
  <si>
    <t>Cynthia Stoner</t>
  </si>
  <si>
    <t>Karen Bass</t>
  </si>
  <si>
    <t>309320</t>
  </si>
  <si>
    <t>KBASS</t>
  </si>
  <si>
    <t>Sonja Miller</t>
  </si>
  <si>
    <t>Robert Van Patten</t>
  </si>
  <si>
    <t>309228</t>
  </si>
  <si>
    <t>RVANPAT</t>
  </si>
  <si>
    <t>Alan Hamilton</t>
  </si>
  <si>
    <t>309239</t>
  </si>
  <si>
    <t>AHAMILT</t>
  </si>
  <si>
    <t>Katelyn Beal</t>
  </si>
  <si>
    <t>309230</t>
  </si>
  <si>
    <t>KBEAL</t>
  </si>
  <si>
    <t>William Charles</t>
  </si>
  <si>
    <t>309224</t>
  </si>
  <si>
    <t>CCHAR01</t>
  </si>
  <si>
    <t>Nicole Vicha</t>
  </si>
  <si>
    <t>Anthony Lobianco</t>
  </si>
  <si>
    <t>309633</t>
  </si>
  <si>
    <t>ALOBIAN</t>
  </si>
  <si>
    <t>Brandon Roehm</t>
  </si>
  <si>
    <t>Dylan Pottgieser</t>
  </si>
  <si>
    <t>309615</t>
  </si>
  <si>
    <t>DPOTTGI</t>
  </si>
  <si>
    <t>Leah Pacala</t>
  </si>
  <si>
    <t>309769</t>
  </si>
  <si>
    <t>LPACALA</t>
  </si>
  <si>
    <t>Aaron Hausman</t>
  </si>
  <si>
    <t>Michael Wallace</t>
  </si>
  <si>
    <t>308524</t>
  </si>
  <si>
    <t>MWALLAC</t>
  </si>
  <si>
    <t>Amy Paul</t>
  </si>
  <si>
    <t>309812</t>
  </si>
  <si>
    <t>APAUL</t>
  </si>
  <si>
    <t>Brian Owens</t>
  </si>
  <si>
    <t>Brennan Vargas</t>
  </si>
  <si>
    <t>309756</t>
  </si>
  <si>
    <t>BVARGAS</t>
  </si>
  <si>
    <t>Helen Mcneil</t>
  </si>
  <si>
    <t>Dan Russell</t>
  </si>
  <si>
    <t>309386</t>
  </si>
  <si>
    <t>DRUSS01</t>
  </si>
  <si>
    <t>Daniel Muska</t>
  </si>
  <si>
    <t>309577</t>
  </si>
  <si>
    <t>DMUSKA</t>
  </si>
  <si>
    <t>Derek Cox</t>
  </si>
  <si>
    <t>309840</t>
  </si>
  <si>
    <t>DCOX</t>
  </si>
  <si>
    <t>Eric Peterson</t>
  </si>
  <si>
    <t>309909</t>
  </si>
  <si>
    <t>EPETERS</t>
  </si>
  <si>
    <t>Ernest Lunbeck</t>
  </si>
  <si>
    <t>309467</t>
  </si>
  <si>
    <t>ELUNBEC</t>
  </si>
  <si>
    <t>Hagen Young</t>
  </si>
  <si>
    <t>309611</t>
  </si>
  <si>
    <t>HYOUNG</t>
  </si>
  <si>
    <t>Johnathan Rodriguez</t>
  </si>
  <si>
    <t>309740</t>
  </si>
  <si>
    <t>JRODR05</t>
  </si>
  <si>
    <t>Thomas Guenette</t>
  </si>
  <si>
    <t>Joseph Scalia</t>
  </si>
  <si>
    <t>309406</t>
  </si>
  <si>
    <t>JSCALIA</t>
  </si>
  <si>
    <t>David Fromm</t>
  </si>
  <si>
    <t>Marcelino Gutierrez</t>
  </si>
  <si>
    <t>309879</t>
  </si>
  <si>
    <t>MGUTIER</t>
  </si>
  <si>
    <t>Michael Schreck</t>
  </si>
  <si>
    <t>309601</t>
  </si>
  <si>
    <t>MSCHREC</t>
  </si>
  <si>
    <t>Ricardo Clark</t>
  </si>
  <si>
    <t>309435</t>
  </si>
  <si>
    <t>RCLAR01</t>
  </si>
  <si>
    <t>Richard Arthur</t>
  </si>
  <si>
    <t>309619</t>
  </si>
  <si>
    <t>RARTHUR</t>
  </si>
  <si>
    <t>Rocky Marcheleta</t>
  </si>
  <si>
    <t>309301</t>
  </si>
  <si>
    <t>RMARCHE</t>
  </si>
  <si>
    <t>Ryan Gamber</t>
  </si>
  <si>
    <t>309494</t>
  </si>
  <si>
    <t>RGAMBER</t>
  </si>
  <si>
    <t>Bradley Sedlacek</t>
  </si>
  <si>
    <t>Tanya M. Smith</t>
  </si>
  <si>
    <t>309951</t>
  </si>
  <si>
    <t>TSMIT01</t>
  </si>
  <si>
    <t>Vanny Chow</t>
  </si>
  <si>
    <t>Ty Adams</t>
  </si>
  <si>
    <t>309325</t>
  </si>
  <si>
    <t>TADAM01</t>
  </si>
  <si>
    <t>Coleman Chambly</t>
  </si>
  <si>
    <t>309426</t>
  </si>
  <si>
    <t>CCHAMBL</t>
  </si>
  <si>
    <t>Erik Chantarapan</t>
  </si>
  <si>
    <t>Johnathan Porter</t>
  </si>
  <si>
    <t>309598</t>
  </si>
  <si>
    <t>JPORTER</t>
  </si>
  <si>
    <t>Jonathan Matasar</t>
  </si>
  <si>
    <t>309836</t>
  </si>
  <si>
    <t>JMATASA</t>
  </si>
  <si>
    <t>Katrina Geslock</t>
  </si>
  <si>
    <t>309862</t>
  </si>
  <si>
    <t>KGESLOC</t>
  </si>
  <si>
    <t>Tom Stone</t>
  </si>
  <si>
    <t>Marcie Swogger</t>
  </si>
  <si>
    <t>309748</t>
  </si>
  <si>
    <t>MSWOGGE</t>
  </si>
  <si>
    <t>Penelope Acosta</t>
  </si>
  <si>
    <t>309346</t>
  </si>
  <si>
    <t>PACOSTA</t>
  </si>
  <si>
    <t>William Tungate</t>
  </si>
  <si>
    <t>Rick Bader</t>
  </si>
  <si>
    <t>309407</t>
  </si>
  <si>
    <t>RBADERJ</t>
  </si>
  <si>
    <t>Kevin Peterson</t>
  </si>
  <si>
    <t>309852</t>
  </si>
  <si>
    <t>KPETE01</t>
  </si>
  <si>
    <t>Thomas Montbriand</t>
  </si>
  <si>
    <t>Joseph Funicelli</t>
  </si>
  <si>
    <t>309348</t>
  </si>
  <si>
    <t>JFUNICE</t>
  </si>
  <si>
    <t>Dominic Rapton</t>
  </si>
  <si>
    <t>303916</t>
  </si>
  <si>
    <t>L</t>
  </si>
  <si>
    <t>DRAPTON</t>
  </si>
  <si>
    <t>Teall Bennett</t>
  </si>
  <si>
    <t>Stephanie Auriemma</t>
  </si>
  <si>
    <t>308922</t>
  </si>
  <si>
    <t>SAURIEM</t>
  </si>
  <si>
    <t>Jules Derner</t>
  </si>
  <si>
    <t>Alec Sinner</t>
  </si>
  <si>
    <t>307761</t>
  </si>
  <si>
    <t>ASINNER</t>
  </si>
  <si>
    <t>Alex Wheeler</t>
  </si>
  <si>
    <t>309216</t>
  </si>
  <si>
    <t>AWHEELE</t>
  </si>
  <si>
    <t>Alfred Abrew</t>
  </si>
  <si>
    <t>124018</t>
  </si>
  <si>
    <t>ABREWA01</t>
  </si>
  <si>
    <t>Andrew Green</t>
  </si>
  <si>
    <t>306187</t>
  </si>
  <si>
    <t>AGREE01</t>
  </si>
  <si>
    <t>Angier Hsu</t>
  </si>
  <si>
    <t>308487</t>
  </si>
  <si>
    <t>AHSU</t>
  </si>
  <si>
    <t>Beau Matson</t>
  </si>
  <si>
    <t>308223</t>
  </si>
  <si>
    <t>BMATSON</t>
  </si>
  <si>
    <t>Benjamin Clark</t>
  </si>
  <si>
    <t>308632</t>
  </si>
  <si>
    <t>BCLARK</t>
  </si>
  <si>
    <t>Boris Kaluszyk</t>
  </si>
  <si>
    <t>308948</t>
  </si>
  <si>
    <t>BKALUSZ</t>
  </si>
  <si>
    <t>Bradley Miller</t>
  </si>
  <si>
    <t>309147</t>
  </si>
  <si>
    <t>BMILL01</t>
  </si>
  <si>
    <t>Craig Paianini</t>
  </si>
  <si>
    <t>Brandon Campbell</t>
  </si>
  <si>
    <t>304178</t>
  </si>
  <si>
    <t>BCAMPBE</t>
  </si>
  <si>
    <t>Breland Walker</t>
  </si>
  <si>
    <t>165793</t>
  </si>
  <si>
    <t>BWALKE1</t>
  </si>
  <si>
    <t>Brian Schreiner</t>
  </si>
  <si>
    <t>301174</t>
  </si>
  <si>
    <t>BSCHREI</t>
  </si>
  <si>
    <t>Nicholas Napolitano</t>
  </si>
  <si>
    <t>Brian Unruh</t>
  </si>
  <si>
    <t>304155</t>
  </si>
  <si>
    <t>UNRUHB01</t>
  </si>
  <si>
    <t>Bryan Paas</t>
  </si>
  <si>
    <t>308459</t>
  </si>
  <si>
    <t>BPAAS</t>
  </si>
  <si>
    <t>Bryan Poppe</t>
  </si>
  <si>
    <t>302894</t>
  </si>
  <si>
    <t>POPPEB01</t>
  </si>
  <si>
    <t>Carlos Koczela</t>
  </si>
  <si>
    <t>308655</t>
  </si>
  <si>
    <t>CKOCZEL</t>
  </si>
  <si>
    <t>Chad Kloepfel</t>
  </si>
  <si>
    <t>308941</t>
  </si>
  <si>
    <t>CKLOEPF</t>
  </si>
  <si>
    <t>Michael Boone</t>
  </si>
  <si>
    <t>Charles Vockler</t>
  </si>
  <si>
    <t>306706</t>
  </si>
  <si>
    <t>CVOCKLE</t>
  </si>
  <si>
    <t>Christopher Tjaarda</t>
  </si>
  <si>
    <t>303224</t>
  </si>
  <si>
    <t>TJAARC01</t>
  </si>
  <si>
    <t>Connie Cuene</t>
  </si>
  <si>
    <t>089080</t>
  </si>
  <si>
    <t>CUENEC01</t>
  </si>
  <si>
    <t>Cory Gamber</t>
  </si>
  <si>
    <t>301390</t>
  </si>
  <si>
    <t>CGAMBER</t>
  </si>
  <si>
    <t>Cory Miller</t>
  </si>
  <si>
    <t>306697</t>
  </si>
  <si>
    <t>CMILL01</t>
  </si>
  <si>
    <t>Stephon Gardner</t>
  </si>
  <si>
    <t>Courtney Holland</t>
  </si>
  <si>
    <t>307915</t>
  </si>
  <si>
    <t>CHOLLAN</t>
  </si>
  <si>
    <t>Laurel Blunt</t>
  </si>
  <si>
    <t>Cynthia Freed</t>
  </si>
  <si>
    <t>306730</t>
  </si>
  <si>
    <t>CFREED</t>
  </si>
  <si>
    <t>Darine Greer</t>
  </si>
  <si>
    <t>264345</t>
  </si>
  <si>
    <t>DGREER</t>
  </si>
  <si>
    <t>Darren Lapenias</t>
  </si>
  <si>
    <t>124314</t>
  </si>
  <si>
    <t>LAPEND01</t>
  </si>
  <si>
    <t>David Anderer</t>
  </si>
  <si>
    <t>309185</t>
  </si>
  <si>
    <t>DANDERE</t>
  </si>
  <si>
    <t>David Bragen</t>
  </si>
  <si>
    <t>308474</t>
  </si>
  <si>
    <t>DBRAGEN</t>
  </si>
  <si>
    <t>David Cisik</t>
  </si>
  <si>
    <t>121752</t>
  </si>
  <si>
    <t>CISIKD01</t>
  </si>
  <si>
    <t>Robert Spencer</t>
  </si>
  <si>
    <t>David Fugok</t>
  </si>
  <si>
    <t>306731</t>
  </si>
  <si>
    <t>DFUGOK</t>
  </si>
  <si>
    <t>Mark Basilii</t>
  </si>
  <si>
    <t>Dennis Womer</t>
  </si>
  <si>
    <t>158545</t>
  </si>
  <si>
    <t>DWOMER</t>
  </si>
  <si>
    <t>Derek Koch</t>
  </si>
  <si>
    <t>308956</t>
  </si>
  <si>
    <t>DKOCH</t>
  </si>
  <si>
    <t>Donelson Leake</t>
  </si>
  <si>
    <t>300869</t>
  </si>
  <si>
    <t>LEAKET01</t>
  </si>
  <si>
    <t>Dustin Fullerton</t>
  </si>
  <si>
    <t>302394</t>
  </si>
  <si>
    <t>FULLED01</t>
  </si>
  <si>
    <t>Edgar Rodriguez</t>
  </si>
  <si>
    <t>300923</t>
  </si>
  <si>
    <t>RODRIE03</t>
  </si>
  <si>
    <t>Edward Rodriguez</t>
  </si>
  <si>
    <t>308481</t>
  </si>
  <si>
    <t>ERODR02</t>
  </si>
  <si>
    <t>Efrain Montellano</t>
  </si>
  <si>
    <t>303041</t>
  </si>
  <si>
    <t>EMONTEL</t>
  </si>
  <si>
    <t>Emily Drummond</t>
  </si>
  <si>
    <t>308448</t>
  </si>
  <si>
    <t>ELOCHST</t>
  </si>
  <si>
    <t>Emily Hooper</t>
  </si>
  <si>
    <t>305404</t>
  </si>
  <si>
    <t>HOOPEE01</t>
  </si>
  <si>
    <t>Erin Nichols</t>
  </si>
  <si>
    <t>302347</t>
  </si>
  <si>
    <t>EBUDA</t>
  </si>
  <si>
    <t>Erin Ross</t>
  </si>
  <si>
    <t>308736</t>
  </si>
  <si>
    <t>EROSS</t>
  </si>
  <si>
    <t>Evan Fisher</t>
  </si>
  <si>
    <t>301147</t>
  </si>
  <si>
    <t>FISHEE01</t>
  </si>
  <si>
    <t>Francisco Echenique</t>
  </si>
  <si>
    <t>308793</t>
  </si>
  <si>
    <t>FECHENI</t>
  </si>
  <si>
    <t>Galen Miles Ii</t>
  </si>
  <si>
    <t>306461</t>
  </si>
  <si>
    <t>LMILE01</t>
  </si>
  <si>
    <t>Garland Davis</t>
  </si>
  <si>
    <t>157341</t>
  </si>
  <si>
    <t>WDAVIS</t>
  </si>
  <si>
    <t>Gina Girardi</t>
  </si>
  <si>
    <t>158032</t>
  </si>
  <si>
    <t>GGIRARD</t>
  </si>
  <si>
    <t>Haley Morris</t>
  </si>
  <si>
    <t>309268</t>
  </si>
  <si>
    <t>HMORRIS</t>
  </si>
  <si>
    <t>Heather Kennada</t>
  </si>
  <si>
    <t>304895</t>
  </si>
  <si>
    <t>KENNAH01</t>
  </si>
  <si>
    <t>Jack Anten</t>
  </si>
  <si>
    <t>308667</t>
  </si>
  <si>
    <t>JANTEN</t>
  </si>
  <si>
    <t>William Benedict</t>
  </si>
  <si>
    <t>James Lucas</t>
  </si>
  <si>
    <t>302384</t>
  </si>
  <si>
    <t>JLUCA01</t>
  </si>
  <si>
    <t>James Willard</t>
  </si>
  <si>
    <t>082376</t>
  </si>
  <si>
    <t>WILLAJ01</t>
  </si>
  <si>
    <t>Jason Traver</t>
  </si>
  <si>
    <t>305550</t>
  </si>
  <si>
    <t>JTRAVER</t>
  </si>
  <si>
    <t>Jenna Richie-Zehr</t>
  </si>
  <si>
    <t>Jeffrey Hein</t>
  </si>
  <si>
    <t>306722</t>
  </si>
  <si>
    <t>JHEIN</t>
  </si>
  <si>
    <t>Jennifer Freeman</t>
  </si>
  <si>
    <t>308523</t>
  </si>
  <si>
    <t>JFREEMA</t>
  </si>
  <si>
    <t>Jessica Borgen</t>
  </si>
  <si>
    <t>307769</t>
  </si>
  <si>
    <t>JBORGEN</t>
  </si>
  <si>
    <t>Jessica Hagerty</t>
  </si>
  <si>
    <t>309240</t>
  </si>
  <si>
    <t>JHAGERT</t>
  </si>
  <si>
    <t>Joanne Iannazzone</t>
  </si>
  <si>
    <t>308882</t>
  </si>
  <si>
    <t>JIANNAZ</t>
  </si>
  <si>
    <t>Joe Andrews</t>
  </si>
  <si>
    <t>308649</t>
  </si>
  <si>
    <t>JANDREW</t>
  </si>
  <si>
    <t>John Mckenna</t>
  </si>
  <si>
    <t>300536</t>
  </si>
  <si>
    <t>KMCKENN</t>
  </si>
  <si>
    <t>John Metzger</t>
  </si>
  <si>
    <t>081571</t>
  </si>
  <si>
    <t>METZGJ01</t>
  </si>
  <si>
    <t>John Nguyen</t>
  </si>
  <si>
    <t>304075</t>
  </si>
  <si>
    <t>NGUYEJ01</t>
  </si>
  <si>
    <t>John Parks</t>
  </si>
  <si>
    <t>302303</t>
  </si>
  <si>
    <t>JPARKS</t>
  </si>
  <si>
    <t>Anna Waclawek</t>
  </si>
  <si>
    <t>Katelyn Greeneway</t>
  </si>
  <si>
    <t>307694</t>
  </si>
  <si>
    <t>KGREENE</t>
  </si>
  <si>
    <t>Keith Harris</t>
  </si>
  <si>
    <t>305456</t>
  </si>
  <si>
    <t>HARRIK04</t>
  </si>
  <si>
    <t>Keith Morrison</t>
  </si>
  <si>
    <t>306219</t>
  </si>
  <si>
    <t>KMORRIS</t>
  </si>
  <si>
    <t>Kenneth Cox</t>
  </si>
  <si>
    <t>157448</t>
  </si>
  <si>
    <t>KCOX</t>
  </si>
  <si>
    <t>Kevin Beck</t>
  </si>
  <si>
    <t>301768</t>
  </si>
  <si>
    <t>BECKKE01</t>
  </si>
  <si>
    <t>Kevin Delesk</t>
  </si>
  <si>
    <t>307325</t>
  </si>
  <si>
    <t>KDELESK</t>
  </si>
  <si>
    <t>Travis Johannsen</t>
  </si>
  <si>
    <t>Kristopher Korinek</t>
  </si>
  <si>
    <t>309209</t>
  </si>
  <si>
    <t>KKORINE</t>
  </si>
  <si>
    <t>Kurt Beeler</t>
  </si>
  <si>
    <t>300633</t>
  </si>
  <si>
    <t>KBEELER</t>
  </si>
  <si>
    <t>Kyle Peabody</t>
  </si>
  <si>
    <t>308366</t>
  </si>
  <si>
    <t>KPEABOD</t>
  </si>
  <si>
    <t>Laura Carrera</t>
  </si>
  <si>
    <t>308848</t>
  </si>
  <si>
    <t>LCARRER</t>
  </si>
  <si>
    <t>Lindsey Bell</t>
  </si>
  <si>
    <t>307337</t>
  </si>
  <si>
    <t>LBELL</t>
  </si>
  <si>
    <t>Lisa Serrano</t>
  </si>
  <si>
    <t>250886</t>
  </si>
  <si>
    <t>LSERRAN</t>
  </si>
  <si>
    <t>Lora Lock</t>
  </si>
  <si>
    <t>124639</t>
  </si>
  <si>
    <t>LOCKLO01</t>
  </si>
  <si>
    <t>Loren Partridge</t>
  </si>
  <si>
    <t>303750</t>
  </si>
  <si>
    <t>LPARTRI</t>
  </si>
  <si>
    <t>Marc Allman</t>
  </si>
  <si>
    <t>307866</t>
  </si>
  <si>
    <t>MALLMAN</t>
  </si>
  <si>
    <t>Marc Cassese</t>
  </si>
  <si>
    <t>307392</t>
  </si>
  <si>
    <t>MCASSES</t>
  </si>
  <si>
    <t>Mark Todd</t>
  </si>
  <si>
    <t>308614</t>
  </si>
  <si>
    <t>MTODD</t>
  </si>
  <si>
    <t>Matthew Burns</t>
  </si>
  <si>
    <t>307565</t>
  </si>
  <si>
    <t>MBURNS</t>
  </si>
  <si>
    <t>Matthew Von Neida</t>
  </si>
  <si>
    <t>307405</t>
  </si>
  <si>
    <t>MVONNE</t>
  </si>
  <si>
    <t>Melanie Hix</t>
  </si>
  <si>
    <t>159068</t>
  </si>
  <si>
    <t>MHIX</t>
  </si>
  <si>
    <t>Micah Brooks</t>
  </si>
  <si>
    <t>302211</t>
  </si>
  <si>
    <t>MBROO01</t>
  </si>
  <si>
    <t>Michael Bowers</t>
  </si>
  <si>
    <t>166153</t>
  </si>
  <si>
    <t>MBOWER1</t>
  </si>
  <si>
    <t>Michael Demaio</t>
  </si>
  <si>
    <t>250863</t>
  </si>
  <si>
    <t>MDEMAIO</t>
  </si>
  <si>
    <t>Michael Glenn</t>
  </si>
  <si>
    <t>309210</t>
  </si>
  <si>
    <t>MGLENN</t>
  </si>
  <si>
    <t>Michael Schmitt</t>
  </si>
  <si>
    <t>304785</t>
  </si>
  <si>
    <t>SCHMIM01</t>
  </si>
  <si>
    <t>Michelle Tucker</t>
  </si>
  <si>
    <t>308514</t>
  </si>
  <si>
    <t>MTUCKER</t>
  </si>
  <si>
    <t>Mitchell Skarban</t>
  </si>
  <si>
    <t>306212</t>
  </si>
  <si>
    <t>MSKARBA</t>
  </si>
  <si>
    <t>Nastasha Janner</t>
  </si>
  <si>
    <t>308808</t>
  </si>
  <si>
    <t>NJANNER</t>
  </si>
  <si>
    <t>Nathan Christall</t>
  </si>
  <si>
    <t>124150</t>
  </si>
  <si>
    <t>CHRISN01</t>
  </si>
  <si>
    <t>Nathan Kennedy</t>
  </si>
  <si>
    <t>249623</t>
  </si>
  <si>
    <t>NKENNED</t>
  </si>
  <si>
    <t>Nathan Ward</t>
  </si>
  <si>
    <t>309000</t>
  </si>
  <si>
    <t>NWARD</t>
  </si>
  <si>
    <t>Neil Armitage</t>
  </si>
  <si>
    <t>306042</t>
  </si>
  <si>
    <t>NARMITA</t>
  </si>
  <si>
    <t>Sarah Honeycutt</t>
  </si>
  <si>
    <t>Nicole Gitzke</t>
  </si>
  <si>
    <t>308622</t>
  </si>
  <si>
    <t>NGITZKE</t>
  </si>
  <si>
    <t>Paul Bachtold</t>
  </si>
  <si>
    <t>162817</t>
  </si>
  <si>
    <t>PBACHTO</t>
  </si>
  <si>
    <t>Paul Brown</t>
  </si>
  <si>
    <t>124503</t>
  </si>
  <si>
    <t>BROWNP01</t>
  </si>
  <si>
    <t>Paul Dyer</t>
  </si>
  <si>
    <t>082418</t>
  </si>
  <si>
    <t>DYERPA01</t>
  </si>
  <si>
    <t>Phanes Barno Iv</t>
  </si>
  <si>
    <t>309126</t>
  </si>
  <si>
    <t>PBARNOI</t>
  </si>
  <si>
    <t>Prudence Adams</t>
  </si>
  <si>
    <t>308912</t>
  </si>
  <si>
    <t>PADAMS</t>
  </si>
  <si>
    <t>Rachel Hall</t>
  </si>
  <si>
    <t>305355</t>
  </si>
  <si>
    <t>RHALL</t>
  </si>
  <si>
    <t>Rebecca Ramsey</t>
  </si>
  <si>
    <t>309267</t>
  </si>
  <si>
    <t>RRAMS01</t>
  </si>
  <si>
    <t>Reginald Love</t>
  </si>
  <si>
    <t>307395</t>
  </si>
  <si>
    <t>RLOVE</t>
  </si>
  <si>
    <t>Rick Love</t>
  </si>
  <si>
    <t>308698</t>
  </si>
  <si>
    <t>RLOVE01</t>
  </si>
  <si>
    <t>Robert Bowen</t>
  </si>
  <si>
    <t>300987</t>
  </si>
  <si>
    <t>RBOWEN</t>
  </si>
  <si>
    <t>Robert Ingram</t>
  </si>
  <si>
    <t>078601</t>
  </si>
  <si>
    <t>INGRAB01</t>
  </si>
  <si>
    <t>Roberto Herrera Bolivar</t>
  </si>
  <si>
    <t>308987</t>
  </si>
  <si>
    <t>RHERRER</t>
  </si>
  <si>
    <t>Ruben Jordan</t>
  </si>
  <si>
    <t>165661</t>
  </si>
  <si>
    <t>RJORDA1</t>
  </si>
  <si>
    <t>Ryan Mullally</t>
  </si>
  <si>
    <t>309090</t>
  </si>
  <si>
    <t>RMULLAL</t>
  </si>
  <si>
    <t>Sarah Chenoweth</t>
  </si>
  <si>
    <t>237045</t>
  </si>
  <si>
    <t>SCHENOW</t>
  </si>
  <si>
    <t>Daniel Hutchison</t>
  </si>
  <si>
    <t>Scott Larsen</t>
  </si>
  <si>
    <t>307361</t>
  </si>
  <si>
    <t>SLARSEN</t>
  </si>
  <si>
    <t>Scott Snipe</t>
  </si>
  <si>
    <t>301065</t>
  </si>
  <si>
    <t>SNIPES01</t>
  </si>
  <si>
    <t>Scott Whetstone</t>
  </si>
  <si>
    <t>304896</t>
  </si>
  <si>
    <t>WHETSS01</t>
  </si>
  <si>
    <t>Sean Anderson</t>
  </si>
  <si>
    <t>309212</t>
  </si>
  <si>
    <t>SANDERS</t>
  </si>
  <si>
    <t>Shannon Lambert</t>
  </si>
  <si>
    <t>309116</t>
  </si>
  <si>
    <t>SLAMBER</t>
  </si>
  <si>
    <t>Stephanie Brookshire</t>
  </si>
  <si>
    <t>309184</t>
  </si>
  <si>
    <t>SBROO01</t>
  </si>
  <si>
    <t>Stephen Jones</t>
  </si>
  <si>
    <t>304381</t>
  </si>
  <si>
    <t>JONESS04</t>
  </si>
  <si>
    <t>Stephen Sneed</t>
  </si>
  <si>
    <t>166917</t>
  </si>
  <si>
    <t>SSNEED</t>
  </si>
  <si>
    <t>Tad Berger</t>
  </si>
  <si>
    <t>235234</t>
  </si>
  <si>
    <t>TBERGER</t>
  </si>
  <si>
    <t>Thomas Macdonald</t>
  </si>
  <si>
    <t>305297</t>
  </si>
  <si>
    <t>TMACD01</t>
  </si>
  <si>
    <t>Thomas Merendino</t>
  </si>
  <si>
    <t>121668</t>
  </si>
  <si>
    <t>MERENT01</t>
  </si>
  <si>
    <t>Tiffany Collins</t>
  </si>
  <si>
    <t>263902</t>
  </si>
  <si>
    <t>TCOLLIN</t>
  </si>
  <si>
    <t>Timothy Jones</t>
  </si>
  <si>
    <t>186966</t>
  </si>
  <si>
    <t>TJONES</t>
  </si>
  <si>
    <t>Timothy King</t>
  </si>
  <si>
    <t>309309</t>
  </si>
  <si>
    <t>TKING</t>
  </si>
  <si>
    <t>Timothy Lohre</t>
  </si>
  <si>
    <t>307862</t>
  </si>
  <si>
    <t>TLOHRE</t>
  </si>
  <si>
    <t>Todd Humphrey</t>
  </si>
  <si>
    <t>307684</t>
  </si>
  <si>
    <t>THUMPHR</t>
  </si>
  <si>
    <t>Traci Sanza</t>
  </si>
  <si>
    <t>308764</t>
  </si>
  <si>
    <t>TSANZA</t>
  </si>
  <si>
    <t>Vicki Gramm</t>
  </si>
  <si>
    <t>308248</t>
  </si>
  <si>
    <t>VGRAMM</t>
  </si>
  <si>
    <t>William Hanson</t>
  </si>
  <si>
    <t>175985</t>
  </si>
  <si>
    <t>WHANSON</t>
  </si>
  <si>
    <t>William Small</t>
  </si>
  <si>
    <t>308221</t>
  </si>
  <si>
    <t>CSMAL01</t>
  </si>
  <si>
    <t>Zachary Kruk</t>
  </si>
  <si>
    <t>244000</t>
  </si>
  <si>
    <t>ZKRUK</t>
  </si>
  <si>
    <t>Zane White</t>
  </si>
  <si>
    <t>308715</t>
  </si>
  <si>
    <t>ZWHITE</t>
  </si>
  <si>
    <t>Andy Dean</t>
  </si>
  <si>
    <t>308866</t>
  </si>
  <si>
    <t>ADEAN</t>
  </si>
  <si>
    <t>Brandon Chay</t>
  </si>
  <si>
    <t>308745</t>
  </si>
  <si>
    <t>BCHAY</t>
  </si>
  <si>
    <t>Brian Corr</t>
  </si>
  <si>
    <t>308868</t>
  </si>
  <si>
    <t>BCORR</t>
  </si>
  <si>
    <t>Brian Dawson</t>
  </si>
  <si>
    <t>304920</t>
  </si>
  <si>
    <t>BDAWSON</t>
  </si>
  <si>
    <t>Christine Hartman</t>
  </si>
  <si>
    <t>241547</t>
  </si>
  <si>
    <t>CHARTMA</t>
  </si>
  <si>
    <t>Christopher Gill</t>
  </si>
  <si>
    <t>309036</t>
  </si>
  <si>
    <t>CGILL</t>
  </si>
  <si>
    <t>Christopher Martin</t>
  </si>
  <si>
    <t>308988</t>
  </si>
  <si>
    <t>CMART01</t>
  </si>
  <si>
    <t>Rebecca Long</t>
  </si>
  <si>
    <t>Damien Johnson</t>
  </si>
  <si>
    <t>308873</t>
  </si>
  <si>
    <t>DJOHN01</t>
  </si>
  <si>
    <t>Daniel Stone</t>
  </si>
  <si>
    <t>306585</t>
  </si>
  <si>
    <t>DSTONE</t>
  </si>
  <si>
    <t>David Kawut</t>
  </si>
  <si>
    <t>304358</t>
  </si>
  <si>
    <t>DKAWUT</t>
  </si>
  <si>
    <t>Devonne Graham</t>
  </si>
  <si>
    <t>090800</t>
  </si>
  <si>
    <t>GRAHAD01</t>
  </si>
  <si>
    <t>Eric Richardson</t>
  </si>
  <si>
    <t>302169</t>
  </si>
  <si>
    <t>ERICHAR</t>
  </si>
  <si>
    <t>Fred Coha</t>
  </si>
  <si>
    <t>304338</t>
  </si>
  <si>
    <t>COHAFR01</t>
  </si>
  <si>
    <t>Gerard Higgins</t>
  </si>
  <si>
    <t>309021</t>
  </si>
  <si>
    <t>JHIGGIN</t>
  </si>
  <si>
    <t>Heidi Krieger</t>
  </si>
  <si>
    <t>124636</t>
  </si>
  <si>
    <t>KRIEGH01</t>
  </si>
  <si>
    <t>James Lathrope</t>
  </si>
  <si>
    <t>023342</t>
  </si>
  <si>
    <t>LATHRJ02</t>
  </si>
  <si>
    <t>Jason Roberts</t>
  </si>
  <si>
    <t>307771</t>
  </si>
  <si>
    <t>JROBE01</t>
  </si>
  <si>
    <t>Jessica Boyd</t>
  </si>
  <si>
    <t>307948</t>
  </si>
  <si>
    <t>JBOYD</t>
  </si>
  <si>
    <t>Jonathan Sweet</t>
  </si>
  <si>
    <t>306727</t>
  </si>
  <si>
    <t>JSWEET</t>
  </si>
  <si>
    <t>Joseph Marcano</t>
  </si>
  <si>
    <t>090483</t>
  </si>
  <si>
    <t>MARCAJ02</t>
  </si>
  <si>
    <t>Lake Campbell</t>
  </si>
  <si>
    <t>308839</t>
  </si>
  <si>
    <t>LCAMP01</t>
  </si>
  <si>
    <t>Laura Street</t>
  </si>
  <si>
    <t>124779</t>
  </si>
  <si>
    <t>STREEL01</t>
  </si>
  <si>
    <t>Lisa Lippelgoos</t>
  </si>
  <si>
    <t>266380</t>
  </si>
  <si>
    <t>LLIPPEL</t>
  </si>
  <si>
    <t>Melissa Watkins</t>
  </si>
  <si>
    <t>301545</t>
  </si>
  <si>
    <t>WATKIM01</t>
  </si>
  <si>
    <t>Michael Gebhart</t>
  </si>
  <si>
    <t>305845</t>
  </si>
  <si>
    <t>MGEBHAR</t>
  </si>
  <si>
    <t>Paul Arseneau</t>
  </si>
  <si>
    <t>305633</t>
  </si>
  <si>
    <t>PARSENE</t>
  </si>
  <si>
    <t>Richard Ledyard</t>
  </si>
  <si>
    <t>305302</t>
  </si>
  <si>
    <t>LEDYAR01</t>
  </si>
  <si>
    <t>Rocco Corsetti</t>
  </si>
  <si>
    <t>159871</t>
  </si>
  <si>
    <t>RCORSET</t>
  </si>
  <si>
    <t>Ronald Lopez</t>
  </si>
  <si>
    <t>301415</t>
  </si>
  <si>
    <t>RLOPE01</t>
  </si>
  <si>
    <t>Sheri Green</t>
  </si>
  <si>
    <t>305309</t>
  </si>
  <si>
    <t>SGREE01</t>
  </si>
  <si>
    <t>Shirley King</t>
  </si>
  <si>
    <t>300980</t>
  </si>
  <si>
    <t>SKING</t>
  </si>
  <si>
    <t>Slade Gurley</t>
  </si>
  <si>
    <t>304165</t>
  </si>
  <si>
    <t>SGURLEY</t>
  </si>
  <si>
    <t>Stephen Hart</t>
  </si>
  <si>
    <t>309020</t>
  </si>
  <si>
    <t>SHART01</t>
  </si>
  <si>
    <t>Sue Glarner</t>
  </si>
  <si>
    <t>198380</t>
  </si>
  <si>
    <t>SGLARNE</t>
  </si>
  <si>
    <t>Tanner Chuhlantseff</t>
  </si>
  <si>
    <t>308604</t>
  </si>
  <si>
    <t>TCHUHLA</t>
  </si>
  <si>
    <t>Timothy Monaghan</t>
  </si>
  <si>
    <t>308304</t>
  </si>
  <si>
    <t>TMONAGH</t>
  </si>
  <si>
    <t>William Schneider</t>
  </si>
  <si>
    <t>309168</t>
  </si>
  <si>
    <t>WSCHNEI</t>
  </si>
  <si>
    <t>Aaron Vogt</t>
  </si>
  <si>
    <t>309378</t>
  </si>
  <si>
    <t>AVOGT</t>
  </si>
  <si>
    <t>Aimee Ellis</t>
  </si>
  <si>
    <t>309384</t>
  </si>
  <si>
    <t>AELLIS</t>
  </si>
  <si>
    <t>Jeremy Reisinger</t>
  </si>
  <si>
    <t>Cameron Kooti</t>
  </si>
  <si>
    <t>309632</t>
  </si>
  <si>
    <t>CKOOTI</t>
  </si>
  <si>
    <t>Carrie Storin</t>
  </si>
  <si>
    <t>309421</t>
  </si>
  <si>
    <t>CSTORIN</t>
  </si>
  <si>
    <t>Christopher Limp</t>
  </si>
  <si>
    <t>309616</t>
  </si>
  <si>
    <t>CLIMP</t>
  </si>
  <si>
    <t>Christopher Van Tassell</t>
  </si>
  <si>
    <t>309524</t>
  </si>
  <si>
    <t>CVANTAS</t>
  </si>
  <si>
    <t>Daniel Juarez</t>
  </si>
  <si>
    <t>309354</t>
  </si>
  <si>
    <t>DJUAREZ</t>
  </si>
  <si>
    <t>Eduardo Carrillo</t>
  </si>
  <si>
    <t>309937</t>
  </si>
  <si>
    <t>ECARRIL</t>
  </si>
  <si>
    <t>Elayne Martin</t>
  </si>
  <si>
    <t>309366</t>
  </si>
  <si>
    <t>EMART02</t>
  </si>
  <si>
    <t>Heather Taylor</t>
  </si>
  <si>
    <t>309786</t>
  </si>
  <si>
    <t>HTAYLOR</t>
  </si>
  <si>
    <t>Jason Shaw</t>
  </si>
  <si>
    <t>309942</t>
  </si>
  <si>
    <t>JSHAW</t>
  </si>
  <si>
    <t>Kaylynn Fox</t>
  </si>
  <si>
    <t>309371</t>
  </si>
  <si>
    <t>KFOX</t>
  </si>
  <si>
    <t>Laura Parrish</t>
  </si>
  <si>
    <t>309444</t>
  </si>
  <si>
    <t>LPARRIS</t>
  </si>
  <si>
    <t>Lisa Thompson</t>
  </si>
  <si>
    <t>309332</t>
  </si>
  <si>
    <t>LTHOM01</t>
  </si>
  <si>
    <t>Michael Cornell</t>
  </si>
  <si>
    <t>309910</t>
  </si>
  <si>
    <t>MCORNEL</t>
  </si>
  <si>
    <t>Michael Oakley</t>
  </si>
  <si>
    <t>309329</t>
  </si>
  <si>
    <t>MOAKLEY</t>
  </si>
  <si>
    <t>Mirinda Kirchberg</t>
  </si>
  <si>
    <t>309422</t>
  </si>
  <si>
    <t>MKIRCHB</t>
  </si>
  <si>
    <t>Nate Glime</t>
  </si>
  <si>
    <t>309286</t>
  </si>
  <si>
    <t>NGLIME</t>
  </si>
  <si>
    <t>Nathan Carlson</t>
  </si>
  <si>
    <t>309359</t>
  </si>
  <si>
    <t>NCARLSO</t>
  </si>
  <si>
    <t>Neal Rushing</t>
  </si>
  <si>
    <t>309998</t>
  </si>
  <si>
    <t>NRUSHIN</t>
  </si>
  <si>
    <t>Nicole Bell</t>
  </si>
  <si>
    <t>309403</t>
  </si>
  <si>
    <t>NBELL</t>
  </si>
  <si>
    <t>Robert Frank</t>
  </si>
  <si>
    <t>309590</t>
  </si>
  <si>
    <t>RFRAN01</t>
  </si>
  <si>
    <t>Scott Cornwall</t>
  </si>
  <si>
    <t>309778</t>
  </si>
  <si>
    <t>SCORNWA</t>
  </si>
  <si>
    <t>Shannon Moloney</t>
  </si>
  <si>
    <t>309947</t>
  </si>
  <si>
    <t>SMOLONE</t>
  </si>
  <si>
    <t>Stephen Rishel</t>
  </si>
  <si>
    <t>309602</t>
  </si>
  <si>
    <t>SRISHEL</t>
  </si>
  <si>
    <t>Timothy Pilato</t>
  </si>
  <si>
    <t>309461</t>
  </si>
  <si>
    <t>TPILATO</t>
  </si>
  <si>
    <t>Trey Thornton</t>
  </si>
  <si>
    <t>309349</t>
  </si>
  <si>
    <t>TTHORNT</t>
  </si>
  <si>
    <t>Deborah Siden</t>
  </si>
  <si>
    <t>124640</t>
  </si>
  <si>
    <t>SIDEND01</t>
  </si>
  <si>
    <t>Adam Bryant</t>
  </si>
  <si>
    <t>164349</t>
  </si>
  <si>
    <t>ABRYANT</t>
  </si>
  <si>
    <t>Alan Broniewicz</t>
  </si>
  <si>
    <t>202345</t>
  </si>
  <si>
    <t>ABRONIE</t>
  </si>
  <si>
    <t>Jeff Karhoff</t>
  </si>
  <si>
    <t>Alan Hagenbuch</t>
  </si>
  <si>
    <t>113744</t>
  </si>
  <si>
    <t>AHAGENB</t>
  </si>
  <si>
    <t>Alan Rasnic</t>
  </si>
  <si>
    <t>123574</t>
  </si>
  <si>
    <t>RASNIA01</t>
  </si>
  <si>
    <t>Andrew Shipp</t>
  </si>
  <si>
    <t>124890</t>
  </si>
  <si>
    <t>SHIPPA01</t>
  </si>
  <si>
    <t>Andrew Tews</t>
  </si>
  <si>
    <t>163252</t>
  </si>
  <si>
    <t>ATEWS</t>
  </si>
  <si>
    <t>Angela James</t>
  </si>
  <si>
    <t>124533</t>
  </si>
  <si>
    <t>JAMESA01</t>
  </si>
  <si>
    <t>Anne Day</t>
  </si>
  <si>
    <t>159014</t>
  </si>
  <si>
    <t>ADAY</t>
  </si>
  <si>
    <t>Benjamin Crook</t>
  </si>
  <si>
    <t>176044</t>
  </si>
  <si>
    <t>BCROOK</t>
  </si>
  <si>
    <t>Braden Mcrae</t>
  </si>
  <si>
    <t>239599</t>
  </si>
  <si>
    <t>BMCRAE</t>
  </si>
  <si>
    <t>Bradley Watkinson</t>
  </si>
  <si>
    <t>124113</t>
  </si>
  <si>
    <t>WATKIB01</t>
  </si>
  <si>
    <t>Brady Johnson</t>
  </si>
  <si>
    <t>250898</t>
  </si>
  <si>
    <t>BJOHNS1</t>
  </si>
  <si>
    <t>Brent Womble</t>
  </si>
  <si>
    <t>158433</t>
  </si>
  <si>
    <t>TWOMB01</t>
  </si>
  <si>
    <t>Brett Geisel</t>
  </si>
  <si>
    <t>019097</t>
  </si>
  <si>
    <t>GEISEB01</t>
  </si>
  <si>
    <t>Brett Johnson</t>
  </si>
  <si>
    <t>084423</t>
  </si>
  <si>
    <t>JOHNSB05</t>
  </si>
  <si>
    <t>Brian Antvelink</t>
  </si>
  <si>
    <t>302200</t>
  </si>
  <si>
    <t>BANTVEL</t>
  </si>
  <si>
    <t>Brian Berna</t>
  </si>
  <si>
    <t>300736</t>
  </si>
  <si>
    <t>BBERNA</t>
  </si>
  <si>
    <t>Brian Crowe</t>
  </si>
  <si>
    <t>245498</t>
  </si>
  <si>
    <t>BCROWE</t>
  </si>
  <si>
    <t>Brian Daniel</t>
  </si>
  <si>
    <t>078920</t>
  </si>
  <si>
    <t>DANIEB01</t>
  </si>
  <si>
    <t>Brian Dolinger</t>
  </si>
  <si>
    <t>158418</t>
  </si>
  <si>
    <t>BDOLING</t>
  </si>
  <si>
    <t>Brian Hankins</t>
  </si>
  <si>
    <t>089168</t>
  </si>
  <si>
    <t>HANKIB01</t>
  </si>
  <si>
    <t>Bruce Filer</t>
  </si>
  <si>
    <t>164219</t>
  </si>
  <si>
    <t>TFILER</t>
  </si>
  <si>
    <t>Bryan Doughty</t>
  </si>
  <si>
    <t>123202</t>
  </si>
  <si>
    <t>DOUGHB01</t>
  </si>
  <si>
    <t>Bryan Hegseth</t>
  </si>
  <si>
    <t>125141</t>
  </si>
  <si>
    <t>HEGSEB01</t>
  </si>
  <si>
    <t>Bryan Quintana</t>
  </si>
  <si>
    <t>263906</t>
  </si>
  <si>
    <t>BQUINTA</t>
  </si>
  <si>
    <t>Carman Coppol</t>
  </si>
  <si>
    <t>074848</t>
  </si>
  <si>
    <t>COPPOC01</t>
  </si>
  <si>
    <t>Carol Stumme</t>
  </si>
  <si>
    <t>081750</t>
  </si>
  <si>
    <t>STUMMC01</t>
  </si>
  <si>
    <t>Carolyn Abrew</t>
  </si>
  <si>
    <t>014030</t>
  </si>
  <si>
    <t>TANNEC01</t>
  </si>
  <si>
    <t>Cesar Ruiz</t>
  </si>
  <si>
    <t>184447</t>
  </si>
  <si>
    <t>CRUIZ</t>
  </si>
  <si>
    <t>Gary Stolzer</t>
  </si>
  <si>
    <t>Chad Curry</t>
  </si>
  <si>
    <t>125034</t>
  </si>
  <si>
    <t>CURRYC01</t>
  </si>
  <si>
    <t>Chad Landis</t>
  </si>
  <si>
    <t>307812</t>
  </si>
  <si>
    <t>CLANDIS</t>
  </si>
  <si>
    <t>Charles Harden</t>
  </si>
  <si>
    <t>163977</t>
  </si>
  <si>
    <t>CHARDEN</t>
  </si>
  <si>
    <t>Charles Sampson</t>
  </si>
  <si>
    <t>161783</t>
  </si>
  <si>
    <t>CSAMPSO</t>
  </si>
  <si>
    <t>Christine Walker</t>
  </si>
  <si>
    <t>159139</t>
  </si>
  <si>
    <t>CWALKER</t>
  </si>
  <si>
    <t>Christopher Aromandi</t>
  </si>
  <si>
    <t>078396</t>
  </si>
  <si>
    <t>AROMAC01</t>
  </si>
  <si>
    <t>Christopher Bykowski</t>
  </si>
  <si>
    <t>082803</t>
  </si>
  <si>
    <t>BYKOWC01</t>
  </si>
  <si>
    <t>Christopher Ignaszak</t>
  </si>
  <si>
    <t>302412</t>
  </si>
  <si>
    <t>CIGNASZ</t>
  </si>
  <si>
    <t>Christopher Mask</t>
  </si>
  <si>
    <t>029828</t>
  </si>
  <si>
    <t>MASKCH01</t>
  </si>
  <si>
    <t>Christopher Schull</t>
  </si>
  <si>
    <t>300948</t>
  </si>
  <si>
    <t>CSCHULL</t>
  </si>
  <si>
    <t>Cindy Ratledge</t>
  </si>
  <si>
    <t>190450</t>
  </si>
  <si>
    <t>CHAYES</t>
  </si>
  <si>
    <t>Cynthia Butler</t>
  </si>
  <si>
    <t>158875</t>
  </si>
  <si>
    <t>CBUTLER</t>
  </si>
  <si>
    <t>Cynthia Jenne</t>
  </si>
  <si>
    <t>078035</t>
  </si>
  <si>
    <t>JENNEC01</t>
  </si>
  <si>
    <t>Cynthia Sexton</t>
  </si>
  <si>
    <t>124713</t>
  </si>
  <si>
    <t>SEXTOC01</t>
  </si>
  <si>
    <t>Daniel Boone</t>
  </si>
  <si>
    <t>161123</t>
  </si>
  <si>
    <t>DBOONE</t>
  </si>
  <si>
    <t>Daniel Buker</t>
  </si>
  <si>
    <t>165615</t>
  </si>
  <si>
    <t>DBUKER</t>
  </si>
  <si>
    <t>Daniel Caan</t>
  </si>
  <si>
    <t>301056</t>
  </si>
  <si>
    <t>DCAAN</t>
  </si>
  <si>
    <t>Danny Wiseman</t>
  </si>
  <si>
    <t>162925</t>
  </si>
  <si>
    <t>DWISEMA</t>
  </si>
  <si>
    <t>David Andersen</t>
  </si>
  <si>
    <t>123945</t>
  </si>
  <si>
    <t>ANDERD05</t>
  </si>
  <si>
    <t>David Bourque</t>
  </si>
  <si>
    <t>080331</t>
  </si>
  <si>
    <t>BOURQD01</t>
  </si>
  <si>
    <t>David Buhler</t>
  </si>
  <si>
    <t>158160</t>
  </si>
  <si>
    <t>DBUHLER</t>
  </si>
  <si>
    <t>David Moore</t>
  </si>
  <si>
    <t>204806</t>
  </si>
  <si>
    <t>DMOORE</t>
  </si>
  <si>
    <t>David Pickert</t>
  </si>
  <si>
    <t>157455</t>
  </si>
  <si>
    <t>DPICKER</t>
  </si>
  <si>
    <t>David Sawyer</t>
  </si>
  <si>
    <t>075713</t>
  </si>
  <si>
    <t>SAWYED01</t>
  </si>
  <si>
    <t>Debbi Wood</t>
  </si>
  <si>
    <t>121171</t>
  </si>
  <si>
    <t>ROBBID01</t>
  </si>
  <si>
    <t>Derek Maddox</t>
  </si>
  <si>
    <t>250246</t>
  </si>
  <si>
    <t>DMADDOX</t>
  </si>
  <si>
    <t>Devon Mackey</t>
  </si>
  <si>
    <t>124644</t>
  </si>
  <si>
    <t>MACKED02</t>
  </si>
  <si>
    <t>Donald Durre</t>
  </si>
  <si>
    <t>165760</t>
  </si>
  <si>
    <t>DDURRE</t>
  </si>
  <si>
    <t>Donna Montibon</t>
  </si>
  <si>
    <t>196213</t>
  </si>
  <si>
    <t>DMONTIB</t>
  </si>
  <si>
    <t>Douglas Newman</t>
  </si>
  <si>
    <t>080333</t>
  </si>
  <si>
    <t>NEWMAD01</t>
  </si>
  <si>
    <t>Douglas Swartz</t>
  </si>
  <si>
    <t>161276</t>
  </si>
  <si>
    <t>DSWARTZ</t>
  </si>
  <si>
    <t>Dwayne Mccullough</t>
  </si>
  <si>
    <t>164053</t>
  </si>
  <si>
    <t>DMCCULL</t>
  </si>
  <si>
    <t>Edward Franz</t>
  </si>
  <si>
    <t>302611</t>
  </si>
  <si>
    <t>EFRANZ</t>
  </si>
  <si>
    <t>Edward Godfrey</t>
  </si>
  <si>
    <t>159787</t>
  </si>
  <si>
    <t>EGODFRE</t>
  </si>
  <si>
    <t>Edward Keeney</t>
  </si>
  <si>
    <t>161124</t>
  </si>
  <si>
    <t>EKEENEY</t>
  </si>
  <si>
    <t>Elijah Spencer</t>
  </si>
  <si>
    <t>266616</t>
  </si>
  <si>
    <t>ESPENCE</t>
  </si>
  <si>
    <t>Elizabeth Torres</t>
  </si>
  <si>
    <t>081991</t>
  </si>
  <si>
    <t>TORREE01</t>
  </si>
  <si>
    <t>Eric Anthony</t>
  </si>
  <si>
    <t>165428</t>
  </si>
  <si>
    <t>EANTHON</t>
  </si>
  <si>
    <t>Eric Olson</t>
  </si>
  <si>
    <t>077645</t>
  </si>
  <si>
    <t>OLSONE01</t>
  </si>
  <si>
    <t>Eric Reisinger</t>
  </si>
  <si>
    <t>250314</t>
  </si>
  <si>
    <t>EREISIN</t>
  </si>
  <si>
    <t>Lisa Dillon</t>
  </si>
  <si>
    <t>Erik Madden</t>
  </si>
  <si>
    <t>161837</t>
  </si>
  <si>
    <t>EMADDEN</t>
  </si>
  <si>
    <t>Frank Shields</t>
  </si>
  <si>
    <t>085043</t>
  </si>
  <si>
    <t>SHIELF01</t>
  </si>
  <si>
    <t>Garen Anderson</t>
  </si>
  <si>
    <t>248860</t>
  </si>
  <si>
    <t>GANDERS</t>
  </si>
  <si>
    <t>Gary Golias</t>
  </si>
  <si>
    <t>165264</t>
  </si>
  <si>
    <t>GGOLIAS</t>
  </si>
  <si>
    <t>George Ortega</t>
  </si>
  <si>
    <t>306049</t>
  </si>
  <si>
    <t>ORTEGG02</t>
  </si>
  <si>
    <t>George Quintana</t>
  </si>
  <si>
    <t>164376</t>
  </si>
  <si>
    <t>GQUINTA</t>
  </si>
  <si>
    <t>Glen Bockhorn</t>
  </si>
  <si>
    <t>075346</t>
  </si>
  <si>
    <t>BOCKHG01</t>
  </si>
  <si>
    <t>Gregory Gonder</t>
  </si>
  <si>
    <t>194384</t>
  </si>
  <si>
    <t>GGONDER</t>
  </si>
  <si>
    <t>Gregory Goody</t>
  </si>
  <si>
    <t>307278</t>
  </si>
  <si>
    <t>GGOODY</t>
  </si>
  <si>
    <t>Hector Navarro</t>
  </si>
  <si>
    <t>192787</t>
  </si>
  <si>
    <t>HNAVARR</t>
  </si>
  <si>
    <t>Iva Schmitt</t>
  </si>
  <si>
    <t>301120</t>
  </si>
  <si>
    <t>SCHMII01</t>
  </si>
  <si>
    <t>Jacob Marini</t>
  </si>
  <si>
    <t>300569</t>
  </si>
  <si>
    <t>JMARINI</t>
  </si>
  <si>
    <t>Jake Presley</t>
  </si>
  <si>
    <t>158428</t>
  </si>
  <si>
    <t>JPRESLE</t>
  </si>
  <si>
    <t>James Baglin</t>
  </si>
  <si>
    <t>082816</t>
  </si>
  <si>
    <t>BAGLIJ01</t>
  </si>
  <si>
    <t>James Brunson</t>
  </si>
  <si>
    <t>124658</t>
  </si>
  <si>
    <t>BRUNSB01</t>
  </si>
  <si>
    <t>James Buff</t>
  </si>
  <si>
    <t>086437</t>
  </si>
  <si>
    <t>BUFFJA01</t>
  </si>
  <si>
    <t>James Elder</t>
  </si>
  <si>
    <t>123658</t>
  </si>
  <si>
    <t>ELDERJ02</t>
  </si>
  <si>
    <t>James Krywko</t>
  </si>
  <si>
    <t>158511</t>
  </si>
  <si>
    <t>JKRYWKO</t>
  </si>
  <si>
    <t>James Lansing</t>
  </si>
  <si>
    <t>300567</t>
  </si>
  <si>
    <t>JLANSIN</t>
  </si>
  <si>
    <t>James Stringfellow</t>
  </si>
  <si>
    <t>304540</t>
  </si>
  <si>
    <t>JSTRING</t>
  </si>
  <si>
    <t>James Walsh</t>
  </si>
  <si>
    <t>027837</t>
  </si>
  <si>
    <t>WALSHJ01</t>
  </si>
  <si>
    <t>James Wick</t>
  </si>
  <si>
    <t>159936</t>
  </si>
  <si>
    <t>JWICK</t>
  </si>
  <si>
    <t>Jason Donald</t>
  </si>
  <si>
    <t>305176</t>
  </si>
  <si>
    <t>DONALJ01</t>
  </si>
  <si>
    <t>Jay Keaton</t>
  </si>
  <si>
    <t>124132</t>
  </si>
  <si>
    <t>KEATOJ01</t>
  </si>
  <si>
    <t>Jeff Waltrip</t>
  </si>
  <si>
    <t>076519</t>
  </si>
  <si>
    <t>WALTRJ01</t>
  </si>
  <si>
    <t>Jeffrey Lovell</t>
  </si>
  <si>
    <t>304610</t>
  </si>
  <si>
    <t>JLOVELL</t>
  </si>
  <si>
    <t>Jeffrey Parr</t>
  </si>
  <si>
    <t>124003</t>
  </si>
  <si>
    <t>PARRJE01</t>
  </si>
  <si>
    <t>Jeffrey Reece</t>
  </si>
  <si>
    <t>089364</t>
  </si>
  <si>
    <t>REECEJ01</t>
  </si>
  <si>
    <t>Jeramiah Ellis</t>
  </si>
  <si>
    <t>305212</t>
  </si>
  <si>
    <t>JELLIS</t>
  </si>
  <si>
    <t>Jessica Wines</t>
  </si>
  <si>
    <t>200435</t>
  </si>
  <si>
    <t>JWINES</t>
  </si>
  <si>
    <t>Joan Stimson</t>
  </si>
  <si>
    <t>306442</t>
  </si>
  <si>
    <t>JSTIMSO</t>
  </si>
  <si>
    <t>Joe Ferrara</t>
  </si>
  <si>
    <t>305410</t>
  </si>
  <si>
    <t>JFERRAR</t>
  </si>
  <si>
    <t>John Aimonetti</t>
  </si>
  <si>
    <t>175659</t>
  </si>
  <si>
    <t>JAIMONE</t>
  </si>
  <si>
    <t>John Lamb</t>
  </si>
  <si>
    <t>164458</t>
  </si>
  <si>
    <t>JLAMB</t>
  </si>
  <si>
    <t>John Sesnie</t>
  </si>
  <si>
    <t>080492</t>
  </si>
  <si>
    <t>SESNIJ01</t>
  </si>
  <si>
    <t>John Trexler</t>
  </si>
  <si>
    <t>161168</t>
  </si>
  <si>
    <t>MTREXLE</t>
  </si>
  <si>
    <t>John Tumbarello</t>
  </si>
  <si>
    <t>309592</t>
  </si>
  <si>
    <t>JTUMBAR</t>
  </si>
  <si>
    <t>Jon Huber</t>
  </si>
  <si>
    <t>229099</t>
  </si>
  <si>
    <t>JHUBER</t>
  </si>
  <si>
    <t>Jonathan Currie</t>
  </si>
  <si>
    <t>168730</t>
  </si>
  <si>
    <t>CCURRIE</t>
  </si>
  <si>
    <t>Jose Luis Rosales</t>
  </si>
  <si>
    <t>306051</t>
  </si>
  <si>
    <t>JROSALE</t>
  </si>
  <si>
    <t>Joseph Burke</t>
  </si>
  <si>
    <t>085813</t>
  </si>
  <si>
    <t>BURKEJ01</t>
  </si>
  <si>
    <t>Joseph Fitzgerald</t>
  </si>
  <si>
    <t>163471</t>
  </si>
  <si>
    <t>SFITZGE</t>
  </si>
  <si>
    <t>Joseph Santos</t>
  </si>
  <si>
    <t>159998</t>
  </si>
  <si>
    <t>JSANTOS</t>
  </si>
  <si>
    <t>Joseph Woodside</t>
  </si>
  <si>
    <t>163513</t>
  </si>
  <si>
    <t>WWOODSI</t>
  </si>
  <si>
    <t>Katharine Allen</t>
  </si>
  <si>
    <t>173568</t>
  </si>
  <si>
    <t>KALLEN</t>
  </si>
  <si>
    <t>Katherine Power</t>
  </si>
  <si>
    <t>074836</t>
  </si>
  <si>
    <t>POWERK01</t>
  </si>
  <si>
    <t>Keith Lapinas</t>
  </si>
  <si>
    <t>167081</t>
  </si>
  <si>
    <t>KLAPINA</t>
  </si>
  <si>
    <t>Keith Stortz</t>
  </si>
  <si>
    <t>089227</t>
  </si>
  <si>
    <t>STORTK01</t>
  </si>
  <si>
    <t>Kenneth Pretzer</t>
  </si>
  <si>
    <t>157339</t>
  </si>
  <si>
    <t>KPRETZE</t>
  </si>
  <si>
    <t>Kenneth Robbins</t>
  </si>
  <si>
    <t>084318</t>
  </si>
  <si>
    <t>ROBBIK01</t>
  </si>
  <si>
    <t>Kenneth Vos</t>
  </si>
  <si>
    <t>017269</t>
  </si>
  <si>
    <t>VOSKEN01</t>
  </si>
  <si>
    <t>Kenneth Walker</t>
  </si>
  <si>
    <t>163450</t>
  </si>
  <si>
    <t>KWALKER</t>
  </si>
  <si>
    <t>Kerrie Bonner</t>
  </si>
  <si>
    <t>302064</t>
  </si>
  <si>
    <t>KBONNER</t>
  </si>
  <si>
    <t>Kevin Robinson</t>
  </si>
  <si>
    <t>300483</t>
  </si>
  <si>
    <t>KROBINS</t>
  </si>
  <si>
    <t>Kieran Craft</t>
  </si>
  <si>
    <t>084428</t>
  </si>
  <si>
    <t>CRAFTK01</t>
  </si>
  <si>
    <t>Kimiko Geiger</t>
  </si>
  <si>
    <t>164979</t>
  </si>
  <si>
    <t>KGEIGER</t>
  </si>
  <si>
    <t>Larry Sullivan</t>
  </si>
  <si>
    <t>078493</t>
  </si>
  <si>
    <t>SULLIL04</t>
  </si>
  <si>
    <t>Laura Metcalf</t>
  </si>
  <si>
    <t>199051</t>
  </si>
  <si>
    <t>LMETCAL</t>
  </si>
  <si>
    <t>Lisa Skrelunas</t>
  </si>
  <si>
    <t>192278</t>
  </si>
  <si>
    <t>LSKRELU</t>
  </si>
  <si>
    <t>Lori Powers</t>
  </si>
  <si>
    <t>309337</t>
  </si>
  <si>
    <t>LPOWE01</t>
  </si>
  <si>
    <t>Lorie Abernethy</t>
  </si>
  <si>
    <t>085538</t>
  </si>
  <si>
    <t>ABERNL01</t>
  </si>
  <si>
    <t>Lynn Daniels</t>
  </si>
  <si>
    <t>158194</t>
  </si>
  <si>
    <t>LDANIEL</t>
  </si>
  <si>
    <t>Mark Hoerdemann</t>
  </si>
  <si>
    <t>248811</t>
  </si>
  <si>
    <t>MHOERDE</t>
  </si>
  <si>
    <t>Mark Kromer</t>
  </si>
  <si>
    <t>159119</t>
  </si>
  <si>
    <t>MKROMER</t>
  </si>
  <si>
    <t>Mark Lipsey</t>
  </si>
  <si>
    <t>075055</t>
  </si>
  <si>
    <t>LIPSEM01</t>
  </si>
  <si>
    <t>Mark Ridley</t>
  </si>
  <si>
    <t>302286</t>
  </si>
  <si>
    <t>RIDLEM01</t>
  </si>
  <si>
    <t>Martha Guy</t>
  </si>
  <si>
    <t>078599</t>
  </si>
  <si>
    <t>JOINEM01</t>
  </si>
  <si>
    <t>Matthew Banbury</t>
  </si>
  <si>
    <t>160952</t>
  </si>
  <si>
    <t>MBANBUR</t>
  </si>
  <si>
    <t>Matthew Miller</t>
  </si>
  <si>
    <t>158544</t>
  </si>
  <si>
    <t>MMILLE1</t>
  </si>
  <si>
    <t>Matthew Revecky</t>
  </si>
  <si>
    <t>171848</t>
  </si>
  <si>
    <t>MREVECK</t>
  </si>
  <si>
    <t>Matthew Warwick</t>
  </si>
  <si>
    <t>250511</t>
  </si>
  <si>
    <t>MWARWIC</t>
  </si>
  <si>
    <t>Melinda Dillon</t>
  </si>
  <si>
    <t>159475</t>
  </si>
  <si>
    <t>MDILLON</t>
  </si>
  <si>
    <t>Michael Azer</t>
  </si>
  <si>
    <t>030515</t>
  </si>
  <si>
    <t>AZERMI01</t>
  </si>
  <si>
    <t>Michael Basler</t>
  </si>
  <si>
    <t>087180</t>
  </si>
  <si>
    <t>BASLEM01</t>
  </si>
  <si>
    <t>Michael Buie</t>
  </si>
  <si>
    <t>078455</t>
  </si>
  <si>
    <t>BUIEMI01</t>
  </si>
  <si>
    <t>Michael Capstick</t>
  </si>
  <si>
    <t>263904</t>
  </si>
  <si>
    <t>MCAPSTI</t>
  </si>
  <si>
    <t>Michael Defrancesco</t>
  </si>
  <si>
    <t>080435</t>
  </si>
  <si>
    <t>DEFRAM01</t>
  </si>
  <si>
    <t>Michael Deweerdt</t>
  </si>
  <si>
    <t>301582</t>
  </si>
  <si>
    <t>DEWEEM01</t>
  </si>
  <si>
    <t>Michael Dreyfus</t>
  </si>
  <si>
    <t>078974</t>
  </si>
  <si>
    <t>DREYFM01</t>
  </si>
  <si>
    <t>Michael Flory</t>
  </si>
  <si>
    <t>164178</t>
  </si>
  <si>
    <t>MFLORY</t>
  </si>
  <si>
    <t>Michael Garrity</t>
  </si>
  <si>
    <t>160268</t>
  </si>
  <si>
    <t>MGARRIT</t>
  </si>
  <si>
    <t>Michael Graff</t>
  </si>
  <si>
    <t>089953</t>
  </si>
  <si>
    <t>GRAFFM01</t>
  </si>
  <si>
    <t>Michael Greene</t>
  </si>
  <si>
    <t>237341</t>
  </si>
  <si>
    <t>MGREENE</t>
  </si>
  <si>
    <t>Michael Ives</t>
  </si>
  <si>
    <t>075835</t>
  </si>
  <si>
    <t>IVESMI01</t>
  </si>
  <si>
    <t>Michael Johnson</t>
  </si>
  <si>
    <t>307063</t>
  </si>
  <si>
    <t>MJOHN01</t>
  </si>
  <si>
    <t>Michael Kelleher</t>
  </si>
  <si>
    <t>085176</t>
  </si>
  <si>
    <t>KELLEM02</t>
  </si>
  <si>
    <t>Michael Mania</t>
  </si>
  <si>
    <t>306783</t>
  </si>
  <si>
    <t>MMANIA</t>
  </si>
  <si>
    <t>Michael Meehan</t>
  </si>
  <si>
    <t>305467</t>
  </si>
  <si>
    <t>MMEEHAN</t>
  </si>
  <si>
    <t>Michael Olivas</t>
  </si>
  <si>
    <t>164892</t>
  </si>
  <si>
    <t>MOLIVAS</t>
  </si>
  <si>
    <t>Michael Stephany</t>
  </si>
  <si>
    <t>157345</t>
  </si>
  <si>
    <t>MSTEPHA</t>
  </si>
  <si>
    <t>Michael Swasey</t>
  </si>
  <si>
    <t>170772</t>
  </si>
  <si>
    <t>MSWASEY</t>
  </si>
  <si>
    <t>Michael Tobin</t>
  </si>
  <si>
    <t>303276</t>
  </si>
  <si>
    <t>MTOBIN</t>
  </si>
  <si>
    <t>Michael Ward</t>
  </si>
  <si>
    <t>122031</t>
  </si>
  <si>
    <t>WARDMI02</t>
  </si>
  <si>
    <t>Michelle Deluccia</t>
  </si>
  <si>
    <t>301546</t>
  </si>
  <si>
    <t>MLOUCKS</t>
  </si>
  <si>
    <t>Miguel Velasques</t>
  </si>
  <si>
    <t>306093</t>
  </si>
  <si>
    <t>MVELA02</t>
  </si>
  <si>
    <t>Monica Bekofsky</t>
  </si>
  <si>
    <t>121737</t>
  </si>
  <si>
    <t>SIGMUM01</t>
  </si>
  <si>
    <t>Nancy Beelen</t>
  </si>
  <si>
    <t>250719</t>
  </si>
  <si>
    <t>NBEELEN</t>
  </si>
  <si>
    <t>Norma Herrera</t>
  </si>
  <si>
    <t>307459</t>
  </si>
  <si>
    <t>NHERRER</t>
  </si>
  <si>
    <t>Patsy Angulo</t>
  </si>
  <si>
    <t>082136</t>
  </si>
  <si>
    <t>ANGULP01</t>
  </si>
  <si>
    <t>Paul Ater</t>
  </si>
  <si>
    <t>304418</t>
  </si>
  <si>
    <t>PATER</t>
  </si>
  <si>
    <t>Paul Kojis</t>
  </si>
  <si>
    <t>241724</t>
  </si>
  <si>
    <t>PKOJIS</t>
  </si>
  <si>
    <t>Paul Peterson</t>
  </si>
  <si>
    <t>074879</t>
  </si>
  <si>
    <t>PETERP01</t>
  </si>
  <si>
    <t>Paul Van Vestrout</t>
  </si>
  <si>
    <t>024594</t>
  </si>
  <si>
    <t>VANVEP01</t>
  </si>
  <si>
    <t>Peter Perucca</t>
  </si>
  <si>
    <t>262205</t>
  </si>
  <si>
    <t>PPERUCC</t>
  </si>
  <si>
    <t>Phillip Colosi</t>
  </si>
  <si>
    <t>301111</t>
  </si>
  <si>
    <t>COLOSP01</t>
  </si>
  <si>
    <t>Ray Mccullough</t>
  </si>
  <si>
    <t>078958</t>
  </si>
  <si>
    <t>MCCULA01</t>
  </si>
  <si>
    <t>Richard Ciprian</t>
  </si>
  <si>
    <t>303910</t>
  </si>
  <si>
    <t>RCIPRIA</t>
  </si>
  <si>
    <t>Richard Moore</t>
  </si>
  <si>
    <t>163702</t>
  </si>
  <si>
    <t>RMOORE</t>
  </si>
  <si>
    <t>Richard Orsak</t>
  </si>
  <si>
    <t>182039</t>
  </si>
  <si>
    <t>RORSAK</t>
  </si>
  <si>
    <t>Richard Wagner</t>
  </si>
  <si>
    <t>084935</t>
  </si>
  <si>
    <t>WAGNER01</t>
  </si>
  <si>
    <t>Robert Briscoe</t>
  </si>
  <si>
    <t>183431</t>
  </si>
  <si>
    <t>RBRISCO</t>
  </si>
  <si>
    <t>Robert Conklin</t>
  </si>
  <si>
    <t>196135</t>
  </si>
  <si>
    <t>RCONKLI</t>
  </si>
  <si>
    <t>Robert Demico</t>
  </si>
  <si>
    <t>248733</t>
  </si>
  <si>
    <t>RDEMICO</t>
  </si>
  <si>
    <t>Robert Hager</t>
  </si>
  <si>
    <t>086817</t>
  </si>
  <si>
    <t>HAGERB01</t>
  </si>
  <si>
    <t>Robert Hughes</t>
  </si>
  <si>
    <t>159001</t>
  </si>
  <si>
    <t>JHUGH01</t>
  </si>
  <si>
    <t>Robert Kallil</t>
  </si>
  <si>
    <t>172054</t>
  </si>
  <si>
    <t>RKALLIL</t>
  </si>
  <si>
    <t>Robert Puddephatt</t>
  </si>
  <si>
    <t>247659</t>
  </si>
  <si>
    <t>RPUDDEP</t>
  </si>
  <si>
    <t>Robert Rich</t>
  </si>
  <si>
    <t>306929</t>
  </si>
  <si>
    <t>RRICH</t>
  </si>
  <si>
    <t>Robert White</t>
  </si>
  <si>
    <t>164247</t>
  </si>
  <si>
    <t>RWHITE</t>
  </si>
  <si>
    <t>Robin Roberts</t>
  </si>
  <si>
    <t>300087</t>
  </si>
  <si>
    <t>RSPEN01</t>
  </si>
  <si>
    <t>Ronald Vaccarello</t>
  </si>
  <si>
    <t>088496</t>
  </si>
  <si>
    <t>VACCAR01</t>
  </si>
  <si>
    <t>Rusel Hartmann</t>
  </si>
  <si>
    <t>159054</t>
  </si>
  <si>
    <t>RHARTMA</t>
  </si>
  <si>
    <t>Russell Mims</t>
  </si>
  <si>
    <t>078227</t>
  </si>
  <si>
    <t>MIMSRU01</t>
  </si>
  <si>
    <t>Ryan Kearney</t>
  </si>
  <si>
    <t>168540</t>
  </si>
  <si>
    <t>RKEARNE</t>
  </si>
  <si>
    <t>Ryan Snider</t>
  </si>
  <si>
    <t>248113</t>
  </si>
  <si>
    <t>RSNIDER</t>
  </si>
  <si>
    <t>Ryan Whittaker</t>
  </si>
  <si>
    <t>303900</t>
  </si>
  <si>
    <t>WHITTR01</t>
  </si>
  <si>
    <t>Scott Delamore</t>
  </si>
  <si>
    <t>124168</t>
  </si>
  <si>
    <t>DELAMS01</t>
  </si>
  <si>
    <t>Scott Ellsworth</t>
  </si>
  <si>
    <t>306540</t>
  </si>
  <si>
    <t>SELLSWO</t>
  </si>
  <si>
    <t>Scott Nelson</t>
  </si>
  <si>
    <t>233320</t>
  </si>
  <si>
    <t>SNELSON</t>
  </si>
  <si>
    <t>Scott Raker</t>
  </si>
  <si>
    <t>163981</t>
  </si>
  <si>
    <t>SRAKER</t>
  </si>
  <si>
    <t>Scott Searle</t>
  </si>
  <si>
    <t>172564</t>
  </si>
  <si>
    <t>SSEARLE</t>
  </si>
  <si>
    <t>Richard Roseth</t>
  </si>
  <si>
    <t>Scott Walker</t>
  </si>
  <si>
    <t>196760</t>
  </si>
  <si>
    <t>SWALKER</t>
  </si>
  <si>
    <t>Scott Woody</t>
  </si>
  <si>
    <t>124468</t>
  </si>
  <si>
    <t>WOODYS01</t>
  </si>
  <si>
    <t>Sean Byers</t>
  </si>
  <si>
    <t>124222</t>
  </si>
  <si>
    <t>BYERSS01</t>
  </si>
  <si>
    <t>Sean Nowak</t>
  </si>
  <si>
    <t>306172</t>
  </si>
  <si>
    <t>SNOWAK</t>
  </si>
  <si>
    <t>Sean Sullivan</t>
  </si>
  <si>
    <t>305001</t>
  </si>
  <si>
    <t>SSULLIV</t>
  </si>
  <si>
    <t>Shaun Krivoshia</t>
  </si>
  <si>
    <t>089512</t>
  </si>
  <si>
    <t>KRIVOS01</t>
  </si>
  <si>
    <t>Shauna Raudenbush</t>
  </si>
  <si>
    <t>158172</t>
  </si>
  <si>
    <t>SMELLEN</t>
  </si>
  <si>
    <t>Steve Cogdill</t>
  </si>
  <si>
    <t>301665</t>
  </si>
  <si>
    <t>COGDIS01</t>
  </si>
  <si>
    <t>Steve Giolitti</t>
  </si>
  <si>
    <t>192547</t>
  </si>
  <si>
    <t>SGIOLIT</t>
  </si>
  <si>
    <t>Steve Toler</t>
  </si>
  <si>
    <t>302526</t>
  </si>
  <si>
    <t>STOLER</t>
  </si>
  <si>
    <t>Steven Barnick</t>
  </si>
  <si>
    <t>076482</t>
  </si>
  <si>
    <t>BARNIS01</t>
  </si>
  <si>
    <t>Steven Gilman</t>
  </si>
  <si>
    <t>241325</t>
  </si>
  <si>
    <t>SGILMAN</t>
  </si>
  <si>
    <t>Steven Young</t>
  </si>
  <si>
    <t>124195</t>
  </si>
  <si>
    <t>YOUNGS01</t>
  </si>
  <si>
    <t>Susan King</t>
  </si>
  <si>
    <t>302237</t>
  </si>
  <si>
    <t>EVELES01</t>
  </si>
  <si>
    <t>Susan Shiflett</t>
  </si>
  <si>
    <t>300413</t>
  </si>
  <si>
    <t>SSHIFLE</t>
  </si>
  <si>
    <t>Tammy Kirby</t>
  </si>
  <si>
    <t>079076</t>
  </si>
  <si>
    <t>KIRBYT01</t>
  </si>
  <si>
    <t>Tarynn Minegar</t>
  </si>
  <si>
    <t>304561</t>
  </si>
  <si>
    <t>TMINEGA</t>
  </si>
  <si>
    <t>Teresa Neis</t>
  </si>
  <si>
    <t>199242</t>
  </si>
  <si>
    <t>TNEIS</t>
  </si>
  <si>
    <t>Thomas Calabrese</t>
  </si>
  <si>
    <t>163700</t>
  </si>
  <si>
    <t>TCALABR</t>
  </si>
  <si>
    <t>Thomas Gasper</t>
  </si>
  <si>
    <t>157322</t>
  </si>
  <si>
    <t>TGASPER</t>
  </si>
  <si>
    <t>Thomas Palia</t>
  </si>
  <si>
    <t>196299</t>
  </si>
  <si>
    <t>TPALIA</t>
  </si>
  <si>
    <t>Thomas Parkinson</t>
  </si>
  <si>
    <t>306813</t>
  </si>
  <si>
    <t>RPARKIN</t>
  </si>
  <si>
    <t>Thomas Wippel</t>
  </si>
  <si>
    <t>124037</t>
  </si>
  <si>
    <t>WIPPET01</t>
  </si>
  <si>
    <t>Tim Fitzgerald</t>
  </si>
  <si>
    <t>301634</t>
  </si>
  <si>
    <t>JFITZGE</t>
  </si>
  <si>
    <t>Timothy Koltz</t>
  </si>
  <si>
    <t>124335</t>
  </si>
  <si>
    <t>KOLTZT01</t>
  </si>
  <si>
    <t>Toby Harrison</t>
  </si>
  <si>
    <t>122021</t>
  </si>
  <si>
    <t>HARRIT04</t>
  </si>
  <si>
    <t>Todd Zelenka</t>
  </si>
  <si>
    <t>025044</t>
  </si>
  <si>
    <t>ZELENT01</t>
  </si>
  <si>
    <t>Tom Belshe</t>
  </si>
  <si>
    <t>164553</t>
  </si>
  <si>
    <t>TBELSHE</t>
  </si>
  <si>
    <t>Trent Stiles</t>
  </si>
  <si>
    <t>305584</t>
  </si>
  <si>
    <t>TSTILES</t>
  </si>
  <si>
    <t>Trevor VanRiper</t>
  </si>
  <si>
    <t>303040</t>
  </si>
  <si>
    <t>VANRIT01</t>
  </si>
  <si>
    <t>Tyler Erker</t>
  </si>
  <si>
    <t>302884</t>
  </si>
  <si>
    <t>TERKER</t>
  </si>
  <si>
    <t>Vonna Suzanne Van Heemst</t>
  </si>
  <si>
    <t>305301</t>
  </si>
  <si>
    <t>VANHES01</t>
  </si>
  <si>
    <t>Walter Bauer</t>
  </si>
  <si>
    <t>160940</t>
  </si>
  <si>
    <t>WBAUER</t>
  </si>
  <si>
    <t>William Green</t>
  </si>
  <si>
    <t>017757</t>
  </si>
  <si>
    <t>GREENB01</t>
  </si>
  <si>
    <t>William Phalon</t>
  </si>
  <si>
    <t>085464</t>
  </si>
  <si>
    <t>PHALOW01</t>
  </si>
  <si>
    <t>Brian Serdiuk</t>
  </si>
  <si>
    <t>073855</t>
  </si>
  <si>
    <t>SERDIB01</t>
  </si>
  <si>
    <t>Christopher Quinn</t>
  </si>
  <si>
    <t>300690</t>
  </si>
  <si>
    <t>QUINNC01</t>
  </si>
  <si>
    <t>Colleen Pulsfort</t>
  </si>
  <si>
    <t>159352</t>
  </si>
  <si>
    <t>CPULSFO</t>
  </si>
  <si>
    <t>Colston Clarke</t>
  </si>
  <si>
    <t>160284</t>
  </si>
  <si>
    <t>CCLARKE</t>
  </si>
  <si>
    <t>David Garland</t>
  </si>
  <si>
    <t>090500</t>
  </si>
  <si>
    <t>GARLAD01</t>
  </si>
  <si>
    <t>Dean Shaw</t>
  </si>
  <si>
    <t>158271</t>
  </si>
  <si>
    <t>DSHAW</t>
  </si>
  <si>
    <t>Donald Spencer</t>
  </si>
  <si>
    <t>161846</t>
  </si>
  <si>
    <t>DSPENCE</t>
  </si>
  <si>
    <t>Angela Moore</t>
  </si>
  <si>
    <t>Dustin Alford</t>
  </si>
  <si>
    <t>264248</t>
  </si>
  <si>
    <t>DALFORD</t>
  </si>
  <si>
    <t>Fred Byrd</t>
  </si>
  <si>
    <t>161592</t>
  </si>
  <si>
    <t>FBYRD</t>
  </si>
  <si>
    <t>Jeanine Strickland</t>
  </si>
  <si>
    <t>164096</t>
  </si>
  <si>
    <t>JSTRICK</t>
  </si>
  <si>
    <t>Jeffrey Depto</t>
  </si>
  <si>
    <t>250860</t>
  </si>
  <si>
    <t>JDEPTO</t>
  </si>
  <si>
    <t>Jeffrey Simon</t>
  </si>
  <si>
    <t>074240</t>
  </si>
  <si>
    <t>SIMONJ01</t>
  </si>
  <si>
    <t>John Dodd</t>
  </si>
  <si>
    <t>078195</t>
  </si>
  <si>
    <t>DODDMI01</t>
  </si>
  <si>
    <t>John McAbee</t>
  </si>
  <si>
    <t>018387</t>
  </si>
  <si>
    <t>MCABEJ01</t>
  </si>
  <si>
    <t>Karen Corwin</t>
  </si>
  <si>
    <t>078618</t>
  </si>
  <si>
    <t>CORWIK01</t>
  </si>
  <si>
    <t>Kelsey Delfavero</t>
  </si>
  <si>
    <t>302104</t>
  </si>
  <si>
    <t>KROTHFU</t>
  </si>
  <si>
    <t>Kristin Corsnitz</t>
  </si>
  <si>
    <t>157122</t>
  </si>
  <si>
    <t>KCORSNI</t>
  </si>
  <si>
    <t>Michele Ortiz</t>
  </si>
  <si>
    <t>306289</t>
  </si>
  <si>
    <t>MORTIZ</t>
  </si>
  <si>
    <t>Nicholas Iannone</t>
  </si>
  <si>
    <t>019115</t>
  </si>
  <si>
    <t>IANNON01</t>
  </si>
  <si>
    <t>Mark Diani</t>
  </si>
  <si>
    <t>Paul Davis</t>
  </si>
  <si>
    <t>124621</t>
  </si>
  <si>
    <t>DAVISP03</t>
  </si>
  <si>
    <t>Reid Ellis</t>
  </si>
  <si>
    <t>301765</t>
  </si>
  <si>
    <t>RELLIS</t>
  </si>
  <si>
    <t>Rich Counter</t>
  </si>
  <si>
    <t>302309</t>
  </si>
  <si>
    <t>RCOUNTE</t>
  </si>
  <si>
    <t>Robert Hensel</t>
  </si>
  <si>
    <t>090883</t>
  </si>
  <si>
    <t>HENSEB01</t>
  </si>
  <si>
    <t>Robert Stephens</t>
  </si>
  <si>
    <t>078892</t>
  </si>
  <si>
    <t>STEPHB02</t>
  </si>
  <si>
    <t>Robert Walter</t>
  </si>
  <si>
    <t>160500</t>
  </si>
  <si>
    <t>RWALTER</t>
  </si>
  <si>
    <t>Stacey Avery</t>
  </si>
  <si>
    <t>160345</t>
  </si>
  <si>
    <t>SAVERY</t>
  </si>
  <si>
    <t>Stewart Vivian</t>
  </si>
  <si>
    <t>161785</t>
  </si>
  <si>
    <t>SVIVIAN</t>
  </si>
  <si>
    <t>Thomas Ahlers</t>
  </si>
  <si>
    <t>264941</t>
  </si>
  <si>
    <t>TAHLERS</t>
  </si>
  <si>
    <t>William Christie</t>
  </si>
  <si>
    <t>161062</t>
  </si>
  <si>
    <t>BCHRIST</t>
  </si>
  <si>
    <t>Position</t>
  </si>
  <si>
    <t>Participant</t>
  </si>
  <si>
    <t>Rep</t>
  </si>
  <si>
    <t>Title</t>
  </si>
  <si>
    <t>Role</t>
  </si>
  <si>
    <t>MGR</t>
  </si>
  <si>
    <t>Annual Sales Goal</t>
  </si>
  <si>
    <t>BBARCLA</t>
  </si>
  <si>
    <t>165709</t>
  </si>
  <si>
    <t>Barclay, Robert</t>
  </si>
  <si>
    <t>60401001</t>
  </si>
  <si>
    <t>Karhoff, Jeff</t>
  </si>
  <si>
    <t>TBENNIS</t>
  </si>
  <si>
    <t>200697</t>
  </si>
  <si>
    <t>Bennis, Todd</t>
  </si>
  <si>
    <t>ABRUNER</t>
  </si>
  <si>
    <t>161431</t>
  </si>
  <si>
    <t>Bruner, Amy</t>
  </si>
  <si>
    <t>JBUTHKE</t>
  </si>
  <si>
    <t>158479</t>
  </si>
  <si>
    <t>Buthker, Jeanette</t>
  </si>
  <si>
    <t>Pleva, Joseph C</t>
  </si>
  <si>
    <t>CHAMBS01</t>
  </si>
  <si>
    <t>071839</t>
  </si>
  <si>
    <t>Chambers, Shaun</t>
  </si>
  <si>
    <t>Diani, Mark D</t>
  </si>
  <si>
    <t>ACOXE</t>
  </si>
  <si>
    <t>158019</t>
  </si>
  <si>
    <t>Coxe, Andrew</t>
  </si>
  <si>
    <t>Richie-Zehr, Jenna</t>
  </si>
  <si>
    <t>EARLEJ01</t>
  </si>
  <si>
    <t>082808</t>
  </si>
  <si>
    <t>Earley, John</t>
  </si>
  <si>
    <t>Guenette, Thomas</t>
  </si>
  <si>
    <t>JOSEYB01</t>
  </si>
  <si>
    <t>078075</t>
  </si>
  <si>
    <t>Josey, Bryan</t>
  </si>
  <si>
    <t>Summers, Paul</t>
  </si>
  <si>
    <t>CKAMPSE</t>
  </si>
  <si>
    <t>241417</t>
  </si>
  <si>
    <t>Kampsen, Chris</t>
  </si>
  <si>
    <t>Todd, Mathew</t>
  </si>
  <si>
    <t>MANZOD01</t>
  </si>
  <si>
    <t>121608</t>
  </si>
  <si>
    <t>Manzo, Don</t>
  </si>
  <si>
    <t>Neely, Jeffrey M</t>
  </si>
  <si>
    <t>SCHMIJ01</t>
  </si>
  <si>
    <t>085099</t>
  </si>
  <si>
    <t>Schmidt, Jeffrey</t>
  </si>
  <si>
    <t>Basilii, Mark W</t>
  </si>
  <si>
    <t>SOEHNB01</t>
  </si>
  <si>
    <t>121876</t>
  </si>
  <si>
    <t>Soehnlein, Barry</t>
  </si>
  <si>
    <t>Fromm, David</t>
  </si>
  <si>
    <t>STOCKJ01</t>
  </si>
  <si>
    <t>077348</t>
  </si>
  <si>
    <t>Stockton, Julie</t>
  </si>
  <si>
    <t>Macpherson, Scott</t>
  </si>
  <si>
    <t>WHITND02</t>
  </si>
  <si>
    <t>078397</t>
  </si>
  <si>
    <t>Whitney, Daniel</t>
  </si>
  <si>
    <t>Abernethy, Lorie</t>
  </si>
  <si>
    <t>60408345</t>
  </si>
  <si>
    <t>Abrew, Carolyn</t>
  </si>
  <si>
    <t>McCain, Alan V</t>
  </si>
  <si>
    <t>Ahlers, Thomas</t>
  </si>
  <si>
    <t>Mengeu, Sean C</t>
  </si>
  <si>
    <t>Aimonetti, John</t>
  </si>
  <si>
    <t>Thongsinthusak, Kevin</t>
  </si>
  <si>
    <t>Alford, Dustin</t>
  </si>
  <si>
    <t>Reisinger, Jeremy</t>
  </si>
  <si>
    <t>Allen, Katharine</t>
  </si>
  <si>
    <t>Kromer, Lauren</t>
  </si>
  <si>
    <t>AALONSO</t>
  </si>
  <si>
    <t>175954</t>
  </si>
  <si>
    <t>Alonso, Aaron</t>
  </si>
  <si>
    <t>Erramouspe, James A</t>
  </si>
  <si>
    <t>Andersen, David</t>
  </si>
  <si>
    <t>Anderson, Garen</t>
  </si>
  <si>
    <t>Quinlan, Martin</t>
  </si>
  <si>
    <t>Angulo, Patsy</t>
  </si>
  <si>
    <t>Shields, Arthur</t>
  </si>
  <si>
    <t>Anthony, Eric</t>
  </si>
  <si>
    <t>Sedlacek, Bradley J</t>
  </si>
  <si>
    <t>Antvelink, Brian</t>
  </si>
  <si>
    <t>Aromandi, Christopher</t>
  </si>
  <si>
    <t>Pinon-Grillo, Ghislaine F</t>
  </si>
  <si>
    <t>Ater, Paul</t>
  </si>
  <si>
    <t>Avery, Stacey</t>
  </si>
  <si>
    <t>Neukum, Fred</t>
  </si>
  <si>
    <t>Azer, Michael</t>
  </si>
  <si>
    <t>Baglin, James</t>
  </si>
  <si>
    <t>Banbury, Matthew</t>
  </si>
  <si>
    <t>Peters, Mike</t>
  </si>
  <si>
    <t>Barnick, Steven</t>
  </si>
  <si>
    <t>Gergen, Maria</t>
  </si>
  <si>
    <t>Basler, Michael</t>
  </si>
  <si>
    <t>Hutchison, Daniel</t>
  </si>
  <si>
    <t>Bauer, Walter</t>
  </si>
  <si>
    <t>Turner, Travis B</t>
  </si>
  <si>
    <t>Beelen, Nancy</t>
  </si>
  <si>
    <t>Bekofsky, Monica</t>
  </si>
  <si>
    <t>Derner, Jules</t>
  </si>
  <si>
    <t>Belshe, Tom</t>
  </si>
  <si>
    <t>Chow, Vanny</t>
  </si>
  <si>
    <t>Berna, Brian</t>
  </si>
  <si>
    <t>Benedict, William Robert</t>
  </si>
  <si>
    <t>Bockhorn, Glen</t>
  </si>
  <si>
    <t>Gray, Kellen</t>
  </si>
  <si>
    <t>Bonner, Kerrie</t>
  </si>
  <si>
    <t>Owens, Brian R</t>
  </si>
  <si>
    <t>Boone, Daniel</t>
  </si>
  <si>
    <t>Johannsen, Travis</t>
  </si>
  <si>
    <t>Bourque, David</t>
  </si>
  <si>
    <t>Briscoe, Robert</t>
  </si>
  <si>
    <t>Jaramillo, Charles</t>
  </si>
  <si>
    <t>Broniewicz, Alan</t>
  </si>
  <si>
    <t>Brunson, James</t>
  </si>
  <si>
    <t>Bryant, Adam</t>
  </si>
  <si>
    <t>Buff, James</t>
  </si>
  <si>
    <t>Buhler, David</t>
  </si>
  <si>
    <t>Hespe, Lucas A</t>
  </si>
  <si>
    <t>Buie, Michael</t>
  </si>
  <si>
    <t>Seymour, Kristine</t>
  </si>
  <si>
    <t>Buker, Daniel</t>
  </si>
  <si>
    <t>Burke, Joseph</t>
  </si>
  <si>
    <t>Butler, Cynthia</t>
  </si>
  <si>
    <t>Campbell, Kevin</t>
  </si>
  <si>
    <t>Byers, Sean</t>
  </si>
  <si>
    <t>Bykowski, Christopher</t>
  </si>
  <si>
    <t>Byrd, Fred</t>
  </si>
  <si>
    <t>Stone, Tom</t>
  </si>
  <si>
    <t>Caan, Daniel</t>
  </si>
  <si>
    <t>Calabrese, Thomas</t>
  </si>
  <si>
    <t>Capstick, Michael</t>
  </si>
  <si>
    <t>RCASSAN</t>
  </si>
  <si>
    <t>933252</t>
  </si>
  <si>
    <t>Cassano, Rosanna</t>
  </si>
  <si>
    <t>Drabiuk, Eric</t>
  </si>
  <si>
    <t>Christie, William</t>
  </si>
  <si>
    <t>Ciprian, Richard</t>
  </si>
  <si>
    <t>Clarke, Colston</t>
  </si>
  <si>
    <t>Faris, Ross</t>
  </si>
  <si>
    <t>Cogdill, Steve</t>
  </si>
  <si>
    <t>Fergusson, Keith E</t>
  </si>
  <si>
    <t>Colosi, Phillip</t>
  </si>
  <si>
    <t>Conklin, Robert</t>
  </si>
  <si>
    <t>Fosheim, Todd R</t>
  </si>
  <si>
    <t>Coppol, Carman</t>
  </si>
  <si>
    <t>Corsnitz, Kristin</t>
  </si>
  <si>
    <t>Corwin, Karen</t>
  </si>
  <si>
    <t>Counter, Rich</t>
  </si>
  <si>
    <t>Senuta, Colin</t>
  </si>
  <si>
    <t>Craft, Kieran</t>
  </si>
  <si>
    <t>Crook, Benjamin</t>
  </si>
  <si>
    <t>Waclawek, Anna</t>
  </si>
  <si>
    <t>Crowe, Brian</t>
  </si>
  <si>
    <t>Boone, Michael Robert</t>
  </si>
  <si>
    <t>Currie, Jonathan</t>
  </si>
  <si>
    <t>Curry, Chad</t>
  </si>
  <si>
    <t>Hutson, Anthony</t>
  </si>
  <si>
    <t>Daniel, Brian</t>
  </si>
  <si>
    <t>Napolitano, Nicholas</t>
  </si>
  <si>
    <t>Daniels, Lynn</t>
  </si>
  <si>
    <t>Davis, Paul</t>
  </si>
  <si>
    <t>Moore, Angela</t>
  </si>
  <si>
    <t>Day, Anne</t>
  </si>
  <si>
    <t>Rogers, Robert</t>
  </si>
  <si>
    <t>Defrancesco, Michael</t>
  </si>
  <si>
    <t>Delamore, Scott</t>
  </si>
  <si>
    <t>Robben, Anita</t>
  </si>
  <si>
    <t>Delfavero, Kelsey</t>
  </si>
  <si>
    <t>Deluccia, Michelle</t>
  </si>
  <si>
    <t>Demico, Robert</t>
  </si>
  <si>
    <t>Gardner, Stephon</t>
  </si>
  <si>
    <t>Depto, Jeffrey</t>
  </si>
  <si>
    <t>Tungate, William Baylor</t>
  </si>
  <si>
    <t>Deweerdt, Michael</t>
  </si>
  <si>
    <t>Tighe, Donald K</t>
  </si>
  <si>
    <t>Dillon, Melinda</t>
  </si>
  <si>
    <t>Spencer, Robert B</t>
  </si>
  <si>
    <t>Dodd, John</t>
  </si>
  <si>
    <t>Burkhead, Matthew</t>
  </si>
  <si>
    <t>Dolinger, Brian</t>
  </si>
  <si>
    <t>Bennett, Teall</t>
  </si>
  <si>
    <t>Donald, Jason</t>
  </si>
  <si>
    <t>Doughty, Bryan</t>
  </si>
  <si>
    <t>Dreyfus, Michael</t>
  </si>
  <si>
    <t>Durre, Donald</t>
  </si>
  <si>
    <t>Elder, James</t>
  </si>
  <si>
    <t>Robb, Jeremy</t>
  </si>
  <si>
    <t>Ellis, Jeramiah</t>
  </si>
  <si>
    <t>Blunt, Laurel</t>
  </si>
  <si>
    <t>Ellis, Reid</t>
  </si>
  <si>
    <t>Erker, Tyler</t>
  </si>
  <si>
    <t>Ferrara, Joe</t>
  </si>
  <si>
    <t>Paianini, Craig</t>
  </si>
  <si>
    <t>Filer, Bruce</t>
  </si>
  <si>
    <t>Fitzgerald, Joseph</t>
  </si>
  <si>
    <t>Fitzgerald, Tim</t>
  </si>
  <si>
    <t>Flory, Michael</t>
  </si>
  <si>
    <t>Franz, Edward</t>
  </si>
  <si>
    <t>Fugok, David</t>
  </si>
  <si>
    <t>Funicelli, Joseph</t>
  </si>
  <si>
    <t>Garland, David</t>
  </si>
  <si>
    <t>Garrity, Michael</t>
  </si>
  <si>
    <t>Gasper, Thomas</t>
  </si>
  <si>
    <t>Mcneil, Helen</t>
  </si>
  <si>
    <t>Geiger, Kimiko</t>
  </si>
  <si>
    <t>Geisel, Brett</t>
  </si>
  <si>
    <t>Anderson, Derek</t>
  </si>
  <si>
    <t>Gilman, Steven</t>
  </si>
  <si>
    <t>Giolitti, Steve</t>
  </si>
  <si>
    <t>Girardi, Gina</t>
  </si>
  <si>
    <t>Godfrey, Edward</t>
  </si>
  <si>
    <t>Golias, Gary</t>
  </si>
  <si>
    <t>Sellers, Aaron</t>
  </si>
  <si>
    <t>Gonder, Gregory</t>
  </si>
  <si>
    <t>Goody, Gregory</t>
  </si>
  <si>
    <t>Graff, Michael</t>
  </si>
  <si>
    <t>Green, William</t>
  </si>
  <si>
    <t>Greene, Michael</t>
  </si>
  <si>
    <t>Guy, Martha</t>
  </si>
  <si>
    <t>Hagenbuch, Alan</t>
  </si>
  <si>
    <t>Hager, Robert</t>
  </si>
  <si>
    <t>Hankins, Brian</t>
  </si>
  <si>
    <t>Harden, Charles</t>
  </si>
  <si>
    <t>Harris Jr., Marvin</t>
  </si>
  <si>
    <t>Harrison, Toby</t>
  </si>
  <si>
    <t>Hartmann, Rusel</t>
  </si>
  <si>
    <t>Hegseth, Bryan</t>
  </si>
  <si>
    <t>Hensel, Robert</t>
  </si>
  <si>
    <t>Keeter, Matthew</t>
  </si>
  <si>
    <t>Herrera, Norma</t>
  </si>
  <si>
    <t>Hoerdemann, Mark</t>
  </si>
  <si>
    <t>Haghighi, Farid</t>
  </si>
  <si>
    <t>Huber, Jon</t>
  </si>
  <si>
    <t>Johnson Iii, David</t>
  </si>
  <si>
    <t>Hughes, Robert</t>
  </si>
  <si>
    <t>Iannone, Nicholas</t>
  </si>
  <si>
    <t>Ignaszak, Christopher</t>
  </si>
  <si>
    <t>Montbriand, Thomas</t>
  </si>
  <si>
    <t>Ives, Michael</t>
  </si>
  <si>
    <t>Hausman, Aaron</t>
  </si>
  <si>
    <t>James, Angela</t>
  </si>
  <si>
    <t>Jenne, Cynthia</t>
  </si>
  <si>
    <t>Johnson, Brady</t>
  </si>
  <si>
    <t>Johnson, Brett</t>
  </si>
  <si>
    <t>Johnson, Michael</t>
  </si>
  <si>
    <t>Peterson, Eric</t>
  </si>
  <si>
    <t>Kallil, Robert</t>
  </si>
  <si>
    <t>Kearney, Ryan</t>
  </si>
  <si>
    <t>Keaton, Jay</t>
  </si>
  <si>
    <t>Keeney, Edward</t>
  </si>
  <si>
    <t>Kelleher, Michael</t>
  </si>
  <si>
    <t>King, Susan</t>
  </si>
  <si>
    <t>Kirby, Tammy</t>
  </si>
  <si>
    <t>Kojis, Paul</t>
  </si>
  <si>
    <t>Koltz, Timothy</t>
  </si>
  <si>
    <t>Krivoshia, Shaun</t>
  </si>
  <si>
    <t>Kromer, Mark</t>
  </si>
  <si>
    <t>Krywko, James</t>
  </si>
  <si>
    <t>Lamb, John</t>
  </si>
  <si>
    <t>Landis, Chad</t>
  </si>
  <si>
    <t>Roehm, Brandon</t>
  </si>
  <si>
    <t>Lansing, James</t>
  </si>
  <si>
    <t>Lapinas, Keith</t>
  </si>
  <si>
    <t>LEVITR01</t>
  </si>
  <si>
    <t>082962</t>
  </si>
  <si>
    <t>Levitt, Rodney</t>
  </si>
  <si>
    <t>Lipsey, Mark</t>
  </si>
  <si>
    <t>Lovell, Jeffrey</t>
  </si>
  <si>
    <t>Mackey, Devon</t>
  </si>
  <si>
    <t>Leudesdorff, Joanne</t>
  </si>
  <si>
    <t>Madden, Erik</t>
  </si>
  <si>
    <t>Maddox, Derek</t>
  </si>
  <si>
    <t>Mania, Michael</t>
  </si>
  <si>
    <t>Marini, Jacob</t>
  </si>
  <si>
    <t>Mask, Christopher</t>
  </si>
  <si>
    <t>Mcabee, John</t>
  </si>
  <si>
    <t>Mccullough, Dwayne</t>
  </si>
  <si>
    <t>Mccullough, Ray</t>
  </si>
  <si>
    <t>Mcrae, Braden</t>
  </si>
  <si>
    <t>Meehan, Michael</t>
  </si>
  <si>
    <t>Metcalf, Laura</t>
  </si>
  <si>
    <t>Renfro, Trevor</t>
  </si>
  <si>
    <t>Miller, Matthew</t>
  </si>
  <si>
    <t>Mims, Russell</t>
  </si>
  <si>
    <t>Minegar, Tarynn</t>
  </si>
  <si>
    <t>Dunton, Stanley Charles</t>
  </si>
  <si>
    <t>Montibon, Donna</t>
  </si>
  <si>
    <t>Moore, David</t>
  </si>
  <si>
    <t>Moore, Richard</t>
  </si>
  <si>
    <t>Navarro, Hector</t>
  </si>
  <si>
    <t>Neis, Teresa</t>
  </si>
  <si>
    <t>Nelson, Scott</t>
  </si>
  <si>
    <t>Newman, Douglas</t>
  </si>
  <si>
    <t>KNICOTE</t>
  </si>
  <si>
    <t>933251</t>
  </si>
  <si>
    <t>Nicotera, Kelly</t>
  </si>
  <si>
    <t>Barlow, Jessica</t>
  </si>
  <si>
    <t>Nowak, Sean</t>
  </si>
  <si>
    <t>Olivas, Michael</t>
  </si>
  <si>
    <t>Olson, Eric</t>
  </si>
  <si>
    <t>Orsak, Richard</t>
  </si>
  <si>
    <t>Ortega, George</t>
  </si>
  <si>
    <t>Ortiz, Michele</t>
  </si>
  <si>
    <t>Palia, Thomas</t>
  </si>
  <si>
    <t>Parkinson, Thomas</t>
  </si>
  <si>
    <t>Parr, Jeffrey</t>
  </si>
  <si>
    <t>Perucca, Peter</t>
  </si>
  <si>
    <t>Peterson, Kevin</t>
  </si>
  <si>
    <t>Peterson, Paul</t>
  </si>
  <si>
    <t>Phalon, William</t>
  </si>
  <si>
    <t>Pickert, David</t>
  </si>
  <si>
    <t>JPLACEN</t>
  </si>
  <si>
    <t>310282</t>
  </si>
  <si>
    <t>Placensia, Jose</t>
  </si>
  <si>
    <t>Power, Katherine</t>
  </si>
  <si>
    <t>Powers, Lori</t>
  </si>
  <si>
    <t>Presley, Jake</t>
  </si>
  <si>
    <t>Pretzer, Kenneth</t>
  </si>
  <si>
    <t>Puddephatt, Robert</t>
  </si>
  <si>
    <t>Pulsfort, Colleen</t>
  </si>
  <si>
    <t>Quinn, Christopher</t>
  </si>
  <si>
    <t>Quintana, Bryan</t>
  </si>
  <si>
    <t>Quintana, George</t>
  </si>
  <si>
    <t>Raker, Scott</t>
  </si>
  <si>
    <t>Rasnic, Alan</t>
  </si>
  <si>
    <t>Ratledge, Cindy</t>
  </si>
  <si>
    <t>Raudenbush, Shauna</t>
  </si>
  <si>
    <t>Reece, Jeffrey</t>
  </si>
  <si>
    <t>Reisinger, Eric</t>
  </si>
  <si>
    <t>Doane, Dawn D</t>
  </si>
  <si>
    <t>Revecky, Matthew</t>
  </si>
  <si>
    <t>Rich, Robert</t>
  </si>
  <si>
    <t>Ridley, Mark</t>
  </si>
  <si>
    <t>Robbins, Kenneth</t>
  </si>
  <si>
    <t>Roberts, Robin</t>
  </si>
  <si>
    <t>Robinson, Kevin</t>
  </si>
  <si>
    <t>Rosales, Jose Luis</t>
  </si>
  <si>
    <t>Ruiz, Cesar</t>
  </si>
  <si>
    <t>Stolzer, Gary Michael</t>
  </si>
  <si>
    <t>Sampson, Charles</t>
  </si>
  <si>
    <t>Santos, Joseph</t>
  </si>
  <si>
    <t>Sawyer, David</t>
  </si>
  <si>
    <t>Schmitt, Iva</t>
  </si>
  <si>
    <t>Schull, Christopher</t>
  </si>
  <si>
    <t>Searle, Scott</t>
  </si>
  <si>
    <t>Roseth, Richard R</t>
  </si>
  <si>
    <t>Serdiuk, Brian</t>
  </si>
  <si>
    <t>Sesnie, John</t>
  </si>
  <si>
    <t>Sexton, Cynthia</t>
  </si>
  <si>
    <t>Shaw, Dean</t>
  </si>
  <si>
    <t>Shields, Frank</t>
  </si>
  <si>
    <t>Shiflett, Susan</t>
  </si>
  <si>
    <t>Shipp, Andrew</t>
  </si>
  <si>
    <t>Siden, Deborah</t>
  </si>
  <si>
    <t>Simon, Jeffrey</t>
  </si>
  <si>
    <t>Snider, Ryan</t>
  </si>
  <si>
    <t>ASOTO</t>
  </si>
  <si>
    <t>310329</t>
  </si>
  <si>
    <t>Soto, Armando</t>
  </si>
  <si>
    <t>Spencer, Donald</t>
  </si>
  <si>
    <t>Spencer, Elijah</t>
  </si>
  <si>
    <t>Stephany, Michael</t>
  </si>
  <si>
    <t>Stephens, Robert</t>
  </si>
  <si>
    <t>Stiles, Trent</t>
  </si>
  <si>
    <t>Stimson, Joan</t>
  </si>
  <si>
    <t>Stortz, Keith</t>
  </si>
  <si>
    <t>Mayo, Jacqueline Denise</t>
  </si>
  <si>
    <t>Strickland, Jeanine</t>
  </si>
  <si>
    <t>Stringfellow, James</t>
  </si>
  <si>
    <t>Stumme, Carol</t>
  </si>
  <si>
    <t>Sullivan, Larry</t>
  </si>
  <si>
    <t>Sullivan, Sean</t>
  </si>
  <si>
    <t>Swartz, Douglas</t>
  </si>
  <si>
    <t>Swasey, Michael</t>
  </si>
  <si>
    <t>Tews, Andrew</t>
  </si>
  <si>
    <t>Tobin, Michael</t>
  </si>
  <si>
    <t>Toler, Steve</t>
  </si>
  <si>
    <t>Torres, Elizabeth</t>
  </si>
  <si>
    <t>Trexler, John</t>
  </si>
  <si>
    <t>WTRYON</t>
  </si>
  <si>
    <t>310259</t>
  </si>
  <si>
    <t>Tryon, William</t>
  </si>
  <si>
    <t>Vicha, Nicole B</t>
  </si>
  <si>
    <t>Tumbarello, John</t>
  </si>
  <si>
    <t>Vaccarello, Ronald</t>
  </si>
  <si>
    <t>Van Heemst, Vonna Suzanne</t>
  </si>
  <si>
    <t>Van Vestrout, Paul</t>
  </si>
  <si>
    <t>Vanriper, Trevor</t>
  </si>
  <si>
    <t>Velasques, Miguel</t>
  </si>
  <si>
    <t>Vivian, Stewart</t>
  </si>
  <si>
    <t>Vos, Kenneth</t>
  </si>
  <si>
    <t>Wagner, Richard</t>
  </si>
  <si>
    <t>Walker, Christine</t>
  </si>
  <si>
    <t>Walker, Kenneth</t>
  </si>
  <si>
    <t>Walker, Scott</t>
  </si>
  <si>
    <t>Walsh, James</t>
  </si>
  <si>
    <t>Walter, Robert</t>
  </si>
  <si>
    <t>Waltrip, Jeff</t>
  </si>
  <si>
    <t>Ward, Michael</t>
  </si>
  <si>
    <t>Warwick, Matthew</t>
  </si>
  <si>
    <t>Watkins, Melissa</t>
  </si>
  <si>
    <t>Watkinson, Bradley</t>
  </si>
  <si>
    <t>White, Robert</t>
  </si>
  <si>
    <t>Whittaker, Ryan</t>
  </si>
  <si>
    <t>Wick, James</t>
  </si>
  <si>
    <t>TWILLIS</t>
  </si>
  <si>
    <t>310273</t>
  </si>
  <si>
    <t>Willis, Teela</t>
  </si>
  <si>
    <t>Wines, Jessica</t>
  </si>
  <si>
    <t>Wippel, Thomas</t>
  </si>
  <si>
    <t>Wiseman, Danny</t>
  </si>
  <si>
    <t>Womble, Brent</t>
  </si>
  <si>
    <t>Wood, Debbi</t>
  </si>
  <si>
    <t>Woodside, Joseph</t>
  </si>
  <si>
    <t>Woody, Scott</t>
  </si>
  <si>
    <t>Young, Steven</t>
  </si>
  <si>
    <t>Zelenka, Todd</t>
  </si>
  <si>
    <t>Abrew, Alfred</t>
  </si>
  <si>
    <t>40200223</t>
  </si>
  <si>
    <t>Acosta, Penelope</t>
  </si>
  <si>
    <t>Adams, Prudence</t>
  </si>
  <si>
    <t>Adams, Ty</t>
  </si>
  <si>
    <t>Miller, Sonja</t>
  </si>
  <si>
    <t>Allman, Marc</t>
  </si>
  <si>
    <t>Anderer, David</t>
  </si>
  <si>
    <t>Anderson, Sean</t>
  </si>
  <si>
    <t>Andrews, Joe</t>
  </si>
  <si>
    <t>Anten, Jack</t>
  </si>
  <si>
    <t>Armitage, Neil</t>
  </si>
  <si>
    <t>Arseneau, Paul</t>
  </si>
  <si>
    <t>Arthur, Richard</t>
  </si>
  <si>
    <t>Auriemma, Stephanie</t>
  </si>
  <si>
    <t>Bachtold, Paul</t>
  </si>
  <si>
    <t>Bader, Rick</t>
  </si>
  <si>
    <t>Barno Iv, Phanes</t>
  </si>
  <si>
    <t>Bass, Karen</t>
  </si>
  <si>
    <t>Beal, Katelyn</t>
  </si>
  <si>
    <t>Beck, Kevin</t>
  </si>
  <si>
    <t>Beeler, Kurt</t>
  </si>
  <si>
    <t>Bell, Lindsey</t>
  </si>
  <si>
    <t>Bell, Nicole</t>
  </si>
  <si>
    <t>Berger, Tad</t>
  </si>
  <si>
    <t>Borgen, Jessica</t>
  </si>
  <si>
    <t>Boster, Jeffrey</t>
  </si>
  <si>
    <t>Bowen, Robert</t>
  </si>
  <si>
    <t>Bowers, Michael</t>
  </si>
  <si>
    <t>Boyd, Jessica</t>
  </si>
  <si>
    <t>Bragen, David</t>
  </si>
  <si>
    <t>BROOKK01</t>
  </si>
  <si>
    <t>301291</t>
  </si>
  <si>
    <t>Brooks, Kevin</t>
  </si>
  <si>
    <t>Brooks, Micah</t>
  </si>
  <si>
    <t>Brookshire, Stephanie</t>
  </si>
  <si>
    <t>Brown, Paul</t>
  </si>
  <si>
    <t>TBUIE</t>
  </si>
  <si>
    <t>310271</t>
  </si>
  <si>
    <t>Buie, Tinamarie</t>
  </si>
  <si>
    <t>RBURLES</t>
  </si>
  <si>
    <t>310358</t>
  </si>
  <si>
    <t>Burleson, Robert</t>
  </si>
  <si>
    <t>Burns, Matthew</t>
  </si>
  <si>
    <t>Campbell, Brandon</t>
  </si>
  <si>
    <t>Campbell, Lake</t>
  </si>
  <si>
    <t>Carlson, Nathan</t>
  </si>
  <si>
    <t>DCARPEN</t>
  </si>
  <si>
    <t>310277</t>
  </si>
  <si>
    <t>Carpenter, David</t>
  </si>
  <si>
    <t>Carrera, Laura</t>
  </si>
  <si>
    <t>Carrillo, Eduardo</t>
  </si>
  <si>
    <t>Cassese, Marc</t>
  </si>
  <si>
    <t>Chambly, Coleman</t>
  </si>
  <si>
    <t>Chantarapan, Erik</t>
  </si>
  <si>
    <t>Charles, William</t>
  </si>
  <si>
    <t>Chay, Brandon</t>
  </si>
  <si>
    <t>Chenoweth, Sarah</t>
  </si>
  <si>
    <t>Christall, Nathan</t>
  </si>
  <si>
    <t>Corff, Daniel</t>
  </si>
  <si>
    <t>Chuhlantseff, Tanner</t>
  </si>
  <si>
    <t>Cisik, David</t>
  </si>
  <si>
    <t>Clark, Benjamin</t>
  </si>
  <si>
    <t>Clark, Ricardo</t>
  </si>
  <si>
    <t>Coha, Fred</t>
  </si>
  <si>
    <t>Collins, Tiffany</t>
  </si>
  <si>
    <t>Kelly, Veronica</t>
  </si>
  <si>
    <t>Cornell, Michael</t>
  </si>
  <si>
    <t>Cornwall, Scott</t>
  </si>
  <si>
    <t>Corr, Brian</t>
  </si>
  <si>
    <t>Corsetti, Rocco</t>
  </si>
  <si>
    <t>Cox, Derek</t>
  </si>
  <si>
    <t>Cox, Kenneth</t>
  </si>
  <si>
    <t>CCRAVEN</t>
  </si>
  <si>
    <t>310293</t>
  </si>
  <si>
    <t>Cravens, Connor</t>
  </si>
  <si>
    <t>Davis, Garland</t>
  </si>
  <si>
    <t>Davis, Jensen</t>
  </si>
  <si>
    <t>Dawson, Brian</t>
  </si>
  <si>
    <t>Dean, Andy</t>
  </si>
  <si>
    <t>Delesk, Kevin</t>
  </si>
  <si>
    <t>Demaio, Michael</t>
  </si>
  <si>
    <t>Drummond, Emily</t>
  </si>
  <si>
    <t>Dyer, Paul</t>
  </si>
  <si>
    <t>Echenique, Francisco</t>
  </si>
  <si>
    <t>Ellis, Aimee</t>
  </si>
  <si>
    <t>Ellsworth, Scott</t>
  </si>
  <si>
    <t>Fisher, Evan</t>
  </si>
  <si>
    <t>Fox, Kaylynn</t>
  </si>
  <si>
    <t>Frank, Robert</t>
  </si>
  <si>
    <t>SFRANKL</t>
  </si>
  <si>
    <t>310297</t>
  </si>
  <si>
    <t>Franklin, Steven</t>
  </si>
  <si>
    <t>Freed, Cynthia</t>
  </si>
  <si>
    <t>Freeman, Jennifer</t>
  </si>
  <si>
    <t>Fullerton, Dustin</t>
  </si>
  <si>
    <t>Gamber, Cory</t>
  </si>
  <si>
    <t>Gamber, Ryan</t>
  </si>
  <si>
    <t>CGARLAN</t>
  </si>
  <si>
    <t>310243</t>
  </si>
  <si>
    <t>Garland, Craig</t>
  </si>
  <si>
    <t>Gebhart, Michael</t>
  </si>
  <si>
    <t>Geslock, Katrina</t>
  </si>
  <si>
    <t>Gill, Christopher</t>
  </si>
  <si>
    <t>Gitzke, Nicole</t>
  </si>
  <si>
    <t>Glarner, Sue</t>
  </si>
  <si>
    <t>Glenn, Michael</t>
  </si>
  <si>
    <t>Glime, Nate</t>
  </si>
  <si>
    <t>Graham, Devonne</t>
  </si>
  <si>
    <t>Gramm, Vicki</t>
  </si>
  <si>
    <t>Green, Andrew</t>
  </si>
  <si>
    <t>Green, Sheri</t>
  </si>
  <si>
    <t>Greeneway, Katelyn</t>
  </si>
  <si>
    <t>Greer, Darine</t>
  </si>
  <si>
    <t>Gurley, Slade</t>
  </si>
  <si>
    <t>Gutierrez, Marcelino</t>
  </si>
  <si>
    <t>Hagerty, Jessica</t>
  </si>
  <si>
    <t>Hall, Rachel</t>
  </si>
  <si>
    <t>Hamilton, Alan</t>
  </si>
  <si>
    <t>Hanson, William</t>
  </si>
  <si>
    <t>Harris, Keith</t>
  </si>
  <si>
    <t>Hart, Stephen</t>
  </si>
  <si>
    <t>Hartman, Christine</t>
  </si>
  <si>
    <t>Hein, Jeffrey</t>
  </si>
  <si>
    <t>Heithaus, Sadie</t>
  </si>
  <si>
    <t>Herrera Bolivar, Roberto</t>
  </si>
  <si>
    <t>Higgins, Gerard</t>
  </si>
  <si>
    <t>Hix, Melanie</t>
  </si>
  <si>
    <t>Holland, Courtney</t>
  </si>
  <si>
    <t>Hooper, Emily</t>
  </si>
  <si>
    <t>Hsu, Angier</t>
  </si>
  <si>
    <t>Humphrey, Todd</t>
  </si>
  <si>
    <t>Iannazzone, Joanne</t>
  </si>
  <si>
    <t>Ingram, Robert</t>
  </si>
  <si>
    <t>Janner, Nastasha</t>
  </si>
  <si>
    <t>Johnson, Damien</t>
  </si>
  <si>
    <t>Johnson, Jennifer</t>
  </si>
  <si>
    <t>NJOHNST</t>
  </si>
  <si>
    <t>310337</t>
  </si>
  <si>
    <t>Johnston, Nicholas</t>
  </si>
  <si>
    <t>DJONE01</t>
  </si>
  <si>
    <t>310128</t>
  </si>
  <si>
    <t>Jones, Dwayne</t>
  </si>
  <si>
    <t>Jones, Stephen</t>
  </si>
  <si>
    <t>Jones, Timothy</t>
  </si>
  <si>
    <t>Jordan, Ruben</t>
  </si>
  <si>
    <t>Juarez, Daniel</t>
  </si>
  <si>
    <t>Kaluszyk, Boris</t>
  </si>
  <si>
    <t>Kawut, David</t>
  </si>
  <si>
    <t>Kennada, Heather</t>
  </si>
  <si>
    <t>Kennedy, Nathan</t>
  </si>
  <si>
    <t>King, Shirley</t>
  </si>
  <si>
    <t>King, Timothy</t>
  </si>
  <si>
    <t>Kirchberg, Mirinda</t>
  </si>
  <si>
    <t>Kloepfel, Chad</t>
  </si>
  <si>
    <t>Koch, Derek</t>
  </si>
  <si>
    <t>Koczela, Carlos</t>
  </si>
  <si>
    <t>Kooti, Cameron</t>
  </si>
  <si>
    <t>Korinek, Kristopher</t>
  </si>
  <si>
    <t>Krieger, Heidi</t>
  </si>
  <si>
    <t>Kruk, Zachary</t>
  </si>
  <si>
    <t>Lambert, Shannon</t>
  </si>
  <si>
    <t>Lapenias, Darren</t>
  </si>
  <si>
    <t>Larsen, Scott</t>
  </si>
  <si>
    <t>Lathrope, James</t>
  </si>
  <si>
    <t>Leake, Donelson</t>
  </si>
  <si>
    <t>Ledyard, Richard</t>
  </si>
  <si>
    <t>Limp, Christopher</t>
  </si>
  <si>
    <t>Lippelgoos, Lisa</t>
  </si>
  <si>
    <t>Lock, Lora</t>
  </si>
  <si>
    <t>Lohre, Timothy</t>
  </si>
  <si>
    <t>Lopez, Ronald</t>
  </si>
  <si>
    <t>Love, Reginald</t>
  </si>
  <si>
    <t>Love, Rick</t>
  </si>
  <si>
    <t>Lowe, Evan</t>
  </si>
  <si>
    <t>Lucas, James</t>
  </si>
  <si>
    <t>Lunbeck, Ernest</t>
  </si>
  <si>
    <t>Macdonald, Thomas</t>
  </si>
  <si>
    <t>MMANISC</t>
  </si>
  <si>
    <t>310133</t>
  </si>
  <si>
    <t>Manisco, Michael</t>
  </si>
  <si>
    <t>Marcano, Joseph</t>
  </si>
  <si>
    <t>Marcheleta, Rocky</t>
  </si>
  <si>
    <t>Martin, Christopher</t>
  </si>
  <si>
    <t>Martin, Elayne</t>
  </si>
  <si>
    <t>Matasar, Jonathan</t>
  </si>
  <si>
    <t>Matson, Beau</t>
  </si>
  <si>
    <t>Mckenna, John</t>
  </si>
  <si>
    <t>Merendino, Thomas</t>
  </si>
  <si>
    <t>Metzger, John</t>
  </si>
  <si>
    <t>Miles Ii, Galen</t>
  </si>
  <si>
    <t>Miller, Bradley</t>
  </si>
  <si>
    <t>Miller, Cory</t>
  </si>
  <si>
    <t>Moloney, Shannon</t>
  </si>
  <si>
    <t>Monaghan, Timothy</t>
  </si>
  <si>
    <t>Montellano, Efrain</t>
  </si>
  <si>
    <t>Morris, Haley</t>
  </si>
  <si>
    <t>Morrison, Keith</t>
  </si>
  <si>
    <t>HWOODMO</t>
  </si>
  <si>
    <t>310253</t>
  </si>
  <si>
    <t>Mosley, Hayley</t>
  </si>
  <si>
    <t>Mullally, Ryan</t>
  </si>
  <si>
    <t>Muska, Daniel</t>
  </si>
  <si>
    <t>Nguyen, John</t>
  </si>
  <si>
    <t>Nichols, Erin</t>
  </si>
  <si>
    <t>Oakley, Michael</t>
  </si>
  <si>
    <t>JOROPEZ</t>
  </si>
  <si>
    <t>310320</t>
  </si>
  <si>
    <t>Oropeza, Juan</t>
  </si>
  <si>
    <t>Paas, Bryan</t>
  </si>
  <si>
    <t>Parks, John</t>
  </si>
  <si>
    <t>Parrish, Laura</t>
  </si>
  <si>
    <t>Partridge, Loren</t>
  </si>
  <si>
    <t>Paul, Amy</t>
  </si>
  <si>
    <t>Peabody, Kyle</t>
  </si>
  <si>
    <t>NPETERS</t>
  </si>
  <si>
    <t>310159</t>
  </si>
  <si>
    <t>Petersen, Nathan</t>
  </si>
  <si>
    <t>PPETRY</t>
  </si>
  <si>
    <t>310154</t>
  </si>
  <si>
    <t>Petry, Patrick</t>
  </si>
  <si>
    <t>Pilato, Timothy</t>
  </si>
  <si>
    <t>Poppe, Bryan</t>
  </si>
  <si>
    <t>Porter, Johnathan</t>
  </si>
  <si>
    <t>RRAKE</t>
  </si>
  <si>
    <t>310217</t>
  </si>
  <si>
    <t>Rake, Richard</t>
  </si>
  <si>
    <t>Ramsey, Rebecca</t>
  </si>
  <si>
    <t>Rapton, Dominic</t>
  </si>
  <si>
    <t>KRIASSE</t>
  </si>
  <si>
    <t>310187</t>
  </si>
  <si>
    <t>Riassetto, Karina</t>
  </si>
  <si>
    <t>Richardson, Eric</t>
  </si>
  <si>
    <t>Rishel, Stephen</t>
  </si>
  <si>
    <t>Roberts, Jason</t>
  </si>
  <si>
    <t>Rodriguez, Edgar</t>
  </si>
  <si>
    <t>Rodriguez, Edward</t>
  </si>
  <si>
    <t>Rodriguez, Johnathan</t>
  </si>
  <si>
    <t>Rones, Max</t>
  </si>
  <si>
    <t>Mccain, Alan V</t>
  </si>
  <si>
    <t>Ross, Erin</t>
  </si>
  <si>
    <t>PROUSEY</t>
  </si>
  <si>
    <t>310211</t>
  </si>
  <si>
    <t>Rousey, Preston</t>
  </si>
  <si>
    <t>Rushing, Neal</t>
  </si>
  <si>
    <t>Russell, Dan</t>
  </si>
  <si>
    <t>Salazar, Francisco</t>
  </si>
  <si>
    <t>Sanza, Traci</t>
  </si>
  <si>
    <t>Scalia, Joseph</t>
  </si>
  <si>
    <t>Schmitt, Michael</t>
  </si>
  <si>
    <t>Schneider, William</t>
  </si>
  <si>
    <t>Schreck, Michael</t>
  </si>
  <si>
    <t>Schreiner, Brian</t>
  </si>
  <si>
    <t>Serrano, Lisa</t>
  </si>
  <si>
    <t>Shaw, Jason</t>
  </si>
  <si>
    <t>Sinner, Alec</t>
  </si>
  <si>
    <t>Skarban, Mitchell</t>
  </si>
  <si>
    <t>Skrelunas, Lisa</t>
  </si>
  <si>
    <t>Small, William</t>
  </si>
  <si>
    <t>Smith, Tanya M.</t>
  </si>
  <si>
    <t>Sneed, Stephen</t>
  </si>
  <si>
    <t>Snipe, Scott</t>
  </si>
  <si>
    <t>ASPIVEY</t>
  </si>
  <si>
    <t>309341</t>
  </si>
  <si>
    <t>Spivey, Ansley</t>
  </si>
  <si>
    <t>DSTOLTE</t>
  </si>
  <si>
    <t>310220</t>
  </si>
  <si>
    <t>Stoltenberg, Darren</t>
  </si>
  <si>
    <t>Stone, Daniel</t>
  </si>
  <si>
    <t>Storin, Carrie</t>
  </si>
  <si>
    <t>Street, Laura</t>
  </si>
  <si>
    <t>Sweet, Jonathan</t>
  </si>
  <si>
    <t>Swogger, Marcie</t>
  </si>
  <si>
    <t>Taylor, Heather</t>
  </si>
  <si>
    <t>JTERREL</t>
  </si>
  <si>
    <t>310129</t>
  </si>
  <si>
    <t>Terrell-Howell, Janice</t>
  </si>
  <si>
    <t>Thompson, Lisa</t>
  </si>
  <si>
    <t>Thornton, Trey</t>
  </si>
  <si>
    <t>Tjaarda, Christopher</t>
  </si>
  <si>
    <t>Todd, Mark</t>
  </si>
  <si>
    <t>Traver, Jason</t>
  </si>
  <si>
    <t>Tucker, Michelle</t>
  </si>
  <si>
    <t>Unruh, Brian</t>
  </si>
  <si>
    <t>Van Patten, Robert</t>
  </si>
  <si>
    <t>Van Tassell, Christopher</t>
  </si>
  <si>
    <t>Vargas, Brennan</t>
  </si>
  <si>
    <t>VELAZF01</t>
  </si>
  <si>
    <t>304668</t>
  </si>
  <si>
    <t>Velazquez, Frank</t>
  </si>
  <si>
    <t>Vockler, Charles</t>
  </si>
  <si>
    <t>Vogt, Aaron</t>
  </si>
  <si>
    <t>Von Neida, Matthew</t>
  </si>
  <si>
    <t>Walker, Breland</t>
  </si>
  <si>
    <t>Ward, Nathan</t>
  </si>
  <si>
    <t>Wheeler, Alex</t>
  </si>
  <si>
    <t>Whetstone, Scott</t>
  </si>
  <si>
    <t>White, Zane</t>
  </si>
  <si>
    <t>Willard, James</t>
  </si>
  <si>
    <t>Womer, Dennis</t>
  </si>
  <si>
    <t>Young, Hagen</t>
  </si>
  <si>
    <t>Acampora, Nicole</t>
  </si>
  <si>
    <t>60243366</t>
  </si>
  <si>
    <t>Barrett, Jamelle</t>
  </si>
  <si>
    <t>Birkey, Victoria</t>
  </si>
  <si>
    <t>Blanche, Jacob</t>
  </si>
  <si>
    <t>Bolivar, Juan</t>
  </si>
  <si>
    <t>Bradshaw, Brian</t>
  </si>
  <si>
    <t>Brent, Quintin</t>
  </si>
  <si>
    <t>Briscoe, Braedon</t>
  </si>
  <si>
    <t>Bruning, Maryann Lee</t>
  </si>
  <si>
    <t>mckesson, coremark</t>
  </si>
  <si>
    <t>Bueter, Blake</t>
  </si>
  <si>
    <t>Camarillo, Marcial</t>
  </si>
  <si>
    <t>Chapin, Amanda</t>
  </si>
  <si>
    <t>Crawford, Brevin</t>
  </si>
  <si>
    <t>EDIXON</t>
  </si>
  <si>
    <t>309625</t>
  </si>
  <si>
    <t>Dixon, Ellie</t>
  </si>
  <si>
    <t>Earley, Kennedy</t>
  </si>
  <si>
    <t>Edington, Matthew</t>
  </si>
  <si>
    <t>Gallagher, Michael</t>
  </si>
  <si>
    <t>Gjerde, Timothy</t>
  </si>
  <si>
    <t>Glenn, Bentley</t>
  </si>
  <si>
    <t>Gracia, Jesus</t>
  </si>
  <si>
    <t>Green, Lonnie</t>
  </si>
  <si>
    <t>Hanselman, Douglas</t>
  </si>
  <si>
    <t>Hartung, Nathan</t>
  </si>
  <si>
    <t>Heerdt, Jeffrey</t>
  </si>
  <si>
    <t>Horwitch, Vivian</t>
  </si>
  <si>
    <t>Howard, Christopher</t>
  </si>
  <si>
    <t>Jordanek, Anthony</t>
  </si>
  <si>
    <t>Ketelsen, Adam</t>
  </si>
  <si>
    <t>Kim, Tiffany</t>
  </si>
  <si>
    <t>Lane, Robert</t>
  </si>
  <si>
    <t>Laufersweiler, Konrad</t>
  </si>
  <si>
    <t>mckesson, andersen, pur, excel</t>
  </si>
  <si>
    <t>Linton, Jacob</t>
  </si>
  <si>
    <t>Lobianco, Anthony</t>
  </si>
  <si>
    <t>Macdonald, Eric</t>
  </si>
  <si>
    <t>Nissalke, Megan</t>
  </si>
  <si>
    <t>Olson, Hannah</t>
  </si>
  <si>
    <t>cargill</t>
  </si>
  <si>
    <t>Pacala, Leah</t>
  </si>
  <si>
    <t>Perez, Juan</t>
  </si>
  <si>
    <t>Perez, Luis</t>
  </si>
  <si>
    <t>Picker, Joyce</t>
  </si>
  <si>
    <t>Pottgieser, Dylan</t>
  </si>
  <si>
    <t>Rohrbaugh, Cynthia</t>
  </si>
  <si>
    <t>Sanchez, Carlos</t>
  </si>
  <si>
    <t>Smith, Zachary</t>
  </si>
  <si>
    <t>Smykowski, Andrew</t>
  </si>
  <si>
    <t>Solak, Gregg</t>
  </si>
  <si>
    <t>Stealey, Jim</t>
  </si>
  <si>
    <t>Tappouni, Bashar</t>
  </si>
  <si>
    <t>KTAYLOR</t>
  </si>
  <si>
    <t>308920</t>
  </si>
  <si>
    <t>Taylor, John</t>
  </si>
  <si>
    <t>Wallace, Michael</t>
  </si>
  <si>
    <t>Wilford, Leila</t>
  </si>
  <si>
    <t>Winters, Alzedrick</t>
  </si>
  <si>
    <t>Wissing, Randy</t>
  </si>
  <si>
    <t>Womack, Kelly</t>
  </si>
  <si>
    <t>CADKINS</t>
  </si>
  <si>
    <t>307958</t>
  </si>
  <si>
    <t>Adkins, William</t>
  </si>
  <si>
    <t>60141122</t>
  </si>
  <si>
    <t>Karosos, Jessie</t>
  </si>
  <si>
    <t>CHIMEC01</t>
  </si>
  <si>
    <t>122039</t>
  </si>
  <si>
    <t>Ballard, Carrie</t>
  </si>
  <si>
    <t>60040101</t>
  </si>
  <si>
    <t>Allen, Marley B</t>
  </si>
  <si>
    <t>BALLAJ01</t>
  </si>
  <si>
    <t>303279</t>
  </si>
  <si>
    <t>Ballard, Jason</t>
  </si>
  <si>
    <t>ABARGSL</t>
  </si>
  <si>
    <t>306559</t>
  </si>
  <si>
    <t>Bargsley, Amanda</t>
  </si>
  <si>
    <t>CBART01</t>
  </si>
  <si>
    <t>308437</t>
  </si>
  <si>
    <t>Bartlett, Connor</t>
  </si>
  <si>
    <t>LCAMPBE</t>
  </si>
  <si>
    <t>308436</t>
  </si>
  <si>
    <t>Campbell, Lea</t>
  </si>
  <si>
    <t>Weber, Deryk J</t>
  </si>
  <si>
    <t>KCARLIL</t>
  </si>
  <si>
    <t>307910</t>
  </si>
  <si>
    <t>Carlile, Kenady</t>
  </si>
  <si>
    <t>PECKBLA</t>
  </si>
  <si>
    <t>309344</t>
  </si>
  <si>
    <t>Eckblad, Payton</t>
  </si>
  <si>
    <t>Webber, Amanda</t>
  </si>
  <si>
    <t>FENTRJ01</t>
  </si>
  <si>
    <t>305446</t>
  </si>
  <si>
    <t>Fentress, James</t>
  </si>
  <si>
    <t>AFITZWA</t>
  </si>
  <si>
    <t>306287</t>
  </si>
  <si>
    <t>Fitzwater, Adreann</t>
  </si>
  <si>
    <t>GFRASER</t>
  </si>
  <si>
    <t>307674</t>
  </si>
  <si>
    <t>Fraser, Griffin</t>
  </si>
  <si>
    <t>HALLJO01</t>
  </si>
  <si>
    <t>301428</t>
  </si>
  <si>
    <t>Hall, Joel</t>
  </si>
  <si>
    <t>HUGHES01</t>
  </si>
  <si>
    <t>123184</t>
  </si>
  <si>
    <t>Hughes, Shirley</t>
  </si>
  <si>
    <t>LLAIRSO</t>
  </si>
  <si>
    <t>309208</t>
  </si>
  <si>
    <t>Lairson, Louis</t>
  </si>
  <si>
    <t>LLAVINS</t>
  </si>
  <si>
    <t>309742</t>
  </si>
  <si>
    <t>Lavins, Lucille</t>
  </si>
  <si>
    <t>SLOWE</t>
  </si>
  <si>
    <t>158305</t>
  </si>
  <si>
    <t>Lowe, Shree</t>
  </si>
  <si>
    <t>MLOWRY</t>
  </si>
  <si>
    <t>157840</t>
  </si>
  <si>
    <t>Lowry, Michael</t>
  </si>
  <si>
    <t>AMETZGE</t>
  </si>
  <si>
    <t>308387</t>
  </si>
  <si>
    <t>Metzger, Alexander</t>
  </si>
  <si>
    <t>BBLANKE</t>
  </si>
  <si>
    <t>301622</t>
  </si>
  <si>
    <t>Morris, Brandi</t>
  </si>
  <si>
    <t>Pillatsch, Matthew</t>
  </si>
  <si>
    <t>NANCEJ01</t>
  </si>
  <si>
    <t>071544</t>
  </si>
  <si>
    <t>Nance, John</t>
  </si>
  <si>
    <t>SNELS01</t>
  </si>
  <si>
    <t>304360</t>
  </si>
  <si>
    <t>Nelson, Steven</t>
  </si>
  <si>
    <t>OBIEMA01</t>
  </si>
  <si>
    <t>071597</t>
  </si>
  <si>
    <t>Obie, Matthew</t>
  </si>
  <si>
    <t>AOLIVER</t>
  </si>
  <si>
    <t>307999</t>
  </si>
  <si>
    <t>Oliver, Ashlen</t>
  </si>
  <si>
    <t>KOWENS</t>
  </si>
  <si>
    <t>158240</t>
  </si>
  <si>
    <t>Owens, Krista</t>
  </si>
  <si>
    <t>PHILLK01</t>
  </si>
  <si>
    <t>075693</t>
  </si>
  <si>
    <t>Phillips, Keith</t>
  </si>
  <si>
    <t>PIKULL01</t>
  </si>
  <si>
    <t>071613</t>
  </si>
  <si>
    <t>Pikula, Lawrence</t>
  </si>
  <si>
    <t>Ramirez, Hary</t>
  </si>
  <si>
    <t>VRAMPOL</t>
  </si>
  <si>
    <t>309405</t>
  </si>
  <si>
    <t>Rampolla, Vincent</t>
  </si>
  <si>
    <t>RODRIF01</t>
  </si>
  <si>
    <t>017159</t>
  </si>
  <si>
    <t>Rodriguez, Felicitas</t>
  </si>
  <si>
    <t>ROMMAC01</t>
  </si>
  <si>
    <t>071472</t>
  </si>
  <si>
    <t>Rommann, Cecilia</t>
  </si>
  <si>
    <t>SAEPHL01</t>
  </si>
  <si>
    <t>028423</t>
  </si>
  <si>
    <t>Saephan, Liew</t>
  </si>
  <si>
    <t>KSTEU01</t>
  </si>
  <si>
    <t>307625</t>
  </si>
  <si>
    <t>Steuck, Kyle</t>
  </si>
  <si>
    <t>CSUTTIE</t>
  </si>
  <si>
    <t>309401</t>
  </si>
  <si>
    <t>Suttie, Carrie</t>
  </si>
  <si>
    <t>DTERRY</t>
  </si>
  <si>
    <t>309844</t>
  </si>
  <si>
    <t>Terry, Daxx</t>
  </si>
  <si>
    <t>VILLAG01</t>
  </si>
  <si>
    <t>083206</t>
  </si>
  <si>
    <t>Villanueva, Gabriel</t>
  </si>
  <si>
    <t>Sum of 2023 Sales</t>
  </si>
  <si>
    <t>Sum of 2022 Sales</t>
  </si>
  <si>
    <t>N</t>
  </si>
  <si>
    <t>Sum of Sales Growth</t>
  </si>
  <si>
    <t>Sum of calc_CGP%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</si>
</sst>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4" fontId="0" fillId="0" borderId="0" xfId="2" applyFont="1"/>
    <xf numFmtId="14" fontId="0" fillId="0" borderId="0" xfId="0" applyNumberFormat="1"/>
    <xf numFmtId="43" fontId="0" fillId="0" borderId="0" xfId="1" applyFont="1"/>
    <xf numFmtId="0" fontId="2" fillId="0" borderId="0" xfId="0" applyFont="1"/>
    <xf numFmtId="14" fontId="2" fillId="0" borderId="0" xfId="0" applyNumberFormat="1" applyFont="1"/>
    <xf numFmtId="43" fontId="2" fillId="0" borderId="0" xfId="1" applyFont="1"/>
    <xf numFmtId="0" fontId="0" fillId="0" borderId="0" xfId="0" applyAlignment="1">
      <alignment horizontal="left"/>
    </xf>
    <xf numFmtId="0" fontId="0" fillId="0" borderId="0" xfId="0" pivotButton="1"/>
    <xf numFmtId="9" fontId="0" fillId="0" borderId="0" xfId="3" applyFont="1"/>
    <xf numFmtId="164" fontId="0" fillId="0" borderId="0" xfId="3" applyNumberFormat="1" applyFont="1"/>
    <xf numFmtId="0" fontId="3" fillId="0" borderId="0" xfId="0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4" applyFont="1" applyBorder="1" applyAlignment="1">
      <alignment horizontal="center" vertical="center" wrapText="1"/>
    </xf>
    <xf numFmtId="6" fontId="3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5" fillId="0" borderId="0" xfId="3" applyNumberFormat="1" applyFont="1"/>
    <xf numFmtId="10" fontId="0" fillId="0" borderId="0" xfId="3" applyNumberFormat="1" applyFon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2" borderId="0" xfId="0" applyFill="1"/>
    <xf numFmtId="0" fontId="5" fillId="0" borderId="0" xfId="0" applyFont="1"/>
    <xf numFmtId="9" fontId="0" fillId="0" borderId="0" xfId="2" applyNumberFormat="1" applyFont="1"/>
    <xf numFmtId="166" fontId="0" fillId="0" borderId="0" xfId="2" applyNumberFormat="1" applyFont="1"/>
    <xf numFmtId="9" fontId="0" fillId="0" borderId="0" xfId="0" applyNumberFormat="1"/>
    <xf numFmtId="165" fontId="0" fillId="2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4" xfId="4" xr:uid="{4D960FDC-3DEE-4122-A335-4BD513DA2ECB}"/>
    <cellStyle name="Percent" xfId="3" builtinId="5"/>
  </cellStyles>
  <dxfs count="3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BC529F5-1E5A-4DCA-A4BC-006DDC3523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988862A-65C6-4CE5-B1DD-54D22DF85A09}">
          <cx:tx>
            <cx:txData>
              <cx:f>_xlchart.v1.1</cx:f>
              <cx:v> CGP%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</xdr:row>
      <xdr:rowOff>141286</xdr:rowOff>
    </xdr:from>
    <xdr:to>
      <xdr:col>21</xdr:col>
      <xdr:colOff>180975</xdr:colOff>
      <xdr:row>24</xdr:row>
      <xdr:rowOff>31749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9E1D6F-AACF-6E70-1651-216A5057F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325436"/>
              <a:ext cx="4130675" cy="4046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769979</xdr:colOff>
      <xdr:row>500</xdr:row>
      <xdr:rowOff>1372</xdr:rowOff>
    </xdr:from>
    <xdr:to>
      <xdr:col>11</xdr:col>
      <xdr:colOff>823783</xdr:colOff>
      <xdr:row>526</xdr:row>
      <xdr:rowOff>31148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45F167A4-6F1B-7098-3AEC-6891F124D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7279" y="91174672"/>
              <a:ext cx="4187654" cy="473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osh, Rahul (Atlanta, GA)" refreshedDate="45784.630756250001" createdVersion="8" refreshedVersion="8" minRefreshableVersion="3" recordCount="555" xr:uid="{5428303A-9F18-45C1-BFB3-F87805B6D05F}">
  <cacheSource type="worksheet">
    <worksheetSource ref="A7:AL562" sheet="MASTER"/>
  </cacheSource>
  <cacheFields count="38">
    <cacheField name="Full Name" numFmtId="0">
      <sharedItems/>
    </cacheField>
    <cacheField name="ee#" numFmtId="0">
      <sharedItems/>
    </cacheField>
    <cacheField name="Date of Hire" numFmtId="14">
      <sharedItems containsSemiMixedTypes="0" containsNonDate="0" containsDate="1" containsString="0" minDate="1976-10-04T00:00:00" maxDate="2024-12-03T00:00:00"/>
    </cacheField>
    <cacheField name="Years in role as if 12.31" numFmtId="43">
      <sharedItems containsSemiMixedTypes="0" containsString="0" containsNumber="1" minValue="7.9452054794520555E-2" maxValue="48.273972602739725"/>
    </cacheField>
    <cacheField name="Status" numFmtId="43">
      <sharedItems/>
    </cacheField>
    <cacheField name="Segment" numFmtId="43">
      <sharedItems count="2">
        <s v="PK"/>
        <s v="FS"/>
      </sharedItems>
    </cacheField>
    <cacheField name="Position Name" numFmtId="0">
      <sharedItems/>
    </cacheField>
    <cacheField name="Manager Full Name" numFmtId="0">
      <sharedItems/>
    </cacheField>
    <cacheField name="Title Description" numFmtId="0">
      <sharedItems count="7">
        <s v="SR I"/>
        <s v="SR I 2022 hire"/>
        <s v="SR I 2023 hire"/>
        <s v="SR I 2024 hire"/>
        <s v="SR II"/>
        <s v="SR II-2024 hire"/>
        <s v="SR III"/>
      </sharedItems>
    </cacheField>
    <cacheField name="MODELED TITLE" numFmtId="0">
      <sharedItems/>
    </cacheField>
    <cacheField name="2024 Sales" numFmtId="165">
      <sharedItems containsSemiMixedTypes="0" containsString="0" containsNumber="1" minValue="332.31" maxValue="32848638.079999998"/>
    </cacheField>
    <cacheField name="2024 CGP$" numFmtId="165">
      <sharedItems containsSemiMixedTypes="0" containsString="0" containsNumber="1" minValue="141.49" maxValue="4769512.7300000004"/>
    </cacheField>
    <cacheField name="CGP%" numFmtId="164">
      <sharedItems containsSemiMixedTypes="0" containsString="0" containsNumber="1" minValue="4.5959237745416028E-2" maxValue="0.56690653911933286"/>
    </cacheField>
    <cacheField name="2024 Commission US" numFmtId="165">
      <sharedItems containsSemiMixedTypes="0" containsString="0" containsNumber="1" minValue="9.1999999999999993" maxValue="893656.32000000007"/>
    </cacheField>
    <cacheField name="2024 Guarantee True Up" numFmtId="165">
      <sharedItems containsSemiMixedTypes="0" containsString="0" containsNumber="1" minValue="0" maxValue="103193.42"/>
    </cacheField>
    <cacheField name="MM freeze impact - included in 2024 comm" numFmtId="165">
      <sharedItems containsSemiMixedTypes="0" containsString="0" containsNumber="1" minValue="-151.69652999999926" maxValue="81170.041087319958"/>
    </cacheField>
    <cacheField name="2024 Normalized Commissions" numFmtId="165">
      <sharedItems containsSemiMixedTypes="0" containsString="0" containsNumber="1" minValue="-35271.041087319958" maxValue="893656.32000000007"/>
    </cacheField>
    <cacheField name="Eff Rate" numFmtId="164">
      <sharedItems containsSemiMixedTypes="0" containsString="0" containsNumber="1" minValue="-12.554109545397338" maxValue="2.8335936697517417"/>
    </cacheField>
    <cacheField name="MM" numFmtId="9">
      <sharedItems containsSemiMixedTypes="0" containsString="0" containsNumber="1" minValue="0.75" maxValue="1.2"/>
    </cacheField>
    <cacheField name="Baseline Commission " numFmtId="165">
      <sharedItems containsSemiMixedTypes="0" containsString="0" containsNumber="1" minValue="20.374559999999999" maxValue="686809.83311999997"/>
    </cacheField>
    <cacheField name="YOY Commission @Baseline" numFmtId="165">
      <sharedItems containsSemiMixedTypes="0" containsString="0" containsNumber="1" minValue="-306008.54617737513" maxValue="82876.364447319967"/>
    </cacheField>
    <cacheField name="Baseline Comm Increase" numFmtId="165">
      <sharedItems/>
    </cacheField>
    <cacheField name="Sales Growth" numFmtId="165">
      <sharedItems containsSemiMixedTypes="0" containsString="0" containsNumber="1" minValue="23.261700000000001" maxValue="2299404.6655999999"/>
    </cacheField>
    <cacheField name="Growth GP$- asssume flat margin %" numFmtId="165">
      <sharedItems containsSemiMixedTypes="0" containsString="0" containsNumber="1" minValue="9.904300000000001" maxValue="333865.89110000007"/>
    </cacheField>
    <cacheField name="Growth Commission" numFmtId="165">
      <sharedItems containsSemiMixedTypes="0" containsString="0" containsNumber="1" minValue="2.1393287999999999" maxValue="72115.032477600005"/>
    </cacheField>
    <cacheField name="Total Commission" numFmtId="165">
      <sharedItems containsSemiMixedTypes="0" containsString="0" containsNumber="1" minValue="22.5138888" maxValue="758924.8655976"/>
    </cacheField>
    <cacheField name="YOY Comm" numFmtId="165">
      <sharedItems containsSemiMixedTypes="0" containsString="0" containsNumber="1" minValue="-268689.617891" maxValue="57514.587756000023"/>
    </cacheField>
    <cacheField name="Addit Rev  to break even" numFmtId="165">
      <sharedItems containsSemiMixedTypes="0" containsString="0" containsNumber="1" minValue="0" maxValue="6406107.7931160191"/>
    </cacheField>
    <cacheField name="Additional GP$ Growth to break even" numFmtId="165">
      <sharedItems containsSemiMixedTypes="0" containsString="0" containsNumber="1" minValue="0" maxValue="1492720.0993944446"/>
    </cacheField>
    <cacheField name="2022 Sales" numFmtId="165">
      <sharedItems containsSemiMixedTypes="0" containsString="0" containsNumber="1" minValue="0" maxValue="33945679.479999997"/>
    </cacheField>
    <cacheField name="2022 CGP$" numFmtId="165">
      <sharedItems containsSemiMixedTypes="0" containsString="0" containsNumber="1" minValue="0" maxValue="4557594.79"/>
    </cacheField>
    <cacheField name="2023 Sales" numFmtId="165">
      <sharedItems containsSemiMixedTypes="0" containsString="0" containsNumber="1" minValue="0" maxValue="35233246.119999997"/>
    </cacheField>
    <cacheField name="2023 CGP$" numFmtId="165">
      <sharedItems containsSemiMixedTypes="0" containsString="0" containsNumber="1" minValue="0" maxValue="5024945.6399999997"/>
    </cacheField>
    <cacheField name="2024 Goal" numFmtId="165">
      <sharedItems containsSemiMixedTypes="0" containsString="0" containsNumber="1" minValue="0" maxValue="37347223.020000003"/>
    </cacheField>
    <cacheField name="2024 Attainment %" numFmtId="0">
      <sharedItems containsSemiMixedTypes="0" containsString="0" containsNumber="1" minValue="0" maxValue="211.76"/>
    </cacheField>
    <cacheField name="Rate %" numFmtId="0">
      <sharedItems containsSemiMixedTypes="0" containsString="0" containsNumber="1" minValue="0" maxValue="200"/>
    </cacheField>
    <cacheField name="Bonus" numFmtId="44">
      <sharedItems containsSemiMixedTypes="0" containsString="0" containsNumber="1" containsInteger="1" minValue="0" maxValue="20000"/>
    </cacheField>
    <cacheField name="Final Payment" numFmtId="44">
      <sharedItems containsSemiMixedTypes="0" containsString="0" containsNumber="1" minValue="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osh, Rahul (Atlanta, GA)" refreshedDate="45789.457110185183" createdVersion="8" refreshedVersion="8" minRefreshableVersion="3" recordCount="555" xr:uid="{D9357AA2-182B-4800-A628-CBE605586E46}">
  <cacheSource type="worksheet">
    <worksheetSource ref="A1:AL556" sheet="MASTER (2)"/>
  </cacheSource>
  <cacheFields count="40">
    <cacheField name="Full Name" numFmtId="0">
      <sharedItems count="555">
        <s v="Adam Ketelsen"/>
        <s v="Amanda Chapin"/>
        <s v="Andrew Smykowski"/>
        <s v="Anthony Jordanek"/>
        <s v="Bentley Glenn"/>
        <s v="Blake Bueter"/>
        <s v="Braedon Briscoe"/>
        <s v="Brevin Crawford"/>
        <s v="Carlos Sanchez"/>
        <s v="Christopher Howard"/>
        <s v="Cynthia Rohrbaugh"/>
        <s v="Douglas Hanselman"/>
        <s v="Eric Macdonald"/>
        <s v="Evan Lowe"/>
        <s v="Francisco Salazar"/>
        <s v="Hannah Olson"/>
        <s v="Jacob Blanche"/>
        <s v="Jacob Linton"/>
        <s v="Jamelle Barrett"/>
        <s v="Jeffrey Boster"/>
        <s v="Jeffrey Heerdt"/>
        <s v="Jensen Davis"/>
        <s v="Jesus Gracia"/>
        <s v="Juan Bolivar"/>
        <s v="Juan Perez"/>
        <s v="Kelly Womack"/>
        <s v="Kennedy Earley"/>
        <s v="Konrad Laufersweiler"/>
        <s v="Leila Wilford"/>
        <s v="Lonnie Green"/>
        <s v="Luis Perez"/>
        <s v="Marcial Camarillo"/>
        <s v="Maryann Lee Bruning"/>
        <s v="Matthew Edington"/>
        <s v="Max Rones"/>
        <s v="Megan Nissalke"/>
        <s v="Michael Gallagher"/>
        <s v="Nathan Hartung"/>
        <s v="Nicole Acampora"/>
        <s v="Quintin Brent"/>
        <s v="Randy Wissing"/>
        <s v="Robert Lane"/>
        <s v="Sadie Heithaus"/>
        <s v="Tiffany Kim"/>
        <s v="Timothy Gjerde"/>
        <s v="Victoria Birkey"/>
        <s v="Vivian Horwitch"/>
        <s v="Zachary Smith"/>
        <s v="Alzedrick Winters"/>
        <s v="Bashar Tappouni"/>
        <s v="Gregg Solak"/>
        <s v="Jim Stealey"/>
        <s v="Joyce Picker"/>
        <s v="Brian Bradshaw"/>
        <s v="Hary Ramirez"/>
        <s v="Jennifer Johnson"/>
        <s v="Karen Bass"/>
        <s v="Robert Van Patten"/>
        <s v="Alan Hamilton"/>
        <s v="Katelyn Beal"/>
        <s v="William Charles"/>
        <s v="Anthony Lobianco"/>
        <s v="Dylan Pottgieser"/>
        <s v="Leah Pacala"/>
        <s v="Michael Wallace"/>
        <s v="Amy Paul"/>
        <s v="Brennan Vargas"/>
        <s v="Dan Russell"/>
        <s v="Daniel Muska"/>
        <s v="Derek Cox"/>
        <s v="Eric Peterson"/>
        <s v="Ernest Lunbeck"/>
        <s v="Hagen Young"/>
        <s v="Johnathan Rodriguez"/>
        <s v="Joseph Scalia"/>
        <s v="Marcelino Gutierrez"/>
        <s v="Michael Schreck"/>
        <s v="Ricardo Clark"/>
        <s v="Richard Arthur"/>
        <s v="Rocky Marcheleta"/>
        <s v="Ryan Gamber"/>
        <s v="Tanya M. Smith"/>
        <s v="Ty Adams"/>
        <s v="Coleman Chambly"/>
        <s v="Johnathan Porter"/>
        <s v="Jonathan Matasar"/>
        <s v="Katrina Geslock"/>
        <s v="Marcie Swogger"/>
        <s v="Penelope Acosta"/>
        <s v="Rick Bader"/>
        <s v="Kevin Peterson"/>
        <s v="Joseph Funicelli"/>
        <s v="Dominic Rapton"/>
        <s v="Stephanie Auriemma"/>
        <s v="Alec Sinner"/>
        <s v="Alex Wheeler"/>
        <s v="Alfred Abrew"/>
        <s v="Andrew Green"/>
        <s v="Angier Hsu"/>
        <s v="Beau Matson"/>
        <s v="Benjamin Clark"/>
        <s v="Boris Kaluszyk"/>
        <s v="Bradley Miller"/>
        <s v="Brandon Campbell"/>
        <s v="Breland Walker"/>
        <s v="Brian Schreiner"/>
        <s v="Brian Unruh"/>
        <s v="Bryan Paas"/>
        <s v="Bryan Poppe"/>
        <s v="Carlos Koczela"/>
        <s v="Chad Kloepfel"/>
        <s v="Charles Vockler"/>
        <s v="Christopher Tjaarda"/>
        <s v="Connie Cuene"/>
        <s v="Cory Gamber"/>
        <s v="Cory Miller"/>
        <s v="Courtney Holland"/>
        <s v="Cynthia Freed"/>
        <s v="Darine Greer"/>
        <s v="Darren Lapenias"/>
        <s v="David Anderer"/>
        <s v="David Bragen"/>
        <s v="David Cisik"/>
        <s v="David Fugok"/>
        <s v="Dennis Womer"/>
        <s v="Derek Koch"/>
        <s v="Donelson Leake"/>
        <s v="Dustin Fullerton"/>
        <s v="Edgar Rodriguez"/>
        <s v="Edward Rodriguez"/>
        <s v="Efrain Montellano"/>
        <s v="Emily Drummond"/>
        <s v="Emily Hooper"/>
        <s v="Erin Nichols"/>
        <s v="Erin Ross"/>
        <s v="Evan Fisher"/>
        <s v="Francisco Echenique"/>
        <s v="Galen Miles Ii"/>
        <s v="Garland Davis"/>
        <s v="Gina Girardi"/>
        <s v="Haley Morris"/>
        <s v="Heather Kennada"/>
        <s v="Jack Anten"/>
        <s v="James Lucas"/>
        <s v="James Willard"/>
        <s v="Jason Traver"/>
        <s v="Jeffrey Hein"/>
        <s v="Jennifer Freeman"/>
        <s v="Jessica Borgen"/>
        <s v="Jessica Hagerty"/>
        <s v="Joanne Iannazzone"/>
        <s v="Joe Andrews"/>
        <s v="John Mckenna"/>
        <s v="John Metzger"/>
        <s v="John Nguyen"/>
        <s v="John Parks"/>
        <s v="Katelyn Greeneway"/>
        <s v="Keith Harris"/>
        <s v="Keith Morrison"/>
        <s v="Kenneth Cox"/>
        <s v="Kevin Beck"/>
        <s v="Kevin Delesk"/>
        <s v="Kristopher Korinek"/>
        <s v="Kurt Beeler"/>
        <s v="Kyle Peabody"/>
        <s v="Laura Carrera"/>
        <s v="Lindsey Bell"/>
        <s v="Lisa Serrano"/>
        <s v="Lora Lock"/>
        <s v="Loren Partridge"/>
        <s v="Marc Allman"/>
        <s v="Marc Cassese"/>
        <s v="Mark Todd"/>
        <s v="Matthew Burns"/>
        <s v="Matthew Von Neida"/>
        <s v="Melanie Hix"/>
        <s v="Micah Brooks"/>
        <s v="Michael Bowers"/>
        <s v="Michael Demaio"/>
        <s v="Michael Glenn"/>
        <s v="Michael Schmitt"/>
        <s v="Michelle Tucker"/>
        <s v="Mitchell Skarban"/>
        <s v="Nastasha Janner"/>
        <s v="Nathan Christall"/>
        <s v="Nathan Kennedy"/>
        <s v="Nathan Ward"/>
        <s v="Neil Armitage"/>
        <s v="Nicole Gitzke"/>
        <s v="Paul Bachtold"/>
        <s v="Paul Brown"/>
        <s v="Paul Dyer"/>
        <s v="Phanes Barno Iv"/>
        <s v="Prudence Adams"/>
        <s v="Rachel Hall"/>
        <s v="Rebecca Ramsey"/>
        <s v="Reginald Love"/>
        <s v="Rick Love"/>
        <s v="Robert Bowen"/>
        <s v="Robert Ingram"/>
        <s v="Roberto Herrera Bolivar"/>
        <s v="Ruben Jordan"/>
        <s v="Ryan Mullally"/>
        <s v="Sarah Chenoweth"/>
        <s v="Scott Larsen"/>
        <s v="Scott Snipe"/>
        <s v="Scott Whetstone"/>
        <s v="Sean Anderson"/>
        <s v="Shannon Lambert"/>
        <s v="Stephanie Brookshire"/>
        <s v="Stephen Jones"/>
        <s v="Stephen Sneed"/>
        <s v="Tad Berger"/>
        <s v="Thomas Macdonald"/>
        <s v="Thomas Merendino"/>
        <s v="Tiffany Collins"/>
        <s v="Timothy Jones"/>
        <s v="Timothy King"/>
        <s v="Timothy Lohre"/>
        <s v="Todd Humphrey"/>
        <s v="Traci Sanza"/>
        <s v="Vicki Gramm"/>
        <s v="William Hanson"/>
        <s v="William Small"/>
        <s v="Zachary Kruk"/>
        <s v="Zane White"/>
        <s v="Andy Dean"/>
        <s v="Brandon Chay"/>
        <s v="Brian Corr"/>
        <s v="Brian Dawson"/>
        <s v="Christine Hartman"/>
        <s v="Christopher Gill"/>
        <s v="Christopher Martin"/>
        <s v="Damien Johnson"/>
        <s v="Daniel Stone"/>
        <s v="David Kawut"/>
        <s v="Devonne Graham"/>
        <s v="Eric Richardson"/>
        <s v="Fred Coha"/>
        <s v="Gerard Higgins"/>
        <s v="Heidi Krieger"/>
        <s v="James Lathrope"/>
        <s v="Jason Roberts"/>
        <s v="Jessica Boyd"/>
        <s v="Jonathan Sweet"/>
        <s v="Joseph Marcano"/>
        <s v="Lake Campbell"/>
        <s v="Laura Street"/>
        <s v="Lisa Lippelgoos"/>
        <s v="Melissa Watkins"/>
        <s v="Michael Gebhart"/>
        <s v="Paul Arseneau"/>
        <s v="Richard Ledyard"/>
        <s v="Rocco Corsetti"/>
        <s v="Ronald Lopez"/>
        <s v="Sheri Green"/>
        <s v="Shirley King"/>
        <s v="Slade Gurley"/>
        <s v="Stephen Hart"/>
        <s v="Sue Glarner"/>
        <s v="Tanner Chuhlantseff"/>
        <s v="Timothy Monaghan"/>
        <s v="William Schneider"/>
        <s v="Aaron Vogt"/>
        <s v="Aimee Ellis"/>
        <s v="Cameron Kooti"/>
        <s v="Carrie Storin"/>
        <s v="Christopher Limp"/>
        <s v="Christopher Van Tassell"/>
        <s v="Daniel Juarez"/>
        <s v="Eduardo Carrillo"/>
        <s v="Elayne Martin"/>
        <s v="Heather Taylor"/>
        <s v="Jason Shaw"/>
        <s v="Kaylynn Fox"/>
        <s v="Laura Parrish"/>
        <s v="Lisa Thompson"/>
        <s v="Michael Cornell"/>
        <s v="Michael Oakley"/>
        <s v="Mirinda Kirchberg"/>
        <s v="Nate Glime"/>
        <s v="Nathan Carlson"/>
        <s v="Neal Rushing"/>
        <s v="Nicole Bell"/>
        <s v="Robert Frank"/>
        <s v="Scott Cornwall"/>
        <s v="Shannon Moloney"/>
        <s v="Stephen Rishel"/>
        <s v="Timothy Pilato"/>
        <s v="Trey Thornton"/>
        <s v="Deborah Siden"/>
        <s v="Adam Bryant"/>
        <s v="Alan Broniewicz"/>
        <s v="Alan Hagenbuch"/>
        <s v="Alan Rasnic"/>
        <s v="Andrew Shipp"/>
        <s v="Andrew Tews"/>
        <s v="Angela James"/>
        <s v="Anne Day"/>
        <s v="Benjamin Crook"/>
        <s v="Braden Mcrae"/>
        <s v="Bradley Watkinson"/>
        <s v="Brady Johnson"/>
        <s v="Brent Womble"/>
        <s v="Brett Geisel"/>
        <s v="Brett Johnson"/>
        <s v="Brian Antvelink"/>
        <s v="Brian Berna"/>
        <s v="Brian Crowe"/>
        <s v="Brian Daniel"/>
        <s v="Brian Dolinger"/>
        <s v="Brian Hankins"/>
        <s v="Bruce Filer"/>
        <s v="Bryan Doughty"/>
        <s v="Bryan Hegseth"/>
        <s v="Bryan Quintana"/>
        <s v="Carman Coppol"/>
        <s v="Carol Stumme"/>
        <s v="Carolyn Abrew"/>
        <s v="Cesar Ruiz"/>
        <s v="Chad Curry"/>
        <s v="Chad Landis"/>
        <s v="Charles Harden"/>
        <s v="Charles Sampson"/>
        <s v="Christine Walker"/>
        <s v="Christopher Aromandi"/>
        <s v="Christopher Bykowski"/>
        <s v="Christopher Ignaszak"/>
        <s v="Christopher Mask"/>
        <s v="Christopher Schull"/>
        <s v="Cindy Ratledge"/>
        <s v="Cynthia Butler"/>
        <s v="Cynthia Jenne"/>
        <s v="Cynthia Sexton"/>
        <s v="Daniel Boone"/>
        <s v="Daniel Buker"/>
        <s v="Daniel Caan"/>
        <s v="Danny Wiseman"/>
        <s v="David Andersen"/>
        <s v="David Bourque"/>
        <s v="David Buhler"/>
        <s v="David Moore"/>
        <s v="David Pickert"/>
        <s v="David Sawyer"/>
        <s v="Debbi Wood"/>
        <s v="Derek Maddox"/>
        <s v="Devon Mackey"/>
        <s v="Donald Durre"/>
        <s v="Donna Montibon"/>
        <s v="Douglas Newman"/>
        <s v="Douglas Swartz"/>
        <s v="Dwayne Mccullough"/>
        <s v="Edward Franz"/>
        <s v="Edward Godfrey"/>
        <s v="Edward Keeney"/>
        <s v="Elijah Spencer"/>
        <s v="Elizabeth Torres"/>
        <s v="Eric Anthony"/>
        <s v="Eric Olson"/>
        <s v="Eric Reisinger"/>
        <s v="Erik Madden"/>
        <s v="Frank Shields"/>
        <s v="Garen Anderson"/>
        <s v="Gary Golias"/>
        <s v="George Ortega"/>
        <s v="George Quintana"/>
        <s v="Glen Bockhorn"/>
        <s v="Gregory Gonder"/>
        <s v="Gregory Goody"/>
        <s v="Hector Navarro"/>
        <s v="Iva Schmitt"/>
        <s v="Jacob Marini"/>
        <s v="Jake Presley"/>
        <s v="James Baglin"/>
        <s v="James Brunson"/>
        <s v="James Buff"/>
        <s v="James Elder"/>
        <s v="James Krywko"/>
        <s v="James Lansing"/>
        <s v="James Stringfellow"/>
        <s v="James Walsh"/>
        <s v="James Wick"/>
        <s v="Jason Donald"/>
        <s v="Jay Keaton"/>
        <s v="Jeff Waltrip"/>
        <s v="Jeffrey Lovell"/>
        <s v="Jeffrey Parr"/>
        <s v="Jeffrey Reece"/>
        <s v="Jeramiah Ellis"/>
        <s v="Jessica Wines"/>
        <s v="Joan Stimson"/>
        <s v="Joe Ferrara"/>
        <s v="John Aimonetti"/>
        <s v="John Lamb"/>
        <s v="John Sesnie"/>
        <s v="John Trexler"/>
        <s v="John Tumbarello"/>
        <s v="Jon Huber"/>
        <s v="Jonathan Currie"/>
        <s v="Jose Luis Rosales"/>
        <s v="Joseph Burke"/>
        <s v="Joseph Fitzgerald"/>
        <s v="Joseph Santos"/>
        <s v="Joseph Woodside"/>
        <s v="Katharine Allen"/>
        <s v="Katherine Power"/>
        <s v="Keith Lapinas"/>
        <s v="Keith Stortz"/>
        <s v="Kenneth Pretzer"/>
        <s v="Kenneth Robbins"/>
        <s v="Kenneth Vos"/>
        <s v="Kenneth Walker"/>
        <s v="Kerrie Bonner"/>
        <s v="Kevin Robinson"/>
        <s v="Kieran Craft"/>
        <s v="Kimiko Geiger"/>
        <s v="Larry Sullivan"/>
        <s v="Laura Metcalf"/>
        <s v="Lisa Skrelunas"/>
        <s v="Lori Powers"/>
        <s v="Lorie Abernethy"/>
        <s v="Lynn Daniels"/>
        <s v="Mark Hoerdemann"/>
        <s v="Mark Kromer"/>
        <s v="Mark Lipsey"/>
        <s v="Mark Ridley"/>
        <s v="Martha Guy"/>
        <s v="Matthew Banbury"/>
        <s v="Matthew Miller"/>
        <s v="Matthew Revecky"/>
        <s v="Matthew Warwick"/>
        <s v="Melinda Dillon"/>
        <s v="Michael Azer"/>
        <s v="Michael Basler"/>
        <s v="Michael Buie"/>
        <s v="Michael Capstick"/>
        <s v="Michael Defrancesco"/>
        <s v="Michael Deweerdt"/>
        <s v="Michael Dreyfus"/>
        <s v="Michael Flory"/>
        <s v="Michael Garrity"/>
        <s v="Michael Graff"/>
        <s v="Michael Greene"/>
        <s v="Michael Ives"/>
        <s v="Michael Johnson"/>
        <s v="Michael Kelleher"/>
        <s v="Michael Mania"/>
        <s v="Michael Meehan"/>
        <s v="Michael Olivas"/>
        <s v="Michael Stephany"/>
        <s v="Michael Swasey"/>
        <s v="Michael Tobin"/>
        <s v="Michael Ward"/>
        <s v="Michelle Deluccia"/>
        <s v="Miguel Velasques"/>
        <s v="Monica Bekofsky"/>
        <s v="Nancy Beelen"/>
        <s v="Norma Herrera"/>
        <s v="Patsy Angulo"/>
        <s v="Paul Ater"/>
        <s v="Paul Kojis"/>
        <s v="Paul Peterson"/>
        <s v="Paul Van Vestrout"/>
        <s v="Peter Perucca"/>
        <s v="Phillip Colosi"/>
        <s v="Ray Mccullough"/>
        <s v="Richard Ciprian"/>
        <s v="Richard Moore"/>
        <s v="Richard Orsak"/>
        <s v="Richard Wagner"/>
        <s v="Robert Briscoe"/>
        <s v="Robert Conklin"/>
        <s v="Robert Demico"/>
        <s v="Robert Hager"/>
        <s v="Robert Hughes"/>
        <s v="Robert Kallil"/>
        <s v="Robert Puddephatt"/>
        <s v="Robert Rich"/>
        <s v="Robert White"/>
        <s v="Robin Roberts"/>
        <s v="Ronald Vaccarello"/>
        <s v="Rusel Hartmann"/>
        <s v="Russell Mims"/>
        <s v="Ryan Kearney"/>
        <s v="Ryan Snider"/>
        <s v="Ryan Whittaker"/>
        <s v="Scott Delamore"/>
        <s v="Scott Ellsworth"/>
        <s v="Scott Nelson"/>
        <s v="Scott Raker"/>
        <s v="Scott Searle"/>
        <s v="Scott Walker"/>
        <s v="Scott Woody"/>
        <s v="Sean Byers"/>
        <s v="Sean Nowak"/>
        <s v="Sean Sullivan"/>
        <s v="Shaun Krivoshia"/>
        <s v="Shauna Raudenbush"/>
        <s v="Steve Cogdill"/>
        <s v="Steve Giolitti"/>
        <s v="Steve Toler"/>
        <s v="Steven Barnick"/>
        <s v="Steven Gilman"/>
        <s v="Steven Young"/>
        <s v="Susan King"/>
        <s v="Susan Shiflett"/>
        <s v="Tammy Kirby"/>
        <s v="Tarynn Minegar"/>
        <s v="Teresa Neis"/>
        <s v="Thomas Calabrese"/>
        <s v="Thomas Gasper"/>
        <s v="Thomas Palia"/>
        <s v="Thomas Parkinson"/>
        <s v="Thomas Wippel"/>
        <s v="Tim Fitzgerald"/>
        <s v="Timothy Koltz"/>
        <s v="Toby Harrison"/>
        <s v="Todd Zelenka"/>
        <s v="Tom Belshe"/>
        <s v="Trent Stiles"/>
        <s v="Trevor VanRiper"/>
        <s v="Tyler Erker"/>
        <s v="Vonna Suzanne Van Heemst"/>
        <s v="Walter Bauer"/>
        <s v="William Green"/>
        <s v="William Phalon"/>
        <s v="Brian Serdiuk"/>
        <s v="Christopher Quinn"/>
        <s v="Colleen Pulsfort"/>
        <s v="Colston Clarke"/>
        <s v="David Garland"/>
        <s v="Dean Shaw"/>
        <s v="Donald Spencer"/>
        <s v="Dustin Alford"/>
        <s v="Fred Byrd"/>
        <s v="Jeanine Strickland"/>
        <s v="Jeffrey Depto"/>
        <s v="Jeffrey Simon"/>
        <s v="John Dodd"/>
        <s v="John McAbee"/>
        <s v="Karen Corwin"/>
        <s v="Kelsey Delfavero"/>
        <s v="Kristin Corsnitz"/>
        <s v="Michele Ortiz"/>
        <s v="Nicholas Iannone"/>
        <s v="Paul Davis"/>
        <s v="Reid Ellis"/>
        <s v="Rich Counter"/>
        <s v="Robert Hensel"/>
        <s v="Robert Stephens"/>
        <s v="Robert Walter"/>
        <s v="Stacey Avery"/>
        <s v="Stewart Vivian"/>
        <s v="Thomas Ahlers"/>
        <s v="William Christie"/>
      </sharedItems>
    </cacheField>
    <cacheField name="ee#" numFmtId="0">
      <sharedItems/>
    </cacheField>
    <cacheField name="Date of Hire" numFmtId="14">
      <sharedItems containsSemiMixedTypes="0" containsNonDate="0" containsDate="1" containsString="0" minDate="1976-10-04T00:00:00" maxDate="2024-12-03T00:00:00"/>
    </cacheField>
    <cacheField name="Years in role as if 12.31" numFmtId="43">
      <sharedItems containsSemiMixedTypes="0" containsString="0" containsNumber="1" minValue="7.9452054794520555E-2" maxValue="48.273972602739725"/>
    </cacheField>
    <cacheField name="Status" numFmtId="43">
      <sharedItems/>
    </cacheField>
    <cacheField name="Segment" numFmtId="43">
      <sharedItems/>
    </cacheField>
    <cacheField name="Position Name" numFmtId="0">
      <sharedItems/>
    </cacheField>
    <cacheField name="Manager Full Name" numFmtId="0">
      <sharedItems/>
    </cacheField>
    <cacheField name="Title Description" numFmtId="0">
      <sharedItems/>
    </cacheField>
    <cacheField name="MODELED TITLE" numFmtId="0">
      <sharedItems/>
    </cacheField>
    <cacheField name="2024 Sales" numFmtId="165">
      <sharedItems containsSemiMixedTypes="0" containsString="0" containsNumber="1" minValue="332.31" maxValue="32848638.079999998"/>
    </cacheField>
    <cacheField name="2024 CGP$" numFmtId="165">
      <sharedItems containsSemiMixedTypes="0" containsString="0" containsNumber="1" minValue="141.49" maxValue="4769512.7300000004"/>
    </cacheField>
    <cacheField name="CGP%" numFmtId="164">
      <sharedItems containsSemiMixedTypes="0" containsString="0" containsNumber="1" minValue="4.5959237745416028E-2" maxValue="0.56690653911933286"/>
    </cacheField>
    <cacheField name="2024 Commission US" numFmtId="165">
      <sharedItems containsSemiMixedTypes="0" containsString="0" containsNumber="1" minValue="9.1999999999999993" maxValue="893656.32000000007"/>
    </cacheField>
    <cacheField name="2024 Guarantee True Up" numFmtId="165">
      <sharedItems containsSemiMixedTypes="0" containsString="0" containsNumber="1" minValue="0" maxValue="103193.42"/>
    </cacheField>
    <cacheField name="MM freeze impact - included in 2024 comm" numFmtId="165">
      <sharedItems containsSemiMixedTypes="0" containsString="0" containsNumber="1" minValue="-151.69652999999926" maxValue="81170.041087319958"/>
    </cacheField>
    <cacheField name="2024 Normalized Commissions" numFmtId="165">
      <sharedItems containsSemiMixedTypes="0" containsString="0" containsNumber="1" minValue="-35271.041087319958" maxValue="893656.32000000007"/>
    </cacheField>
    <cacheField name="Eff Rate" numFmtId="164">
      <sharedItems containsSemiMixedTypes="0" containsString="0" containsNumber="1" minValue="-12.554109545397338" maxValue="2.8335936697517417"/>
    </cacheField>
    <cacheField name="MM" numFmtId="9">
      <sharedItems containsSemiMixedTypes="0" containsString="0" containsNumber="1" minValue="0.75" maxValue="1.2"/>
    </cacheField>
    <cacheField name="Baseline Commission " numFmtId="165">
      <sharedItems containsSemiMixedTypes="0" containsString="0" containsNumber="1" minValue="20.374559999999999" maxValue="686809.83311999997"/>
    </cacheField>
    <cacheField name="YOY Commission @Baseline" numFmtId="165">
      <sharedItems containsSemiMixedTypes="0" containsString="0" containsNumber="1" minValue="-306008.54617737513" maxValue="82876.364447319967"/>
    </cacheField>
    <cacheField name="Baseline Comm Increase" numFmtId="165">
      <sharedItems/>
    </cacheField>
    <cacheField name="Sales Growth" numFmtId="165">
      <sharedItems containsSemiMixedTypes="0" containsString="0" containsNumber="1" minValue="23.261700000000001" maxValue="2299404.6655999999"/>
    </cacheField>
    <cacheField name="Growth GP$- asssume flat margin %" numFmtId="165">
      <sharedItems containsSemiMixedTypes="0" containsString="0" containsNumber="1" minValue="9.904300000000001" maxValue="333865.89110000007"/>
    </cacheField>
    <cacheField name="Growth Commission" numFmtId="165">
      <sharedItems containsSemiMixedTypes="0" containsString="0" containsNumber="1" minValue="2.1393287999999999" maxValue="72115.032477600005"/>
    </cacheField>
    <cacheField name="Total Commission" numFmtId="165">
      <sharedItems containsSemiMixedTypes="0" containsString="0" containsNumber="1" minValue="22.5138888" maxValue="758924.8655976"/>
    </cacheField>
    <cacheField name="YOY Comm" numFmtId="165">
      <sharedItems containsSemiMixedTypes="0" containsString="0" containsNumber="1" minValue="-268689.617891" maxValue="57514.587756000023"/>
    </cacheField>
    <cacheField name="Addit Rev  to break even" numFmtId="165">
      <sharedItems containsSemiMixedTypes="0" containsString="0" containsNumber="1" minValue="0" maxValue="6406107.7931160191"/>
    </cacheField>
    <cacheField name="Additional GP$ Growth to break even" numFmtId="165">
      <sharedItems containsSemiMixedTypes="0" containsString="0" containsNumber="1" minValue="0" maxValue="1492720.0993944446"/>
    </cacheField>
    <cacheField name="2022 Sales" numFmtId="165">
      <sharedItems containsSemiMixedTypes="0" containsString="0" containsNumber="1" minValue="0" maxValue="33945679.479999997"/>
    </cacheField>
    <cacheField name="2022 CGP$" numFmtId="165">
      <sharedItems containsSemiMixedTypes="0" containsString="0" containsNumber="1" minValue="0" maxValue="4557594.79"/>
    </cacheField>
    <cacheField name="2023 Sales" numFmtId="165">
      <sharedItems containsSemiMixedTypes="0" containsString="0" containsNumber="1" minValue="0" maxValue="35233246.119999997"/>
    </cacheField>
    <cacheField name="2023 CGP$" numFmtId="165">
      <sharedItems containsSemiMixedTypes="0" containsString="0" containsNumber="1" minValue="0" maxValue="5024945.6399999997"/>
    </cacheField>
    <cacheField name="2024 Goal" numFmtId="165">
      <sharedItems containsSemiMixedTypes="0" containsString="0" containsNumber="1" minValue="0" maxValue="37347223.020000003"/>
    </cacheField>
    <cacheField name="2024 Attainment %" numFmtId="0">
      <sharedItems containsSemiMixedTypes="0" containsString="0" containsNumber="1" minValue="0" maxValue="211.76"/>
    </cacheField>
    <cacheField name="Rate %" numFmtId="0">
      <sharedItems containsSemiMixedTypes="0" containsString="0" containsNumber="1" minValue="0" maxValue="200"/>
    </cacheField>
    <cacheField name="Bonus" numFmtId="44">
      <sharedItems containsSemiMixedTypes="0" containsString="0" containsNumber="1" containsInteger="1" minValue="0" maxValue="20000"/>
    </cacheField>
    <cacheField name="Final Payment" numFmtId="44">
      <sharedItems containsSemiMixedTypes="0" containsString="0" containsNumber="1" minValue="0" maxValue="40000"/>
    </cacheField>
    <cacheField name="Sales Growth %" numFmtId="0" formula="'Sales Growth'/'2023 Sales'" databaseField="0"/>
    <cacheField name="calc_CGP%" numFmtId="0" formula="'2024 CGP$'/'2024 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s v="Adam Ketelsen"/>
    <s v="309490"/>
    <d v="2024-04-15T00:00:00"/>
    <n v="0.71232876712328763"/>
    <s v="Y"/>
    <x v="0"/>
    <s v="AKETELS"/>
    <s v="Todd Fosheim"/>
    <x v="0"/>
    <s v="SR I"/>
    <n v="307073.61"/>
    <n v="82479.56"/>
    <n v="0.26859865945497563"/>
    <n v="3431.7300000000005"/>
    <n v="0"/>
    <n v="0"/>
    <n v="3431.7300000000005"/>
    <n v="4.1607035731034463E-2"/>
    <n v="1"/>
    <n v="4123.9780000000001"/>
    <n v="692.24799999999959"/>
    <s v="Y"/>
    <n v="15353.6805"/>
    <n v="4123.9780000000001"/>
    <n v="288.67846000000003"/>
    <n v="3720.4084600000006"/>
    <n v="288.67846000000009"/>
    <n v="0"/>
    <n v="0"/>
    <n v="0"/>
    <n v="0"/>
    <n v="0"/>
    <n v="0"/>
    <n v="409694"/>
    <n v="74.95"/>
    <n v="0"/>
    <n v="3000"/>
    <n v="0"/>
  </r>
  <r>
    <s v="Amanda Chapin"/>
    <s v="309413"/>
    <d v="2024-03-18T00:00:00"/>
    <n v="0.78904109589041094"/>
    <s v="Y"/>
    <x v="0"/>
    <s v="ACHAPIN"/>
    <s v="Todd Fosheim"/>
    <x v="0"/>
    <s v="SR I"/>
    <n v="1298759.75"/>
    <n v="383565.72"/>
    <n v="0.29533231223095724"/>
    <n v="22422.7"/>
    <n v="0"/>
    <n v="0"/>
    <n v="22422.7"/>
    <n v="5.8458560895379291E-2"/>
    <n v="1.2"/>
    <n v="23013.943199999998"/>
    <n v="591.24319999999716"/>
    <s v="Y"/>
    <n v="64937.987500000003"/>
    <n v="19178.286"/>
    <n v="1610.9760240000001"/>
    <n v="24033.676024"/>
    <n v="1610.9760239999996"/>
    <n v="0"/>
    <n v="0"/>
    <n v="0"/>
    <n v="0"/>
    <n v="0"/>
    <n v="0"/>
    <n v="1426103.68"/>
    <n v="91.07"/>
    <n v="0"/>
    <n v="3000"/>
    <n v="0"/>
  </r>
  <r>
    <s v="Andrew Smykowski"/>
    <s v="306444"/>
    <d v="2019-10-01T00:00:00"/>
    <n v="5.2547945205479456"/>
    <s v="Y"/>
    <x v="0"/>
    <s v="ASMYKOW"/>
    <s v="Mike Peters"/>
    <x v="0"/>
    <s v="SR I"/>
    <n v="1723003.02"/>
    <n v="369632.02999999997"/>
    <n v="0.21452778997450622"/>
    <n v="17322.350000000002"/>
    <n v="0"/>
    <n v="8103.0397184999892"/>
    <n v="9219.3102815000129"/>
    <n v="2.4941859831519506E-2"/>
    <n v="0.75"/>
    <n v="13861.201125"/>
    <n v="4641.8908434999867"/>
    <s v="Y"/>
    <n v="86150.151000000013"/>
    <n v="18481.601500000001"/>
    <n v="970.28407875000005"/>
    <n v="18292.634078750001"/>
    <n v="970.28407874999903"/>
    <n v="0"/>
    <n v="0"/>
    <n v="511134.78"/>
    <n v="137639.45000000001"/>
    <n v="1010224.71"/>
    <n v="248696.33"/>
    <n v="2426510.75"/>
    <n v="71.010000000000005"/>
    <n v="0"/>
    <n v="3000"/>
    <n v="0"/>
  </r>
  <r>
    <s v="Anthony Jordanek"/>
    <s v="306361"/>
    <d v="2019-09-03T00:00:00"/>
    <n v="5.3315068493150681"/>
    <s v="Y"/>
    <x v="0"/>
    <s v="AJORDAN"/>
    <s v="Stanley Dunton"/>
    <x v="0"/>
    <s v="SR I"/>
    <n v="1804244.86"/>
    <n v="445405.88999999996"/>
    <n v="0.24686554462458046"/>
    <n v="21228.869999999995"/>
    <n v="0"/>
    <n v="1353.3947041312495"/>
    <n v="19875.475295868746"/>
    <n v="4.4623287976431447E-2"/>
    <n v="1"/>
    <n v="22270.2945"/>
    <n v="2394.8192041312541"/>
    <s v="Y"/>
    <n v="90212.243000000017"/>
    <n v="22270.2945"/>
    <n v="1558.9206150000002"/>
    <n v="22787.790614999994"/>
    <n v="1558.9206149999991"/>
    <n v="0"/>
    <n v="0"/>
    <n v="750862.8"/>
    <n v="203375.64"/>
    <n v="1315316.55"/>
    <n v="322868.98"/>
    <n v="1866431.82"/>
    <n v="96.67"/>
    <n v="0"/>
    <n v="3000"/>
    <n v="0"/>
  </r>
  <r>
    <s v="Bentley Glenn"/>
    <s v="309340"/>
    <d v="2024-01-02T00:00:00"/>
    <n v="0.99726027397260275"/>
    <s v="Y"/>
    <x v="0"/>
    <s v="BGLENN"/>
    <s v="Robert Rogers"/>
    <x v="0"/>
    <s v="SR I"/>
    <n v="389084.87"/>
    <n v="88943.10000000002"/>
    <n v="0.22859562747839571"/>
    <n v="9996"/>
    <n v="7372.3300000000008"/>
    <n v="762.24860178749077"/>
    <n v="1861.4213982125084"/>
    <n v="2.0928227127371409E-2"/>
    <n v="0.75"/>
    <n v="3335.3662500000009"/>
    <n v="1473.9448517874926"/>
    <s v="Y"/>
    <n v="19454.2435"/>
    <n v="4447.1550000000016"/>
    <n v="233.47563750000009"/>
    <n v="10229.4756375"/>
    <n v="233.47563749999972"/>
    <n v="0"/>
    <n v="0"/>
    <n v="0"/>
    <n v="0"/>
    <n v="0"/>
    <n v="0"/>
    <n v="1001536.48"/>
    <n v="38.85"/>
    <n v="0"/>
    <n v="3000"/>
    <n v="0"/>
  </r>
  <r>
    <s v="Blake Bueter"/>
    <s v="309078"/>
    <d v="2023-06-05T00:00:00"/>
    <n v="1.5753424657534247"/>
    <s v="Y"/>
    <x v="0"/>
    <s v="BBUETER"/>
    <s v="Joseph Pleva"/>
    <x v="0"/>
    <s v="SR I"/>
    <n v="372457.09"/>
    <n v="88871.33"/>
    <n v="0.23860823806575945"/>
    <n v="5838.45"/>
    <n v="2290.9700000000003"/>
    <n v="0"/>
    <n v="3547.4799999999996"/>
    <n v="3.9917035111323294E-2"/>
    <n v="0.75"/>
    <n v="3332.6748749999997"/>
    <n v="-214.80512499999986"/>
    <s v="N"/>
    <n v="18622.854500000001"/>
    <n v="4443.5664999999999"/>
    <n v="233.28724124999999"/>
    <n v="6071.7372412499999"/>
    <n v="233.28724125000008"/>
    <n v="0"/>
    <n v="0"/>
    <n v="0"/>
    <n v="0"/>
    <n v="0"/>
    <n v="0"/>
    <n v="370000"/>
    <n v="100.66"/>
    <n v="103.3"/>
    <n v="3000"/>
    <n v="3099"/>
  </r>
  <r>
    <s v="Braedon Briscoe"/>
    <s v="307963"/>
    <d v="2021-11-08T00:00:00"/>
    <n v="3.1479452054794521"/>
    <s v="Y"/>
    <x v="0"/>
    <s v="BBRISCO"/>
    <s v="Charles Jaramillo"/>
    <x v="0"/>
    <s v="SR I"/>
    <n v="1404530.31"/>
    <n v="395423.98"/>
    <n v="0.28153467190038778"/>
    <n v="21900.74"/>
    <n v="0"/>
    <n v="0"/>
    <n v="21900.74"/>
    <n v="5.5385462459813392E-2"/>
    <n v="1"/>
    <n v="19771.199000000001"/>
    <n v="-2129.5410000000011"/>
    <s v="N"/>
    <n v="70226.515500000009"/>
    <n v="19771.199000000001"/>
    <n v="1383.9839300000001"/>
    <n v="23284.72393"/>
    <n v="1383.9839299999985"/>
    <n v="0"/>
    <n v="0"/>
    <n v="326117.15999999997"/>
    <n v="86159.5"/>
    <n v="1213734.54"/>
    <n v="347876.39"/>
    <n v="1861509.45"/>
    <n v="75.45"/>
    <n v="0"/>
    <n v="3000"/>
    <n v="0"/>
  </r>
  <r>
    <s v="Brevin Crawford"/>
    <s v="309305"/>
    <d v="2023-12-11T00:00:00"/>
    <n v="1.0575342465753426"/>
    <s v="Y"/>
    <x v="0"/>
    <s v="BCRAWFO"/>
    <s v="Charles Jaramillo"/>
    <x v="0"/>
    <s v="SR I"/>
    <n v="19634.91"/>
    <n v="1980.5900000000001"/>
    <n v="0.1008708468742663"/>
    <n v="50.46"/>
    <n v="0"/>
    <n v="0"/>
    <n v="50.46"/>
    <n v="2.5477256777020986E-2"/>
    <n v="0.75"/>
    <n v="74.272125000000017"/>
    <n v="23.812125000000016"/>
    <s v="Y"/>
    <n v="981.74549999999999"/>
    <n v="99.029499999999999"/>
    <n v="5.1990487500000011"/>
    <n v="55.659048750000004"/>
    <n v="5.1990487500000029"/>
    <n v="0"/>
    <n v="0"/>
    <n v="0"/>
    <n v="0"/>
    <n v="0"/>
    <n v="0"/>
    <n v="479998.08"/>
    <n v="4.09"/>
    <n v="0"/>
    <n v="3000"/>
    <n v="0"/>
  </r>
  <r>
    <s v="Carlos Sanchez"/>
    <s v="307548"/>
    <d v="2021-06-09T00:00:00"/>
    <n v="3.5643835616438357"/>
    <s v="Y"/>
    <x v="0"/>
    <s v="CSANC01"/>
    <s v="Arthur Shields"/>
    <x v="0"/>
    <s v="SR I"/>
    <n v="946110.09"/>
    <n v="234792.50999999998"/>
    <n v="0.24816616214292778"/>
    <n v="10084.130000000001"/>
    <n v="0"/>
    <n v="0"/>
    <n v="10084.130000000001"/>
    <n v="4.2949112814544221E-2"/>
    <n v="1"/>
    <n v="11739.6255"/>
    <n v="1655.4954999999991"/>
    <s v="Y"/>
    <n v="47305.504500000003"/>
    <n v="11739.6255"/>
    <n v="821.77378500000009"/>
    <n v="10905.903785"/>
    <n v="821.77378499999941"/>
    <n v="0"/>
    <n v="0"/>
    <n v="816125.4"/>
    <n v="170894.52"/>
    <n v="1014842.44"/>
    <n v="270917.39"/>
    <n v="910301.23"/>
    <n v="103.93"/>
    <n v="119.65"/>
    <n v="3000"/>
    <n v="3589.5"/>
  </r>
  <r>
    <s v="Christopher Howard"/>
    <s v="306750"/>
    <d v="2020-01-16T00:00:00"/>
    <n v="4.9616438356164387"/>
    <s v="Y"/>
    <x v="0"/>
    <s v="CHOWA01"/>
    <s v="Kevin Thongsinthusak"/>
    <x v="0"/>
    <s v="SR I"/>
    <n v="614483.51"/>
    <n v="348354.72"/>
    <n v="0.56690653911933286"/>
    <n v="18682.469999999998"/>
    <n v="0"/>
    <n v="8663.9173848750361"/>
    <n v="10018.552615124961"/>
    <n v="2.8759629308668367E-2"/>
    <n v="1.2"/>
    <n v="20901.283200000002"/>
    <n v="10882.73058487504"/>
    <s v="Y"/>
    <n v="30724.175500000001"/>
    <n v="17417.736000000001"/>
    <n v="1463.0898240000004"/>
    <n v="20145.559823999996"/>
    <n v="1463.0898239999988"/>
    <n v="0"/>
    <n v="0"/>
    <n v="303744.84999999998"/>
    <n v="151632.94"/>
    <n v="379388.8"/>
    <n v="194783.85"/>
    <n v="438648.89"/>
    <n v="140.09"/>
    <n v="200"/>
    <n v="3000"/>
    <n v="6000"/>
  </r>
  <r>
    <s v="Cynthia Rohrbaugh"/>
    <s v="309031"/>
    <d v="2023-02-27T00:00:00"/>
    <n v="1.8438356164383563"/>
    <s v="Y"/>
    <x v="0"/>
    <s v="CROHRBA"/>
    <s v="Anita Robben"/>
    <x v="0"/>
    <s v="SR I"/>
    <n v="488300.49"/>
    <n v="115002.22"/>
    <n v="0.23551526642948895"/>
    <n v="4306.84"/>
    <n v="459.54"/>
    <n v="2547.7550673750011"/>
    <n v="1299.5449326249991"/>
    <n v="1.130017257601635E-2"/>
    <n v="0.75"/>
    <n v="4312.5832500000006"/>
    <n v="3013.0383173750015"/>
    <s v="Y"/>
    <n v="24415.0245"/>
    <n v="5750.1109999999999"/>
    <n v="301.88082750000001"/>
    <n v="4608.7208275000003"/>
    <n v="301.88082750000012"/>
    <n v="0"/>
    <n v="0"/>
    <n v="0"/>
    <n v="0"/>
    <n v="92933.72"/>
    <n v="23003.4"/>
    <n v="458260.96"/>
    <n v="106.56"/>
    <n v="136.69999999999999"/>
    <n v="3000"/>
    <n v="4101"/>
  </r>
  <r>
    <s v="Douglas Hanselman"/>
    <s v="306359"/>
    <d v="2019-09-03T00:00:00"/>
    <n v="5.3315068493150681"/>
    <s v="Y"/>
    <x v="0"/>
    <s v="DHANSEL"/>
    <s v="Travis Turner"/>
    <x v="0"/>
    <s v="SR I"/>
    <n v="970425.29"/>
    <n v="299375.05999999994"/>
    <n v="0.3084988232324406"/>
    <n v="15151.16"/>
    <n v="0"/>
    <n v="8248.102194749983"/>
    <n v="6903.0578052500168"/>
    <n v="2.3058226043445363E-2"/>
    <n v="1.2"/>
    <n v="17962.503599999996"/>
    <n v="11059.44579474998"/>
    <s v="Y"/>
    <n v="48521.264500000005"/>
    <n v="14968.752999999997"/>
    <n v="1257.3752519999998"/>
    <n v="16408.535252000001"/>
    <n v="1257.3752520000016"/>
    <n v="0"/>
    <n v="0"/>
    <n v="1271812.6399999999"/>
    <n v="321870.59999999998"/>
    <n v="1028550.9"/>
    <n v="372443.02"/>
    <n v="1210144.55"/>
    <n v="80.19"/>
    <n v="0"/>
    <n v="3000"/>
    <n v="0"/>
  </r>
  <r>
    <s v="Eric Macdonald"/>
    <s v="306335"/>
    <d v="2021-06-01T00:00:00"/>
    <n v="3.5863013698630137"/>
    <s v="Y"/>
    <x v="0"/>
    <s v="EMACDON"/>
    <s v="Lucas Hespe"/>
    <x v="0"/>
    <s v="SR I"/>
    <n v="2198062.5099999998"/>
    <n v="496362.23000000004"/>
    <n v="0.22581806829506412"/>
    <n v="27159.889999999996"/>
    <n v="0"/>
    <n v="0"/>
    <n v="27159.889999999996"/>
    <n v="5.4717882140226493E-2"/>
    <n v="0.75"/>
    <n v="18613.583625000003"/>
    <n v="-8546.3063749999928"/>
    <s v="N"/>
    <n v="109903.12549999999"/>
    <n v="24818.111500000003"/>
    <n v="1302.9508537500003"/>
    <n v="28462.840853749996"/>
    <n v="1302.9508537500005"/>
    <n v="0"/>
    <n v="0"/>
    <n v="1399292.99"/>
    <n v="364555.71"/>
    <n v="1520516.42"/>
    <n v="423855.7"/>
    <n v="2002451.02"/>
    <n v="109.77"/>
    <n v="160.78"/>
    <n v="3000"/>
    <n v="4823.25"/>
  </r>
  <r>
    <s v="Evan Lowe"/>
    <s v="308085"/>
    <d v="2022-01-03T00:00:00"/>
    <n v="2.9945205479452053"/>
    <s v="Y"/>
    <x v="0"/>
    <s v="ELOWE"/>
    <s v="Jeremy Robb"/>
    <x v="0"/>
    <s v="SR I"/>
    <n v="2550057.0699999998"/>
    <n v="581969.66999999993"/>
    <n v="0.22821829238511904"/>
    <n v="32452.16"/>
    <n v="0"/>
    <n v="178.46120174999669"/>
    <n v="32273.698798250003"/>
    <n v="5.5455980718462541E-2"/>
    <n v="0.75"/>
    <n v="21823.862624999998"/>
    <n v="-10449.836173250005"/>
    <s v="N"/>
    <n v="127502.8535"/>
    <n v="29098.483499999998"/>
    <n v="1527.6703837499999"/>
    <n v="33979.830383749999"/>
    <n v="1527.670383749999"/>
    <n v="0"/>
    <n v="0"/>
    <n v="327702.44"/>
    <n v="84410.63"/>
    <n v="1163831.29"/>
    <n v="275744.40000000002"/>
    <n v="2643704.13"/>
    <n v="96.46"/>
    <n v="0"/>
    <n v="3000"/>
    <n v="0"/>
  </r>
  <r>
    <s v="Francisco Salazar"/>
    <s v="308919"/>
    <d v="2023-01-03T00:00:00"/>
    <n v="1.9945205479452055"/>
    <s v="Y"/>
    <x v="0"/>
    <s v="FSALAZA"/>
    <s v="Zack Stender"/>
    <x v="0"/>
    <s v="SR I"/>
    <n v="816490.27"/>
    <n v="163899.67000000001"/>
    <n v="0.2007368318057238"/>
    <n v="6283.079999999999"/>
    <n v="0"/>
    <n v="834.78010199999972"/>
    <n v="5448.2998979999993"/>
    <n v="3.3241677045475433E-2"/>
    <n v="0.75"/>
    <n v="6146.2376249999998"/>
    <n v="697.93772700000045"/>
    <s v="Y"/>
    <n v="40824.513500000001"/>
    <n v="8194.9835000000003"/>
    <n v="430.23663375000001"/>
    <n v="6713.3166337499988"/>
    <n v="430.23663374999978"/>
    <n v="0"/>
    <n v="0"/>
    <n v="0"/>
    <n v="0"/>
    <n v="308813.23"/>
    <n v="86624.55"/>
    <n v="574091.06999999995"/>
    <n v="142.22"/>
    <n v="200"/>
    <n v="3000"/>
    <n v="6000"/>
  </r>
  <r>
    <s v="Hannah Olson"/>
    <s v="307811"/>
    <d v="2021-09-13T00:00:00"/>
    <n v="3.3013698630136985"/>
    <s v="Y"/>
    <x v="0"/>
    <s v="HOLSON"/>
    <s v="Anthony Hutson"/>
    <x v="0"/>
    <s v="SR I"/>
    <n v="2705331.22"/>
    <n v="379265.44999999995"/>
    <n v="0.14019187269793898"/>
    <n v="13235.96"/>
    <n v="0"/>
    <n v="0"/>
    <n v="13235.96"/>
    <n v="3.4898934242494274E-2"/>
    <n v="0.75"/>
    <n v="14222.454374999999"/>
    <n v="986.49437500000022"/>
    <s v="Y"/>
    <n v="135266.56100000002"/>
    <n v="18963.272499999999"/>
    <n v="995.57180625000001"/>
    <n v="14231.531806249999"/>
    <n v="995.57180625000001"/>
    <n v="0"/>
    <n v="0"/>
    <n v="1314450.24"/>
    <n v="185155.5"/>
    <n v="2765983.88"/>
    <n v="390013.9"/>
    <n v="3112308.34"/>
    <n v="86.92"/>
    <n v="0"/>
    <n v="3000"/>
    <n v="0"/>
  </r>
  <r>
    <s v="Jacob Blanche"/>
    <s v="308722"/>
    <d v="2022-09-12T00:00:00"/>
    <n v="2.3041095890410959"/>
    <s v="Y"/>
    <x v="0"/>
    <s v="JBLANCH"/>
    <s v="Jacqueline Mayo"/>
    <x v="0"/>
    <s v="SR I"/>
    <n v="1106931.29"/>
    <n v="330606.19"/>
    <n v="0.29866911612915015"/>
    <n v="17678.349999999999"/>
    <n v="0"/>
    <n v="0"/>
    <n v="17678.349999999999"/>
    <n v="5.3472531775645211E-2"/>
    <n v="1.2"/>
    <n v="19836.3714"/>
    <n v="2158.0214000000014"/>
    <s v="Y"/>
    <n v="55346.564500000008"/>
    <n v="16530.309500000003"/>
    <n v="1388.5459980000003"/>
    <n v="19066.895998"/>
    <n v="1388.5459980000014"/>
    <n v="0"/>
    <n v="0"/>
    <n v="0"/>
    <n v="0"/>
    <n v="486678"/>
    <n v="137657.99"/>
    <n v="1454504.34"/>
    <n v="76.099999999999994"/>
    <n v="0"/>
    <n v="3000"/>
    <n v="0"/>
  </r>
  <r>
    <s v="Jacob Linton"/>
    <s v="308768"/>
    <d v="2022-10-17T00:00:00"/>
    <n v="2.2082191780821918"/>
    <s v="Y"/>
    <x v="0"/>
    <s v="JLINTON"/>
    <s v="Derek Anderson"/>
    <x v="0"/>
    <s v="SR I"/>
    <n v="1114675.8"/>
    <n v="233405.54"/>
    <n v="0.20939320652695609"/>
    <n v="8754.130000000001"/>
    <n v="0"/>
    <n v="0"/>
    <n v="8754.130000000001"/>
    <n v="3.7506093471474586E-2"/>
    <n v="0.75"/>
    <n v="8752.7077500000014"/>
    <n v="-1.4222499999996217"/>
    <s v="N"/>
    <n v="55733.790000000008"/>
    <n v="11670.277000000002"/>
    <n v="612.68954250000013"/>
    <n v="9366.8195425000013"/>
    <n v="612.68954250000024"/>
    <n v="0"/>
    <n v="0"/>
    <n v="0"/>
    <n v="0"/>
    <n v="425828.29"/>
    <n v="96744.19"/>
    <n v="1435417.89"/>
    <n v="77.66"/>
    <n v="0"/>
    <n v="3000"/>
    <n v="0"/>
  </r>
  <r>
    <s v="Jamelle Barrett"/>
    <s v="308593"/>
    <d v="2022-08-15T00:00:00"/>
    <n v="2.3808219178082193"/>
    <s v="Y"/>
    <x v="0"/>
    <s v="JBARRET"/>
    <s v="Charles Jaramillo"/>
    <x v="0"/>
    <s v="SR I"/>
    <n v="80885.31"/>
    <n v="21360.269999999997"/>
    <n v="0.26408095610933552"/>
    <n v="743.49"/>
    <n v="0"/>
    <n v="4342.80409013998"/>
    <n v="-3599.3140901399802"/>
    <n v="-0.16850508397787017"/>
    <n v="1"/>
    <n v="1068.0134999999998"/>
    <n v="4667.3275901399802"/>
    <s v="Y"/>
    <n v="4044.2655"/>
    <n v="1068.0134999999998"/>
    <n v="74.760944999999992"/>
    <n v="818.250945"/>
    <n v="74.760944999999992"/>
    <n v="0"/>
    <n v="0"/>
    <n v="0"/>
    <n v="0"/>
    <n v="5414.31"/>
    <n v="0"/>
    <n v="546119.52"/>
    <n v="14.81"/>
    <n v="0"/>
    <n v="3000"/>
    <n v="0"/>
  </r>
  <r>
    <s v="Jeffrey Boster"/>
    <s v="308110"/>
    <d v="2022-01-14T00:00:00"/>
    <n v="2.9643835616438357"/>
    <s v="Y"/>
    <x v="0"/>
    <s v="JBOSTER"/>
    <s v="Lauren Kromer"/>
    <x v="0"/>
    <s v="SR I"/>
    <n v="2826907.87"/>
    <n v="739603.66999999993"/>
    <n v="0.26162991650661749"/>
    <n v="44037.820000000007"/>
    <n v="0"/>
    <n v="21751.253796375066"/>
    <n v="22286.566203624941"/>
    <n v="3.0133120085281545E-2"/>
    <n v="1"/>
    <n v="36980.183499999999"/>
    <n v="14693.617296375058"/>
    <s v="Y"/>
    <n v="141345.39350000001"/>
    <n v="36980.183499999999"/>
    <n v="2588.6128450000001"/>
    <n v="46626.43284500001"/>
    <n v="2588.6128450000033"/>
    <n v="0"/>
    <n v="0"/>
    <n v="1488471.98"/>
    <n v="313300"/>
    <n v="1313983.75"/>
    <n v="326991.94"/>
    <n v="2817445.93"/>
    <n v="100.34"/>
    <n v="101.7"/>
    <n v="3000"/>
    <n v="3051"/>
  </r>
  <r>
    <s v="Jeffrey Heerdt"/>
    <s v="263567"/>
    <d v="2013-08-01T00:00:00"/>
    <n v="11.424657534246576"/>
    <s v="Y"/>
    <x v="0"/>
    <s v="JHEERDT"/>
    <s v="Joseph Pleva"/>
    <x v="0"/>
    <s v="SR I"/>
    <n v="1335041.0900000001"/>
    <n v="286964.32999999996"/>
    <n v="0.21494793841888413"/>
    <n v="11725.54"/>
    <n v="0"/>
    <n v="635.73993900000642"/>
    <n v="11089.800060999994"/>
    <n v="3.8645221379953375E-2"/>
    <n v="0.75"/>
    <n v="10761.162375"/>
    <n v="-328.63768599999457"/>
    <s v="N"/>
    <n v="66752.054500000013"/>
    <n v="14348.2165"/>
    <n v="753.28136625000002"/>
    <n v="12478.82136625"/>
    <n v="753.28136624999934"/>
    <n v="0"/>
    <n v="0"/>
    <n v="1270188.98"/>
    <n v="304332.59999999998"/>
    <n v="1259456.3"/>
    <n v="346838.91"/>
    <n v="1533134.41"/>
    <n v="87.08"/>
    <n v="0"/>
    <n v="3000"/>
    <n v="0"/>
  </r>
  <r>
    <s v="Jensen Davis"/>
    <s v="308092"/>
    <d v="2022-01-10T00:00:00"/>
    <n v="2.9753424657534246"/>
    <s v="Y"/>
    <x v="0"/>
    <s v="JDAVIS"/>
    <s v="Mathew Todd"/>
    <x v="0"/>
    <s v="SR I"/>
    <n v="1047105.31"/>
    <n v="134124.34"/>
    <n v="0.12809059291276059"/>
    <n v="4236.2800000000007"/>
    <n v="0"/>
    <n v="533.94027000000096"/>
    <n v="3702.3397299999997"/>
    <n v="2.7603787127675704E-2"/>
    <n v="0.75"/>
    <n v="5029.6627500000004"/>
    <n v="1327.3230200000007"/>
    <s v="Y"/>
    <n v="52355.265500000009"/>
    <n v="6706.2170000000006"/>
    <n v="352.07639250000005"/>
    <n v="4588.3563925000008"/>
    <n v="352.07639250000011"/>
    <n v="0"/>
    <n v="0"/>
    <n v="0"/>
    <n v="0"/>
    <n v="0"/>
    <n v="0"/>
    <n v="591499.56000000006"/>
    <n v="177.03"/>
    <n v="200"/>
    <n v="3000"/>
    <n v="6000"/>
  </r>
  <r>
    <s v="Jesus Gracia"/>
    <s v="308452"/>
    <d v="2022-06-01T00:00:00"/>
    <n v="2.5863013698630137"/>
    <s v="Y"/>
    <x v="0"/>
    <s v="JGRAC02"/>
    <s v="Arthur Shields"/>
    <x v="0"/>
    <s v="SR I"/>
    <n v="1323900.97"/>
    <n v="260124.04"/>
    <n v="0.1964830043141369"/>
    <n v="9229.0500000000011"/>
    <n v="0"/>
    <n v="0"/>
    <n v="9229.0500000000011"/>
    <n v="3.5479419741443356E-2"/>
    <n v="0.75"/>
    <n v="9754.6514999999999"/>
    <n v="525.60149999999885"/>
    <s v="Y"/>
    <n v="66195.048500000004"/>
    <n v="13006.202000000003"/>
    <n v="682.82560500000022"/>
    <n v="9911.8756050000011"/>
    <n v="682.825605"/>
    <n v="0"/>
    <n v="0"/>
    <n v="195271.76"/>
    <n v="37059.769999999997"/>
    <n v="1393392.86"/>
    <n v="344941.81"/>
    <n v="3769975.21"/>
    <n v="35.119999999999997"/>
    <n v="0"/>
    <n v="3000"/>
    <n v="0"/>
  </r>
  <r>
    <s v="Juan Bolivar"/>
    <s v="308263"/>
    <d v="2022-03-28T00:00:00"/>
    <n v="2.7643835616438355"/>
    <s v="Y"/>
    <x v="0"/>
    <s v="JBOLIVA"/>
    <s v="James Erramouspe"/>
    <x v="0"/>
    <s v="SR I"/>
    <n v="1339703.82"/>
    <n v="403991.95999999996"/>
    <n v="0.3015531895699155"/>
    <n v="22266.02"/>
    <n v="0"/>
    <n v="0"/>
    <n v="22266.02"/>
    <n v="5.5115007734312341E-2"/>
    <n v="1.2"/>
    <n v="24239.517599999996"/>
    <n v="1973.4975999999951"/>
    <s v="Y"/>
    <n v="66985.191000000006"/>
    <n v="20199.597999999998"/>
    <n v="1696.7662319999999"/>
    <n v="23962.786231999999"/>
    <n v="1696.7662319999981"/>
    <n v="0"/>
    <n v="0"/>
    <n v="70549.94"/>
    <n v="22679.63"/>
    <n v="904247.22"/>
    <n v="232840.61"/>
    <n v="1588905.89"/>
    <n v="84.32"/>
    <n v="0"/>
    <n v="3000"/>
    <n v="0"/>
  </r>
  <r>
    <s v="Juan Perez"/>
    <s v="308443"/>
    <d v="2022-06-01T00:00:00"/>
    <n v="2.5863013698630137"/>
    <s v="Y"/>
    <x v="0"/>
    <s v="JPERE04"/>
    <s v="Arthur Shields"/>
    <x v="0"/>
    <s v="SR I"/>
    <n v="708119"/>
    <n v="239203.13999999998"/>
    <n v="0.33780076512563562"/>
    <n v="11197.29"/>
    <n v="0"/>
    <n v="0"/>
    <n v="11197.29"/>
    <n v="4.6810798553898587E-2"/>
    <n v="1.2"/>
    <n v="14352.188399999999"/>
    <n v="3154.8983999999982"/>
    <s v="Y"/>
    <n v="35405.950000000004"/>
    <n v="11960.156999999999"/>
    <n v="1004.653188"/>
    <n v="12201.943188000001"/>
    <n v="1004.6531880000002"/>
    <n v="0"/>
    <n v="0"/>
    <n v="213129.12"/>
    <n v="51989.24"/>
    <n v="712449"/>
    <n v="221691.01"/>
    <n v="806188.28"/>
    <n v="87.84"/>
    <n v="0"/>
    <n v="3000"/>
    <n v="0"/>
  </r>
  <r>
    <s v="Kelly Womack"/>
    <s v="124247"/>
    <d v="2022-06-01T00:00:00"/>
    <n v="2.5863013698630137"/>
    <s v="Y"/>
    <x v="0"/>
    <s v="KWOMACK"/>
    <s v="Trevor Renfro"/>
    <x v="0"/>
    <s v="SR I"/>
    <n v="1247614.3400000001"/>
    <n v="347466.41"/>
    <n v="0.27850466194545337"/>
    <n v="18369.57"/>
    <n v="0"/>
    <n v="0"/>
    <n v="18369.57"/>
    <n v="5.2867182183164128E-2"/>
    <n v="1"/>
    <n v="17373.320499999998"/>
    <n v="-996.24950000000172"/>
    <s v="N"/>
    <n v="62380.717000000004"/>
    <n v="17373.320499999998"/>
    <n v="1216.132435"/>
    <n v="19585.702434999999"/>
    <n v="1216.1324349999995"/>
    <n v="0"/>
    <n v="0"/>
    <n v="1821.08"/>
    <n v="960.57"/>
    <n v="437818.96"/>
    <n v="123319.13"/>
    <n v="1098257.1599999999"/>
    <n v="113.6"/>
    <n v="189.5"/>
    <n v="3000"/>
    <n v="5685"/>
  </r>
  <r>
    <s v="Kennedy Earley"/>
    <s v="309411"/>
    <d v="2024-03-04T00:00:00"/>
    <n v="0.82739726027397265"/>
    <s v="Y"/>
    <x v="0"/>
    <s v="KEARLEY"/>
    <s v="Keith Fergusson"/>
    <x v="0"/>
    <s v="SR I"/>
    <n v="85938.4"/>
    <n v="24821.610000000004"/>
    <n v="0.28883025515950966"/>
    <n v="955.93999999999994"/>
    <n v="0"/>
    <n v="0"/>
    <n v="955.93999999999994"/>
    <n v="3.8512409146707234E-2"/>
    <n v="1"/>
    <n v="1241.0805000000003"/>
    <n v="285.14050000000032"/>
    <s v="Y"/>
    <n v="4296.92"/>
    <n v="1241.0805000000003"/>
    <n v="86.875635000000031"/>
    <n v="1042.8156349999999"/>
    <n v="86.875634999999988"/>
    <n v="0"/>
    <n v="0"/>
    <n v="0"/>
    <n v="0"/>
    <n v="0"/>
    <n v="0"/>
    <n v="320000"/>
    <n v="26.86"/>
    <n v="0"/>
    <n v="3000"/>
    <n v="0"/>
  </r>
  <r>
    <s v="Konrad Laufersweiler"/>
    <s v="308658"/>
    <d v="2022-08-29T00:00:00"/>
    <n v="2.3424657534246576"/>
    <s v="Y"/>
    <x v="0"/>
    <s v="KLAUFER"/>
    <s v="Todd Fosheim"/>
    <x v="0"/>
    <s v="SR I"/>
    <n v="2941104.22"/>
    <n v="618758.56000000006"/>
    <n v="0.21038307850240004"/>
    <n v="30390.57"/>
    <n v="0"/>
    <n v="1.0186340659856796E-10"/>
    <n v="30390.569999999898"/>
    <n v="4.9115393248054452E-2"/>
    <n v="0.75"/>
    <n v="23203.446000000004"/>
    <n v="-7187.1239999998943"/>
    <s v="N"/>
    <n v="147055.21100000001"/>
    <n v="30937.928000000004"/>
    <n v="1624.2412200000003"/>
    <n v="32014.81122"/>
    <n v="1624.2412199999999"/>
    <n v="0"/>
    <n v="0"/>
    <n v="168012.57"/>
    <n v="31234.37"/>
    <n v="876192.56"/>
    <n v="180584.74"/>
    <n v="4529188.04"/>
    <n v="64.94"/>
    <n v="0"/>
    <n v="3000"/>
    <n v="0"/>
  </r>
  <r>
    <s v="Leila Wilford"/>
    <s v="302823"/>
    <d v="2017-05-01T00:00:00"/>
    <n v="7.6739726027397257"/>
    <s v="Y"/>
    <x v="0"/>
    <s v="WILFOL01"/>
    <s v="Kristine Seymour"/>
    <x v="0"/>
    <s v="SR I"/>
    <n v="1002942.78"/>
    <n v="267812.02999999997"/>
    <n v="0.26702623054926422"/>
    <n v="29999.97"/>
    <n v="18060.810000000001"/>
    <n v="351.94089075000375"/>
    <n v="11587.219109249996"/>
    <n v="4.3266238298742585E-2"/>
    <n v="1"/>
    <n v="13390.601499999999"/>
    <n v="1803.3823907500027"/>
    <s v="Y"/>
    <n v="50147.139000000003"/>
    <n v="13390.601500000001"/>
    <n v="937.34210500000017"/>
    <n v="30937.312105000001"/>
    <n v="937.34210499999972"/>
    <n v="0"/>
    <n v="0"/>
    <n v="1843850.51"/>
    <n v="637324.66"/>
    <n v="1397361.27"/>
    <n v="455884.53"/>
    <n v="1467934.86"/>
    <n v="68.319999999999993"/>
    <n v="0"/>
    <n v="3000"/>
    <n v="0"/>
  </r>
  <r>
    <s v="Lonnie Green"/>
    <s v="309805"/>
    <d v="2024-07-22T00:00:00"/>
    <n v="0.44383561643835617"/>
    <s v="Y"/>
    <x v="0"/>
    <s v="LGREEN"/>
    <s v="Maria Gergen"/>
    <x v="0"/>
    <s v="SR I"/>
    <n v="513148.69"/>
    <n v="129915.98"/>
    <n v="0.25317414334624921"/>
    <n v="6195.85"/>
    <n v="0"/>
    <n v="1610.1849964875"/>
    <n v="4585.6650035125003"/>
    <n v="3.5297159006247733E-2"/>
    <n v="1"/>
    <n v="6495.799"/>
    <n v="1910.1339964874996"/>
    <s v="Y"/>
    <n v="25657.434500000003"/>
    <n v="6495.7990000000009"/>
    <n v="454.70593000000008"/>
    <n v="6650.5559300000004"/>
    <n v="454.70593000000008"/>
    <n v="0"/>
    <n v="0"/>
    <n v="0"/>
    <n v="0"/>
    <n v="0"/>
    <n v="0"/>
    <n v="420325.88"/>
    <n v="122.08"/>
    <n v="200"/>
    <n v="3000"/>
    <n v="2663.0136986301372"/>
  </r>
  <r>
    <s v="Luis Perez"/>
    <s v="600440"/>
    <d v="2015-06-22T00:00:00"/>
    <n v="9.5342465753424666"/>
    <s v="Y"/>
    <x v="0"/>
    <s v="LPERE02"/>
    <s v="James Erramouspe"/>
    <x v="0"/>
    <s v="SR I"/>
    <n v="509650.46"/>
    <n v="112204.85"/>
    <n v="0.22016040169962764"/>
    <n v="3241.6899999999996"/>
    <n v="0"/>
    <n v="0"/>
    <n v="3241.6899999999996"/>
    <n v="2.8890818890627272E-2"/>
    <n v="0.75"/>
    <n v="4207.6818750000002"/>
    <n v="965.99187500000062"/>
    <s v="Y"/>
    <n v="25482.523000000001"/>
    <n v="5610.2425000000003"/>
    <n v="294.53773125000004"/>
    <n v="3536.2277312499996"/>
    <n v="294.53773124999998"/>
    <n v="0"/>
    <n v="0"/>
    <n v="342083.1"/>
    <n v="67427.570000000007"/>
    <n v="651883.89"/>
    <n v="131161.29999999999"/>
    <n v="795385.4"/>
    <n v="64.08"/>
    <n v="0"/>
    <n v="3000"/>
    <n v="0"/>
  </r>
  <r>
    <s v="Marcial Camarillo"/>
    <s v="308855"/>
    <d v="2022-11-21T00:00:00"/>
    <n v="2.1123287671232878"/>
    <s v="Y"/>
    <x v="0"/>
    <s v="MCAMARI"/>
    <s v="Arthur Shields"/>
    <x v="0"/>
    <s v="SR I"/>
    <n v="248015.01"/>
    <n v="52476.700000000012"/>
    <n v="0.21158679065432373"/>
    <n v="1610.76"/>
    <n v="0"/>
    <n v="0"/>
    <n v="1610.76"/>
    <n v="3.0694765486396814E-2"/>
    <n v="0.75"/>
    <n v="1967.8762500000007"/>
    <n v="357.11625000000072"/>
    <s v="Y"/>
    <n v="12400.750500000002"/>
    <n v="2623.8350000000009"/>
    <n v="137.75133750000006"/>
    <n v="1748.5113375000001"/>
    <n v="137.75133750000009"/>
    <n v="0"/>
    <n v="0"/>
    <n v="0"/>
    <n v="0"/>
    <n v="56126.27"/>
    <n v="10342.89"/>
    <n v="479998.51"/>
    <n v="51.67"/>
    <n v="0"/>
    <n v="3000"/>
    <n v="0"/>
  </r>
  <r>
    <s v="Maryann Lee Bruning"/>
    <s v="308323"/>
    <d v="2022-04-11T00:00:00"/>
    <n v="2.7260273972602738"/>
    <s v="Y"/>
    <x v="0"/>
    <s v="LBRUNIN"/>
    <s v="Daniel Corff"/>
    <x v="0"/>
    <s v="SR I"/>
    <n v="1967647.28"/>
    <n v="493547.51"/>
    <n v="0.25083129228323892"/>
    <n v="25478.699999999997"/>
    <n v="0"/>
    <n v="226.04745566249949"/>
    <n v="25252.652544337499"/>
    <n v="5.1165596082811765E-2"/>
    <n v="1"/>
    <n v="24677.375500000002"/>
    <n v="-575.2770443374975"/>
    <s v="N"/>
    <n v="98382.364000000001"/>
    <n v="24677.375500000002"/>
    <n v="1727.4162850000002"/>
    <n v="27206.116284999996"/>
    <n v="1727.4162849999993"/>
    <n v="0"/>
    <n v="0"/>
    <n v="686798.06"/>
    <n v="170181.63"/>
    <n v="1909511.16"/>
    <n v="488810.09"/>
    <n v="2558711.0499999998"/>
    <n v="76.900000000000006"/>
    <n v="0"/>
    <n v="3000"/>
    <n v="0"/>
  </r>
  <r>
    <s v="Matthew Edington"/>
    <s v="308507"/>
    <d v="2022-06-13T00:00:00"/>
    <n v="2.5534246575342467"/>
    <s v="Y"/>
    <x v="0"/>
    <s v="MEDINGT"/>
    <s v="Jeremy Robb"/>
    <x v="0"/>
    <s v="SR I"/>
    <n v="1660565.56"/>
    <n v="390863.00999999995"/>
    <n v="0.23537945108291897"/>
    <n v="18313.350000000002"/>
    <n v="0"/>
    <n v="0"/>
    <n v="18313.350000000002"/>
    <n v="4.6853627822187639E-2"/>
    <n v="0.75"/>
    <n v="14657.362874999999"/>
    <n v="-3655.9871250000033"/>
    <s v="N"/>
    <n v="83028.278000000006"/>
    <n v="19543.1505"/>
    <n v="1026.01540125"/>
    <n v="19339.365401250001"/>
    <n v="1026.0154012499988"/>
    <n v="0"/>
    <n v="0"/>
    <n v="3230.75"/>
    <n v="1262.58"/>
    <n v="696380.92"/>
    <n v="149000.41"/>
    <n v="1955516.94"/>
    <n v="84.92"/>
    <n v="0"/>
    <n v="3000"/>
    <n v="0"/>
  </r>
  <r>
    <s v="Max Rones"/>
    <s v="302453"/>
    <d v="2017-01-16T00:00:00"/>
    <n v="7.9616438356164387"/>
    <s v="Y"/>
    <x v="0"/>
    <s v="RONESM01"/>
    <s v="Alan Mccain"/>
    <x v="0"/>
    <s v="SR I"/>
    <n v="3103675.64"/>
    <n v="809791.04"/>
    <n v="0.26091355345367212"/>
    <n v="52391.17"/>
    <n v="0"/>
    <n v="0"/>
    <n v="52391.17"/>
    <n v="6.4697147056603635E-2"/>
    <n v="1"/>
    <n v="40489.552000000003"/>
    <n v="-11901.617999999995"/>
    <s v="N"/>
    <n v="155183.78200000001"/>
    <n v="40489.552000000003"/>
    <n v="2834.2686400000007"/>
    <n v="55225.43864"/>
    <n v="2834.2686400000021"/>
    <n v="0"/>
    <n v="0"/>
    <n v="1494066.23"/>
    <n v="393158.56"/>
    <n v="2032702.72"/>
    <n v="526873.62"/>
    <n v="2745788.55"/>
    <n v="113.03"/>
    <n v="185.23"/>
    <n v="3000"/>
    <n v="5556.75"/>
  </r>
  <r>
    <s v="Megan Nissalke"/>
    <s v="309335"/>
    <d v="2024-01-02T00:00:00"/>
    <n v="0.99726027397260275"/>
    <s v="Y"/>
    <x v="0"/>
    <s v="MNISSAL"/>
    <s v="Jeremy Robb"/>
    <x v="0"/>
    <s v="SR I"/>
    <n v="753865.84"/>
    <n v="254065.62"/>
    <n v="0.33701702149018981"/>
    <n v="12396.88"/>
    <n v="0"/>
    <n v="0"/>
    <n v="12396.88"/>
    <n v="4.8794008414046734E-2"/>
    <n v="1.2"/>
    <n v="15243.9372"/>
    <n v="2847.0572000000011"/>
    <s v="Y"/>
    <n v="37693.292000000001"/>
    <n v="12703.280999999999"/>
    <n v="1067.0756039999999"/>
    <n v="13463.955603999999"/>
    <n v="1067.0756039999997"/>
    <n v="0"/>
    <n v="0"/>
    <n v="0"/>
    <n v="0"/>
    <n v="0"/>
    <n v="0"/>
    <n v="831680.01"/>
    <n v="90.64"/>
    <n v="0"/>
    <n v="3000"/>
    <n v="0"/>
  </r>
  <r>
    <s v="Michael Gallagher"/>
    <s v="306387"/>
    <d v="2019-09-23T00:00:00"/>
    <n v="5.2767123287671236"/>
    <s v="Y"/>
    <x v="0"/>
    <s v="MGALL01"/>
    <s v="Kevin Thongsinthusak"/>
    <x v="0"/>
    <s v="SR I"/>
    <n v="1152814.6299999999"/>
    <n v="324718.93"/>
    <n v="0.28167488644726862"/>
    <n v="16843.93"/>
    <n v="0"/>
    <n v="600.19314097500046"/>
    <n v="16243.736859025001"/>
    <n v="5.00239910836889E-2"/>
    <n v="1"/>
    <n v="16235.9465"/>
    <n v="-7.7903590250007255"/>
    <s v="N"/>
    <n v="57640.731499999994"/>
    <n v="16235.946499999998"/>
    <n v="1136.516255"/>
    <n v="17980.446254999999"/>
    <n v="1136.5162549999986"/>
    <n v="0"/>
    <n v="0"/>
    <n v="1199487.42"/>
    <n v="323694.21000000002"/>
    <n v="1393515.7"/>
    <n v="385102.13"/>
    <n v="1681871.43"/>
    <n v="68.540000000000006"/>
    <n v="0"/>
    <n v="3000"/>
    <n v="0"/>
  </r>
  <r>
    <s v="Nathan Hartung"/>
    <s v="308672"/>
    <d v="2022-08-29T00:00:00"/>
    <n v="2.3424657534246576"/>
    <s v="Y"/>
    <x v="0"/>
    <s v="NHARTUN"/>
    <s v="Maria Gergen"/>
    <x v="0"/>
    <s v="SR I"/>
    <n v="130143.23"/>
    <n v="25412.739999999998"/>
    <n v="0.19526747568813221"/>
    <n v="878.87999999999988"/>
    <n v="0"/>
    <n v="0"/>
    <n v="878.87999999999988"/>
    <n v="3.4584228225685222E-2"/>
    <n v="0.75"/>
    <n v="952.97775000000001"/>
    <n v="74.097750000000133"/>
    <s v="Y"/>
    <n v="6507.1615000000002"/>
    <n v="1270.6369999999999"/>
    <n v="66.708442500000004"/>
    <n v="945.58844249999993"/>
    <n v="66.708442500000046"/>
    <n v="0"/>
    <n v="0"/>
    <n v="0"/>
    <n v="0"/>
    <n v="47985.89"/>
    <n v="12065.36"/>
    <n v="82651.820000000007"/>
    <n v="157.46"/>
    <n v="200"/>
    <n v="3000"/>
    <n v="6000"/>
  </r>
  <r>
    <s v="Nicole Acampora"/>
    <s v="309082"/>
    <d v="2023-05-01T00:00:00"/>
    <n v="1.6712328767123288"/>
    <s v="Y"/>
    <x v="0"/>
    <s v="NACAMPO"/>
    <s v="Ghislaine Pinon-Grillo"/>
    <x v="0"/>
    <s v="SR I"/>
    <n v="633130.97"/>
    <n v="131828.5"/>
    <n v="0.20821679280670791"/>
    <n v="15544.990000000002"/>
    <n v="10390.07"/>
    <n v="2112.1544227500272"/>
    <n v="3042.7655772499747"/>
    <n v="2.3081242502569436E-2"/>
    <n v="0.75"/>
    <n v="4943.5687500000004"/>
    <n v="1900.8031727500256"/>
    <s v="Y"/>
    <n v="31656.548500000001"/>
    <n v="6591.4250000000002"/>
    <n v="346.04981250000003"/>
    <n v="15891.039812500001"/>
    <n v="346.04981249999946"/>
    <n v="0"/>
    <n v="0"/>
    <n v="0"/>
    <n v="0"/>
    <n v="63891.19"/>
    <n v="16964.240000000002"/>
    <n v="874452.07"/>
    <n v="72.400000000000006"/>
    <n v="0"/>
    <n v="3000"/>
    <n v="0"/>
  </r>
  <r>
    <s v="Quintin Brent"/>
    <s v="307107"/>
    <d v="2020-10-05T00:00:00"/>
    <n v="4.2410958904109588"/>
    <s v="Y"/>
    <x v="0"/>
    <s v="QBRENT"/>
    <s v="Joanne Leudesdorff"/>
    <x v="0"/>
    <s v="SR I"/>
    <n v="1046097.11"/>
    <n v="339553.08999999997"/>
    <n v="0.32459041015800144"/>
    <n v="18026.680000000004"/>
    <n v="0"/>
    <n v="0"/>
    <n v="18026.680000000004"/>
    <n v="5.308942999163991E-2"/>
    <n v="1.2"/>
    <n v="20373.185399999998"/>
    <n v="2346.5053999999946"/>
    <s v="Y"/>
    <n v="52304.855500000005"/>
    <n v="16977.654500000001"/>
    <n v="1426.1229780000001"/>
    <n v="19452.802978000003"/>
    <n v="1426.1229779999994"/>
    <n v="0"/>
    <n v="0"/>
    <n v="537345.31999999995"/>
    <n v="172788.91"/>
    <n v="791167.55"/>
    <n v="250747.62"/>
    <n v="1035623.44"/>
    <n v="101.01"/>
    <n v="105.05"/>
    <n v="3000"/>
    <n v="3151.5"/>
  </r>
  <r>
    <s v="Randy Wissing"/>
    <s v="309859"/>
    <d v="2024-09-16T00:00:00"/>
    <n v="0.29041095890410956"/>
    <s v="Y"/>
    <x v="0"/>
    <s v="RWISSIN"/>
    <s v="Todd Fosheim"/>
    <x v="0"/>
    <s v="SR I"/>
    <n v="10574.42"/>
    <n v="2744.6"/>
    <n v="0.25955087844061425"/>
    <n v="85.789999999999992"/>
    <n v="0"/>
    <n v="34541.799058297533"/>
    <n v="-34456.009058297532"/>
    <n v="-12.554109545397338"/>
    <n v="1"/>
    <n v="137.22999999999999"/>
    <n v="34593.239058297535"/>
    <s v="Y"/>
    <n v="528.721"/>
    <n v="137.23000000000002"/>
    <n v="9.6061000000000014"/>
    <n v="95.39609999999999"/>
    <n v="9.6060999999999979"/>
    <n v="0"/>
    <n v="0"/>
    <n v="0"/>
    <n v="0"/>
    <n v="0"/>
    <n v="0"/>
    <n v="0"/>
    <n v="0"/>
    <n v="0"/>
    <n v="3000"/>
    <n v="0"/>
  </r>
  <r>
    <s v="Robert Lane"/>
    <s v="308701"/>
    <d v="2022-09-19T00:00:00"/>
    <n v="2.2849315068493152"/>
    <s v="Y"/>
    <x v="0"/>
    <s v="RLANE"/>
    <s v="Todd Mathews"/>
    <x v="0"/>
    <s v="SR I"/>
    <n v="354866.84"/>
    <n v="81642.19"/>
    <n v="0.23006429679369308"/>
    <n v="2575.9299999999998"/>
    <n v="0"/>
    <n v="187.86810735000017"/>
    <n v="2388.0618926499997"/>
    <n v="2.925034094075624E-2"/>
    <n v="0.75"/>
    <n v="3061.5821250000004"/>
    <n v="673.5202323500007"/>
    <s v="Y"/>
    <n v="17743.342000000001"/>
    <n v="4082.1095"/>
    <n v="214.31074875000002"/>
    <n v="2790.24074875"/>
    <n v="214.31074875000013"/>
    <n v="0"/>
    <n v="0"/>
    <n v="1784.14"/>
    <n v="631.4"/>
    <n v="181923.45"/>
    <n v="45165.01"/>
    <n v="536392.07999999996"/>
    <n v="66.16"/>
    <n v="0"/>
    <n v="3000"/>
    <n v="0"/>
  </r>
  <r>
    <s v="Sadie Heithaus"/>
    <s v="301310"/>
    <d v="2016-05-02T00:00:00"/>
    <n v="8.6712328767123292"/>
    <s v="Y"/>
    <x v="0"/>
    <s v="SKELLY"/>
    <s v="Lucas Hespe"/>
    <x v="0"/>
    <s v="SR I"/>
    <n v="2675907.44"/>
    <n v="590890.2300000001"/>
    <n v="0.22081863564010276"/>
    <n v="29889.600000000002"/>
    <n v="0"/>
    <n v="142.66865010000038"/>
    <n v="29746.931349900002"/>
    <n v="5.03425676032924E-2"/>
    <n v="0.75"/>
    <n v="22158.383625000006"/>
    <n v="-7588.547724899996"/>
    <s v="N"/>
    <n v="133795.372"/>
    <n v="29544.511500000008"/>
    <n v="1551.0868537500005"/>
    <n v="31440.686853750001"/>
    <n v="1551.0868537499991"/>
    <n v="0"/>
    <n v="0"/>
    <n v="304906.32"/>
    <n v="66436.86"/>
    <n v="1196600.76"/>
    <n v="267893.76000000001"/>
    <n v="2402867.69"/>
    <n v="111.36"/>
    <n v="172.7"/>
    <n v="3000"/>
    <n v="5181"/>
  </r>
  <r>
    <s v="Tiffany Kim"/>
    <s v="307825"/>
    <d v="2021-09-20T00:00:00"/>
    <n v="3.2821917808219179"/>
    <s v="Y"/>
    <x v="0"/>
    <s v="TKIM"/>
    <s v="Todd Mathews"/>
    <x v="0"/>
    <s v="SR I"/>
    <n v="1554003.83"/>
    <n v="399275.35000000003"/>
    <n v="0.25693331141918746"/>
    <n v="20049.420000000002"/>
    <n v="0"/>
    <n v="10403.706827174989"/>
    <n v="9645.7131728250133"/>
    <n v="2.4158048256234733E-2"/>
    <n v="1"/>
    <n v="19963.767500000002"/>
    <n v="10318.054327174988"/>
    <s v="Y"/>
    <n v="77700.191500000001"/>
    <n v="19963.767500000002"/>
    <n v="1397.4637250000003"/>
    <n v="21446.883725000003"/>
    <n v="1397.4637250000014"/>
    <n v="0"/>
    <n v="0"/>
    <n v="169585.3"/>
    <n v="38386.269999999997"/>
    <n v="1033870.96"/>
    <n v="277514.78999999998"/>
    <n v="1606957.9"/>
    <n v="96.7"/>
    <n v="0"/>
    <n v="3000"/>
    <n v="0"/>
  </r>
  <r>
    <s v="Timothy Gjerde"/>
    <s v="308693"/>
    <d v="2022-09-12T00:00:00"/>
    <n v="2.3041095890410959"/>
    <s v="Y"/>
    <x v="0"/>
    <s v="TGJERDE"/>
    <s v="Donald Tighe"/>
    <x v="0"/>
    <s v="SR I"/>
    <n v="1361768.77"/>
    <n v="295718.56"/>
    <n v="0.21715768970087337"/>
    <n v="12951.349999999999"/>
    <n v="0"/>
    <n v="3586.4811894000013"/>
    <n v="9364.8688105999972"/>
    <n v="3.1668180754701354E-2"/>
    <n v="0.75"/>
    <n v="11089.446"/>
    <n v="1724.5771894000027"/>
    <s v="Y"/>
    <n v="68088.438500000004"/>
    <n v="14785.928000000002"/>
    <n v="776.26122000000021"/>
    <n v="13727.611219999999"/>
    <n v="776.26122000000032"/>
    <n v="0"/>
    <n v="0"/>
    <n v="0"/>
    <n v="0"/>
    <n v="289904.34999999998"/>
    <n v="69614.55"/>
    <n v="2281520.0699999998"/>
    <n v="59.69"/>
    <n v="0"/>
    <n v="3000"/>
    <n v="0"/>
  </r>
  <r>
    <s v="Victoria Birkey"/>
    <s v="309298"/>
    <d v="2023-12-01T00:00:00"/>
    <n v="1.0849315068493151"/>
    <s v="Y"/>
    <x v="0"/>
    <s v="VBIRKEY"/>
    <s v="Marvin Harris Jr."/>
    <x v="0"/>
    <s v="SR I"/>
    <n v="410826.46"/>
    <n v="83634.189999999988"/>
    <n v="0.2035754707717706"/>
    <n v="27680.400000000001"/>
    <n v="25286.739999999998"/>
    <n v="0"/>
    <n v="2393.6600000000035"/>
    <n v="2.8620591650376524E-2"/>
    <n v="0.75"/>
    <n v="3136.2821249999997"/>
    <n v="742.62212499999623"/>
    <s v="Y"/>
    <n v="20541.323000000004"/>
    <n v="4181.7094999999999"/>
    <n v="219.53974875"/>
    <n v="27899.939748750003"/>
    <n v="219.53974875000131"/>
    <n v="0"/>
    <n v="0"/>
    <n v="0"/>
    <n v="0"/>
    <n v="2530"/>
    <n v="401.38"/>
    <n v="504492.79999999999"/>
    <n v="81.430000000000007"/>
    <n v="0"/>
    <n v="3000"/>
    <n v="0"/>
  </r>
  <r>
    <s v="Vivian Horwitch"/>
    <s v="309328"/>
    <d v="2024-01-02T00:00:00"/>
    <n v="0.99726027397260275"/>
    <s v="Y"/>
    <x v="0"/>
    <s v="VHORWIT"/>
    <s v="Farid Haghighi"/>
    <x v="0"/>
    <s v="SR I"/>
    <n v="130185.36"/>
    <n v="48263.500000000007"/>
    <n v="0.3707290896610802"/>
    <n v="1872.6599999999999"/>
    <n v="0"/>
    <n v="4.9112713895738125E-11"/>
    <n v="1872.6599999999507"/>
    <n v="3.8800750049208001E-2"/>
    <n v="1.2"/>
    <n v="2895.8100000000009"/>
    <n v="1023.1500000000501"/>
    <s v="Y"/>
    <n v="6509.268"/>
    <n v="2413.1750000000002"/>
    <n v="202.70670000000001"/>
    <n v="2075.3667"/>
    <n v="202.70670000000018"/>
    <n v="0"/>
    <n v="0"/>
    <n v="0"/>
    <n v="0"/>
    <n v="0"/>
    <n v="0"/>
    <n v="298108.78999999998"/>
    <n v="43.67"/>
    <n v="0"/>
    <n v="3000"/>
    <n v="0"/>
  </r>
  <r>
    <s v="Zachary Smith"/>
    <s v="308892"/>
    <d v="2023-01-02T00:00:00"/>
    <n v="1.9972602739726026"/>
    <s v="Y"/>
    <x v="0"/>
    <s v="ZSMITH"/>
    <s v="David Johnson Iii"/>
    <x v="0"/>
    <s v="SR I"/>
    <n v="556116.97"/>
    <n v="115861.04"/>
    <n v="0.20833933551784978"/>
    <n v="3192.0099999999998"/>
    <n v="0"/>
    <n v="7757.3701813312364"/>
    <n v="-4565.3601813312362"/>
    <n v="-3.9403756269849093E-2"/>
    <n v="0.75"/>
    <n v="4344.7889999999998"/>
    <n v="8910.149181331235"/>
    <s v="Y"/>
    <n v="27805.8485"/>
    <n v="5793.0519999999997"/>
    <n v="304.13523000000004"/>
    <n v="3496.1452299999996"/>
    <n v="304.13522999999986"/>
    <n v="0"/>
    <n v="0"/>
    <n v="0"/>
    <n v="0"/>
    <n v="459376.38"/>
    <n v="100347.28"/>
    <n v="833803.84"/>
    <n v="66.7"/>
    <n v="0"/>
    <n v="3000"/>
    <n v="0"/>
  </r>
  <r>
    <s v="Alzedrick Winters"/>
    <s v="307017"/>
    <d v="2020-08-10T00:00:00"/>
    <n v="4.3945205479452056"/>
    <s v="Y"/>
    <x v="1"/>
    <s v="ZWINTER"/>
    <s v="Ross Faris"/>
    <x v="0"/>
    <s v="SR I"/>
    <n v="2508460.48"/>
    <n v="413587.63"/>
    <n v="0.16487707631734347"/>
    <n v="12842.900000000001"/>
    <n v="0"/>
    <n v="0"/>
    <n v="12842.900000000001"/>
    <n v="3.1052427752735257E-2"/>
    <n v="0.75"/>
    <n v="15509.536125000002"/>
    <n v="2666.6361250000009"/>
    <s v="Y"/>
    <n v="125423.024"/>
    <n v="20679.381500000003"/>
    <n v="1085.6675287500002"/>
    <n v="13928.567528750002"/>
    <n v="1085.6675287500002"/>
    <n v="0"/>
    <n v="0"/>
    <n v="1930952.61"/>
    <n v="262812.48"/>
    <n v="2620824.69"/>
    <n v="457970.5"/>
    <n v="3313283.42"/>
    <n v="75.709999999999994"/>
    <n v="0"/>
    <n v="3000"/>
    <n v="0"/>
  </r>
  <r>
    <s v="Bashar Tappouni"/>
    <s v="091467"/>
    <d v="1986-06-23T00:00:00"/>
    <n v="38.550684931506851"/>
    <s v="Y"/>
    <x v="1"/>
    <s v="TAPPOB01"/>
    <s v="Matthew Burkhead"/>
    <x v="0"/>
    <s v="SR I"/>
    <n v="1461875.08"/>
    <n v="352652.51"/>
    <n v="0.24123299919716806"/>
    <n v="15078.740000000002"/>
    <n v="0"/>
    <n v="5125.6943024999928"/>
    <n v="9953.0456975000088"/>
    <n v="2.8223379715913575E-2"/>
    <n v="1"/>
    <n v="17632.625500000002"/>
    <n v="7679.5798024999931"/>
    <s v="Y"/>
    <n v="73093.754000000001"/>
    <n v="17632.625500000002"/>
    <n v="1234.2837850000003"/>
    <n v="16313.023785000001"/>
    <n v="1234.2837849999996"/>
    <n v="0"/>
    <n v="0"/>
    <n v="1720791.9"/>
    <n v="314197.53000000003"/>
    <n v="1963234.47"/>
    <n v="411904.77"/>
    <n v="2476920.96"/>
    <n v="59.02"/>
    <n v="0"/>
    <n v="3000"/>
    <n v="0"/>
  </r>
  <r>
    <s v="Gregg Solak"/>
    <s v="308897"/>
    <d v="2022-12-13T00:00:00"/>
    <n v="2.0520547945205481"/>
    <s v="Y"/>
    <x v="1"/>
    <s v="GSOLAK"/>
    <s v="Sean Mengeu"/>
    <x v="0"/>
    <s v="SR I"/>
    <n v="1076534.57"/>
    <n v="214848.02999999997"/>
    <n v="0.19957373965241076"/>
    <n v="7305.15"/>
    <n v="0"/>
    <n v="0"/>
    <n v="7305.15"/>
    <n v="3.4001475368426702E-2"/>
    <n v="0.75"/>
    <n v="8056.801125"/>
    <n v="751.65112500000032"/>
    <s v="Y"/>
    <n v="53826.728500000005"/>
    <n v="10742.4015"/>
    <n v="563.97607875000006"/>
    <n v="7869.1260787499996"/>
    <n v="563.97607874999994"/>
    <n v="0"/>
    <n v="0"/>
    <n v="0"/>
    <n v="0"/>
    <n v="46282.85"/>
    <n v="9110.2199999999993"/>
    <n v="1370999.6"/>
    <n v="78.52"/>
    <n v="0"/>
    <n v="3000"/>
    <n v="0"/>
  </r>
  <r>
    <s v="Jim Stealey"/>
    <s v="306401"/>
    <d v="2019-09-16T00:00:00"/>
    <n v="5.2958904109589042"/>
    <s v="Y"/>
    <x v="1"/>
    <s v="JSTEALE"/>
    <s v="Colin Senuta"/>
    <x v="0"/>
    <s v="SR I"/>
    <n v="1376735.79"/>
    <n v="214498.01"/>
    <n v="0.15580186958021916"/>
    <n v="5400.81"/>
    <n v="0"/>
    <n v="0"/>
    <n v="5400.81"/>
    <n v="2.5178834992455174E-2"/>
    <n v="0.75"/>
    <n v="8043.6753750000007"/>
    <n v="2642.8653750000003"/>
    <s v="Y"/>
    <n v="68836.789499999999"/>
    <n v="10724.9005"/>
    <n v="563.05727625000009"/>
    <n v="5963.8672762500009"/>
    <n v="563.05727625000054"/>
    <n v="0"/>
    <n v="0"/>
    <n v="1666887.45"/>
    <n v="252307.67"/>
    <n v="1560739.92"/>
    <n v="222997.62"/>
    <n v="1892336.98"/>
    <n v="72.75"/>
    <n v="0"/>
    <n v="3000"/>
    <n v="0"/>
  </r>
  <r>
    <s v="Joyce Picker"/>
    <s v="309437"/>
    <d v="2024-03-18T00:00:00"/>
    <n v="0.78904109589041094"/>
    <s v="Y"/>
    <x v="1"/>
    <s v="JPICKER"/>
    <s v="Dawn Doane"/>
    <x v="0"/>
    <s v="SR I"/>
    <n v="1094023.82"/>
    <n v="152217.55000000002"/>
    <n v="0.13913549889617577"/>
    <n v="4004.63"/>
    <n v="0"/>
    <n v="0"/>
    <n v="4004.63"/>
    <n v="2.6308595822229431E-2"/>
    <n v="0.75"/>
    <n v="5708.1581250000008"/>
    <n v="1703.5281250000007"/>
    <s v="Y"/>
    <n v="54701.191000000006"/>
    <n v="7610.8775000000005"/>
    <n v="399.57106875000005"/>
    <n v="4404.2010687500006"/>
    <n v="399.57106875000045"/>
    <n v="0"/>
    <n v="0"/>
    <n v="0"/>
    <n v="0"/>
    <n v="0"/>
    <n v="0"/>
    <n v="1076733.17"/>
    <n v="101.61"/>
    <n v="108.05"/>
    <n v="3000"/>
    <n v="2557.6767123287673"/>
  </r>
  <r>
    <s v="Brian Bradshaw"/>
    <s v="308852"/>
    <d v="2022-11-17T00:00:00"/>
    <n v="2.1232876712328768"/>
    <s v="Y"/>
    <x v="0"/>
    <s v="BBRADSH"/>
    <s v="Veronica Kelly"/>
    <x v="1"/>
    <s v="SR I 2022 hire"/>
    <n v="100012.96"/>
    <n v="16533.72"/>
    <n v="0.1653157750755502"/>
    <n v="5500"/>
    <n v="5021.49"/>
    <n v="705.02691438750117"/>
    <n v="-226.51691438750095"/>
    <n v="-1.3700299411596478E-2"/>
    <n v="0.75"/>
    <n v="1488.0348000000001"/>
    <n v="1714.5517143875011"/>
    <s v="Y"/>
    <n v="7000.9072000000015"/>
    <n v="1157.3604000000003"/>
    <n v="156.24365400000002"/>
    <n v="5656.2436539999999"/>
    <n v="156.24365399999988"/>
    <n v="0"/>
    <n v="0"/>
    <n v="0"/>
    <n v="0"/>
    <n v="25367.77"/>
    <n v="4302.41"/>
    <n v="512999.52"/>
    <n v="19.5"/>
    <n v="0"/>
    <n v="3000"/>
    <n v="0"/>
  </r>
  <r>
    <s v="Hary Ramirez"/>
    <s v="309191"/>
    <d v="2023-08-28T00:00:00"/>
    <n v="1.3452054794520547"/>
    <s v="Y"/>
    <x v="0"/>
    <s v="HRAMIRE"/>
    <s v="Derek Anderson"/>
    <x v="2"/>
    <s v="SR I 2023 hire"/>
    <n v="63317"/>
    <n v="17067.43"/>
    <n v="0.26955525372332867"/>
    <n v="17679.29"/>
    <n v="17107.93"/>
    <n v="0"/>
    <n v="571.36000000000058"/>
    <n v="3.3476627705518673E-2"/>
    <n v="1"/>
    <n v="2048.0915999999997"/>
    <n v="1476.7315999999992"/>
    <s v="Y"/>
    <n v="4432.1900000000005"/>
    <n v="1194.7201000000002"/>
    <n v="215.04961800000004"/>
    <n v="17894.339618000002"/>
    <n v="215.04961800000092"/>
    <n v="0"/>
    <n v="0"/>
    <n v="0"/>
    <n v="0"/>
    <n v="0"/>
    <n v="0"/>
    <n v="499473"/>
    <n v="12.68"/>
    <n v="0"/>
    <n v="3000"/>
    <n v="0"/>
  </r>
  <r>
    <s v="Jennifer Johnson"/>
    <s v="309170"/>
    <d v="2023-09-01T00:00:00"/>
    <n v="1.3342465753424657"/>
    <s v="Y"/>
    <x v="0"/>
    <s v="JMCKEIT"/>
    <s v="Cynthia Stoner"/>
    <x v="2"/>
    <s v="SR I 2023 hire"/>
    <n v="36477.14"/>
    <n v="9359.39"/>
    <n v="0.2565823417077106"/>
    <n v="49999.920000000013"/>
    <n v="49468.280000000013"/>
    <n v="0"/>
    <n v="531.63999999999942"/>
    <n v="5.6802847194101266E-2"/>
    <n v="1"/>
    <n v="1123.1267999999998"/>
    <n v="591.48680000000036"/>
    <s v="Y"/>
    <n v="2553.3998000000001"/>
    <n v="655.15729999999996"/>
    <n v="117.92831399999999"/>
    <n v="1241.0551139999998"/>
    <n v="-48758.86488600001"/>
    <n v="1055733.5352741452"/>
    <n v="270882.58270000009"/>
    <n v="0"/>
    <n v="0"/>
    <n v="0"/>
    <n v="0"/>
    <n v="753997.12"/>
    <n v="4.84"/>
    <n v="0"/>
    <n v="6000"/>
    <n v="0"/>
  </r>
  <r>
    <s v="Karen Bass"/>
    <s v="309320"/>
    <d v="2023-12-15T00:00:00"/>
    <n v="1.0465753424657533"/>
    <s v="Y"/>
    <x v="0"/>
    <s v="KBASS"/>
    <s v="Sonja Miller"/>
    <x v="2"/>
    <s v="SR I 2023 hire"/>
    <n v="148892.85999999999"/>
    <n v="30794.880000000005"/>
    <n v="0.2068257671993137"/>
    <n v="42000"/>
    <n v="40623.57"/>
    <n v="550.08024086249861"/>
    <n v="826.34975913750168"/>
    <n v="2.6833998350943453E-2"/>
    <n v="0.75"/>
    <n v="2771.5392000000002"/>
    <n v="1945.1894408624985"/>
    <s v="Y"/>
    <n v="10422.5002"/>
    <n v="2155.6416000000004"/>
    <n v="291.011616"/>
    <n v="3062.5508159999999"/>
    <n v="-38937.449183999997"/>
    <n v="1045900.4458804741"/>
    <n v="216319.16213333333"/>
    <n v="0"/>
    <n v="0"/>
    <n v="0"/>
    <n v="0"/>
    <n v="447956.05"/>
    <n v="33.24"/>
    <n v="0"/>
    <n v="6000"/>
    <n v="0"/>
  </r>
  <r>
    <s v="Robert Van Patten"/>
    <s v="309228"/>
    <d v="2023-09-27T00:00:00"/>
    <n v="1.263013698630137"/>
    <s v="Y"/>
    <x v="0"/>
    <s v="RVANPAT"/>
    <s v="Jacqueline Mayo"/>
    <x v="2"/>
    <s v="SR I 2023 hire"/>
    <n v="198185.27"/>
    <n v="61231.439999999988"/>
    <n v="0.30896060035137823"/>
    <n v="36000"/>
    <n v="32084.320000000003"/>
    <n v="0"/>
    <n v="3915.6799999999967"/>
    <n v="6.394884719353322E-2"/>
    <n v="1.2"/>
    <n v="8817.3273599999975"/>
    <n v="4901.6473600000008"/>
    <s v="Y"/>
    <n v="13872.9689"/>
    <n v="4286.2007999999996"/>
    <n v="925.81937279999977"/>
    <n v="9743.1467327999981"/>
    <n v="-26256.8532672"/>
    <n v="472135.95155531715"/>
    <n v="145871.40704000002"/>
    <n v="0"/>
    <n v="0"/>
    <n v="0"/>
    <n v="0"/>
    <n v="889477.76"/>
    <n v="22.28"/>
    <n v="0"/>
    <n v="6000"/>
    <n v="0"/>
  </r>
  <r>
    <s v="Alan Hamilton"/>
    <s v="309239"/>
    <d v="2023-09-28T00:00:00"/>
    <n v="1.2602739726027397"/>
    <s v="Y"/>
    <x v="1"/>
    <s v="AHAMILT"/>
    <s v="Dawn Doane"/>
    <x v="2"/>
    <s v="SR I 2023 hire"/>
    <n v="70120.84"/>
    <n v="11717.44"/>
    <n v="0.16710353156066016"/>
    <n v="11944.140000000001"/>
    <n v="8393.3700000000008"/>
    <n v="0"/>
    <n v="3550.7700000000004"/>
    <n v="0.30303291503946256"/>
    <n v="0.75"/>
    <n v="1054.5695999999998"/>
    <n v="-2496.2004000000006"/>
    <s v="N"/>
    <n v="4908.4588000000003"/>
    <n v="820.22080000000017"/>
    <n v="110.72980800000002"/>
    <n v="1165.2994079999999"/>
    <n v="-10778.840592"/>
    <n v="358355.3691179498"/>
    <n v="59882.447733333342"/>
    <n v="0"/>
    <n v="0"/>
    <n v="7639.04"/>
    <n v="2450.69"/>
    <n v="719997.12"/>
    <n v="9.74"/>
    <n v="0"/>
    <n v="6000"/>
    <n v="0"/>
  </r>
  <r>
    <s v="Katelyn Beal"/>
    <s v="309230"/>
    <d v="2023-09-22T00:00:00"/>
    <n v="1.2767123287671234"/>
    <s v="Y"/>
    <x v="1"/>
    <s v="KBEAL"/>
    <s v="Dawn Doane"/>
    <x v="2"/>
    <s v="SR I 2023 hire"/>
    <n v="167061.51999999999"/>
    <n v="39333.4"/>
    <n v="0.23544260820804219"/>
    <n v="12758.78"/>
    <n v="10684.01"/>
    <n v="2219.6622899999929"/>
    <n v="-144.8922899999925"/>
    <n v="-3.6836960445827843E-3"/>
    <n v="0.75"/>
    <n v="3540.0059999999999"/>
    <n v="3684.8982899999924"/>
    <s v="Y"/>
    <n v="11694.306399999999"/>
    <n v="2753.3380000000002"/>
    <n v="371.70063000000005"/>
    <n v="3911.7066299999997"/>
    <n v="-8847.0733700000019"/>
    <n v="208757.48865167497"/>
    <n v="49150.407611111121"/>
    <n v="0"/>
    <n v="0"/>
    <n v="18197"/>
    <n v="4850.6400000000003"/>
    <n v="719997.12"/>
    <n v="23.2"/>
    <n v="0"/>
    <n v="6000"/>
    <n v="0"/>
  </r>
  <r>
    <s v="William Charles"/>
    <s v="309224"/>
    <d v="2023-09-15T00:00:00"/>
    <n v="1.295890410958904"/>
    <s v="Y"/>
    <x v="1"/>
    <s v="CCHAR01"/>
    <s v="Nicole Vicha"/>
    <x v="2"/>
    <s v="SR I 2023 hire"/>
    <n v="178789.3"/>
    <n v="38228.599999999991"/>
    <n v="0.21381928336874742"/>
    <n v="10509.75"/>
    <n v="8510.4600000000009"/>
    <n v="5282.3296847999445"/>
    <n v="-3283.0396847999455"/>
    <n v="-8.5879150290618711E-2"/>
    <n v="0.75"/>
    <n v="3440.5739999999992"/>
    <n v="6723.6136847999442"/>
    <s v="Y"/>
    <n v="12515.251"/>
    <n v="2676.0019999999995"/>
    <n v="361.26026999999993"/>
    <n v="3801.8342699999989"/>
    <n v="-6707.9157300000006"/>
    <n v="174288.29576484757"/>
    <n v="37266.198500000006"/>
    <n v="0"/>
    <n v="0"/>
    <n v="39705.35"/>
    <n v="9573.4699999999993"/>
    <n v="719996.7"/>
    <n v="24.83"/>
    <n v="0"/>
    <n v="6000"/>
    <n v="0"/>
  </r>
  <r>
    <s v="Anthony Lobianco"/>
    <s v="309633"/>
    <d v="2024-06-10T00:00:00"/>
    <n v="0.55890410958904113"/>
    <s v="Y"/>
    <x v="0"/>
    <s v="ALOBIAN"/>
    <s v="Brandon Roehm"/>
    <x v="3"/>
    <s v="SR I 2024 hire"/>
    <n v="136408.76999999999"/>
    <n v="37017.910000000003"/>
    <n v="0.27137485368426095"/>
    <n v="3500"/>
    <n v="2202.29"/>
    <n v="9.345224999999914"/>
    <n v="1288.364775"/>
    <n v="3.4803822663137925E-2"/>
    <n v="1"/>
    <n v="4442.1491999999998"/>
    <n v="3153.7844249999998"/>
    <s v="Y"/>
    <n v="9548.6139000000003"/>
    <n v="2591.2537000000002"/>
    <n v="466.42566600000004"/>
    <n v="3966.4256660000001"/>
    <n v="466.42566600000009"/>
    <n v="0"/>
    <n v="0"/>
    <n v="0"/>
    <n v="0"/>
    <n v="0"/>
    <n v="0"/>
    <n v="143399.6"/>
    <n v="95.12"/>
    <n v="0"/>
    <n v="3000"/>
    <n v="0"/>
  </r>
  <r>
    <s v="Dylan Pottgieser"/>
    <s v="309615"/>
    <d v="2024-06-03T00:00:00"/>
    <n v="0.57808219178082187"/>
    <s v="Y"/>
    <x v="0"/>
    <s v="DPOTTGI"/>
    <s v="Arthur Shields"/>
    <x v="3"/>
    <s v="SR I 2024 hire"/>
    <n v="56067.75"/>
    <n v="12830.82"/>
    <n v="0.22884492422114316"/>
    <n v="8750.01"/>
    <n v="8374.18"/>
    <n v="15399.668467799987"/>
    <n v="-15023.838467799987"/>
    <n v="-1.1709180292296195"/>
    <n v="0.75"/>
    <n v="1154.7737999999999"/>
    <n v="16178.612267799988"/>
    <s v="Y"/>
    <n v="3924.7425000000003"/>
    <n v="898.15740000000005"/>
    <n v="121.251249"/>
    <n v="8871.261249000001"/>
    <n v="121.25124900000083"/>
    <n v="0"/>
    <n v="0"/>
    <n v="0"/>
    <n v="0"/>
    <n v="0"/>
    <n v="0"/>
    <n v="120000"/>
    <n v="46.72"/>
    <n v="0"/>
    <n v="3000"/>
    <n v="0"/>
  </r>
  <r>
    <s v="Leah Pacala"/>
    <s v="309769"/>
    <d v="2024-09-03T00:00:00"/>
    <n v="0.32602739726027397"/>
    <s v="Y"/>
    <x v="0"/>
    <s v="LPACALA"/>
    <s v="Aaron Hausman"/>
    <x v="3"/>
    <s v="SR I 2024 hire"/>
    <n v="32245.3"/>
    <n v="8238.84"/>
    <n v="0.25550514338523755"/>
    <n v="4800"/>
    <n v="4515.7700000000004"/>
    <n v="0"/>
    <n v="284.22999999999956"/>
    <n v="3.4498788664423581E-2"/>
    <n v="1"/>
    <n v="988.66079999999999"/>
    <n v="704.43080000000043"/>
    <s v="Y"/>
    <n v="2257.1710000000003"/>
    <n v="576.7188000000001"/>
    <n v="103.80938400000001"/>
    <n v="4903.8093840000001"/>
    <n v="103.80938400000014"/>
    <n v="0"/>
    <n v="0"/>
    <n v="0"/>
    <n v="0"/>
    <n v="0"/>
    <n v="0"/>
    <n v="0"/>
    <n v="0"/>
    <n v="0"/>
    <n v="3000"/>
    <n v="0"/>
  </r>
  <r>
    <s v="Michael Wallace"/>
    <s v="308524"/>
    <d v="2024-09-30T00:00:00"/>
    <n v="0.25205479452054796"/>
    <s v="Y"/>
    <x v="0"/>
    <s v="MWALLAC"/>
    <s v="David Johnson Iii"/>
    <x v="3"/>
    <s v="SR I 2024 hire"/>
    <n v="25452.14"/>
    <n v="2259.37"/>
    <n v="8.8769352989571795E-2"/>
    <n v="2800"/>
    <n v="2713.9"/>
    <n v="0"/>
    <n v="86.099999999999909"/>
    <n v="3.8107968150413569E-2"/>
    <n v="0.75"/>
    <n v="203.3433"/>
    <n v="117.24330000000009"/>
    <s v="Y"/>
    <n v="1781.6498000000001"/>
    <n v="158.1559"/>
    <n v="21.351046500000002"/>
    <n v="2821.3510464999999"/>
    <n v="21.351046499999939"/>
    <n v="0"/>
    <n v="0"/>
    <n v="12563.84"/>
    <n v="4023.57"/>
    <n v="147897.47"/>
    <n v="32196.01"/>
    <n v="120000"/>
    <n v="21.21"/>
    <n v="0"/>
    <n v="3000"/>
    <n v="0"/>
  </r>
  <r>
    <s v="Amy Paul"/>
    <s v="309812"/>
    <d v="2024-08-05T00:00:00"/>
    <n v="0.40547945205479452"/>
    <s v="Y"/>
    <x v="0"/>
    <s v="APAUL"/>
    <s v="Brian Owens"/>
    <x v="3"/>
    <s v="SR I 2024 hire"/>
    <n v="332.31"/>
    <n v="141.49"/>
    <n v="0.42577713580692728"/>
    <n v="9.1999999999999993"/>
    <n v="0"/>
    <n v="758.85451875004583"/>
    <n v="-749.65451875004578"/>
    <n v="-5.2982862304759752"/>
    <n v="1.2"/>
    <n v="20.374559999999999"/>
    <n v="770.02907875004576"/>
    <s v="Y"/>
    <n v="23.261700000000001"/>
    <n v="9.904300000000001"/>
    <n v="2.1393287999999999"/>
    <n v="22.5138888"/>
    <n v="13.313888800000001"/>
    <n v="0"/>
    <n v="0"/>
    <n v="0"/>
    <n v="0"/>
    <n v="0"/>
    <n v="0"/>
    <n v="0"/>
    <n v="0"/>
    <n v="0"/>
    <n v="6000"/>
    <n v="0"/>
  </r>
  <r>
    <s v="Brennan Vargas"/>
    <s v="309756"/>
    <d v="2024-07-01T00:00:00"/>
    <n v="0.50136986301369868"/>
    <s v="Y"/>
    <x v="0"/>
    <s v="BVARGAS"/>
    <s v="Helen Mcneil"/>
    <x v="3"/>
    <s v="SR I 2024 hire"/>
    <n v="80767.039999999994"/>
    <n v="23841.64"/>
    <n v="0.29519021620700725"/>
    <n v="1549.6999999999998"/>
    <n v="0"/>
    <n v="0"/>
    <n v="1549.6999999999998"/>
    <n v="6.4999723173405854E-2"/>
    <n v="1.2"/>
    <n v="3433.19616"/>
    <n v="1883.4961600000001"/>
    <s v="Y"/>
    <n v="5653.6927999999998"/>
    <n v="1668.9148000000002"/>
    <n v="360.48559680000005"/>
    <n v="3793.6817568000001"/>
    <n v="2243.9817568000003"/>
    <n v="0"/>
    <n v="0"/>
    <n v="0"/>
    <n v="0"/>
    <n v="0"/>
    <n v="0"/>
    <n v="222720.66"/>
    <n v="36.26"/>
    <n v="0"/>
    <n v="6000"/>
    <n v="0"/>
  </r>
  <r>
    <s v="Dan Russell"/>
    <s v="309386"/>
    <d v="2024-03-04T00:00:00"/>
    <n v="0.82739726027397265"/>
    <s v="Y"/>
    <x v="0"/>
    <s v="DRUSS01"/>
    <s v="Stanley Dunton"/>
    <x v="3"/>
    <s v="SR I 2024 hire"/>
    <n v="199711.81"/>
    <n v="43346.600000000006"/>
    <n v="0.2170457520764546"/>
    <n v="25000"/>
    <n v="22934.84"/>
    <n v="36517.070767964935"/>
    <n v="-34451.910767964931"/>
    <n v="-0.79480076333472349"/>
    <n v="0.75"/>
    <n v="3901.1940000000004"/>
    <n v="38353.104767964935"/>
    <s v="Y"/>
    <n v="13979.826700000001"/>
    <n v="3034.2620000000006"/>
    <n v="409.62537000000009"/>
    <n v="4310.8193700000002"/>
    <n v="-20689.180629999999"/>
    <n v="529565.27040621918"/>
    <n v="114939.89238888888"/>
    <n v="0"/>
    <n v="0"/>
    <n v="0"/>
    <n v="0"/>
    <n v="690000"/>
    <n v="28.94"/>
    <n v="0"/>
    <n v="6000"/>
    <n v="0"/>
  </r>
  <r>
    <s v="Daniel Muska"/>
    <s v="309577"/>
    <d v="2024-06-03T00:00:00"/>
    <n v="0.57808219178082187"/>
    <s v="Y"/>
    <x v="0"/>
    <s v="DMUSKA"/>
    <s v="Donald Tighe"/>
    <x v="3"/>
    <s v="SR I 2024 hire"/>
    <n v="37861.230000000003"/>
    <n v="10066.629999999999"/>
    <n v="0.26588227587957386"/>
    <n v="21000"/>
    <n v="20426.23"/>
    <n v="334.2580514250003"/>
    <n v="239.51194857500013"/>
    <n v="2.3792664335035671E-2"/>
    <n v="1"/>
    <n v="1207.9956"/>
    <n v="968.48365142499983"/>
    <s v="Y"/>
    <n v="2650.2861000000003"/>
    <n v="704.66409999999996"/>
    <n v="126.83953799999999"/>
    <n v="1334.8351379999999"/>
    <n v="-19665.164862000001"/>
    <n v="410899.58154820016"/>
    <n v="109250.91590000001"/>
    <n v="0"/>
    <n v="0"/>
    <n v="0"/>
    <n v="0"/>
    <n v="180000"/>
    <n v="21.03"/>
    <n v="0"/>
    <n v="6000"/>
    <n v="0"/>
  </r>
  <r>
    <s v="Derek Cox"/>
    <s v="309840"/>
    <d v="2024-08-19T00:00:00"/>
    <n v="0.36712328767123287"/>
    <s v="Y"/>
    <x v="0"/>
    <s v="DCOX"/>
    <s v="Aaron Hausman"/>
    <x v="3"/>
    <s v="SR I 2024 hire"/>
    <n v="61089.21"/>
    <n v="22054.28"/>
    <n v="0.36101760032581859"/>
    <n v="19000"/>
    <n v="17621.64"/>
    <n v="0"/>
    <n v="1378.3600000000006"/>
    <n v="6.2498526363136797E-2"/>
    <n v="1.2"/>
    <n v="3175.8163199999995"/>
    <n v="1797.4563199999989"/>
    <s v="Y"/>
    <n v="4276.2447000000002"/>
    <n v="1543.7996000000001"/>
    <n v="333.46071360000002"/>
    <n v="3509.2770335999994"/>
    <n v="-15490.722966400001"/>
    <n v="238380.54421138126"/>
    <n v="86059.572035555568"/>
    <n v="0"/>
    <n v="0"/>
    <n v="0"/>
    <n v="0"/>
    <n v="0"/>
    <n v="0"/>
    <n v="0"/>
    <n v="6000"/>
    <n v="0"/>
  </r>
  <r>
    <s v="Eric Peterson"/>
    <s v="309909"/>
    <d v="2024-09-23T00:00:00"/>
    <n v="0.27123287671232876"/>
    <s v="Y"/>
    <x v="0"/>
    <s v="EPETERS"/>
    <s v="Zack Stender"/>
    <x v="3"/>
    <s v="SR I 2024 hire"/>
    <n v="591.1"/>
    <n v="184.94"/>
    <n v="0.31287430214853662"/>
    <n v="23400"/>
    <n v="23387.91"/>
    <n v="0"/>
    <n v="12.090000000000146"/>
    <n v="6.5372553260517718E-2"/>
    <n v="1.2"/>
    <n v="26.631359999999997"/>
    <n v="14.541359999999852"/>
    <s v="Y"/>
    <n v="41.377000000000002"/>
    <n v="12.9458"/>
    <n v="2.7962927999999998"/>
    <n v="29.427652799999997"/>
    <n v="-23370.572347199999"/>
    <n v="414979.79267840384"/>
    <n v="129836.51304000001"/>
    <n v="0"/>
    <n v="0"/>
    <n v="0"/>
    <n v="0"/>
    <n v="180000"/>
    <n v="0.33"/>
    <n v="0"/>
    <n v="6000"/>
    <n v="0"/>
  </r>
  <r>
    <s v="Ernest Lunbeck"/>
    <s v="309467"/>
    <d v="2024-03-25T00:00:00"/>
    <n v="0.76986301369863008"/>
    <s v="Y"/>
    <x v="0"/>
    <s v="ELUNBEC"/>
    <s v="Matthew Burkhead"/>
    <x v="3"/>
    <s v="SR I 2024 hire"/>
    <n v="193786.65"/>
    <n v="32756.73"/>
    <n v="0.16903501866614651"/>
    <n v="60833.30000000001"/>
    <n v="59432.570000000007"/>
    <n v="0"/>
    <n v="1400.7300000000032"/>
    <n v="4.276159433496577E-2"/>
    <n v="0.75"/>
    <n v="2948.1056999999996"/>
    <n v="1547.3756999999964"/>
    <s v="Y"/>
    <n v="13565.065500000001"/>
    <n v="2292.9711000000002"/>
    <n v="309.55109850000002"/>
    <n v="3257.6567984999997"/>
    <n v="-57575.64320150001"/>
    <n v="1892298.335438577"/>
    <n v="319864.68445277784"/>
    <n v="0"/>
    <n v="0"/>
    <n v="0"/>
    <n v="0"/>
    <n v="653000"/>
    <n v="29.68"/>
    <n v="0"/>
    <n v="6000"/>
    <n v="0"/>
  </r>
  <r>
    <s v="Hagen Young"/>
    <s v="309611"/>
    <d v="2024-05-28T00:00:00"/>
    <n v="0.59452054794520548"/>
    <s v="Y"/>
    <x v="0"/>
    <s v="HYOUNG"/>
    <s v="Daniel Corff"/>
    <x v="3"/>
    <s v="SR I 2024 hire"/>
    <n v="166643.69"/>
    <n v="80159.680000000008"/>
    <n v="0.48102439402296004"/>
    <n v="20000"/>
    <n v="14794.16"/>
    <n v="0"/>
    <n v="5205.84"/>
    <n v="6.4943373027437232E-2"/>
    <n v="1.2"/>
    <n v="11542.993920000001"/>
    <n v="6337.1539200000007"/>
    <s v="Y"/>
    <n v="11665.058300000001"/>
    <n v="5611.1776000000009"/>
    <n v="1212.0143616000003"/>
    <n v="12755.008281600001"/>
    <n v="-7244.9917183999987"/>
    <n v="83675.494405778329"/>
    <n v="40249.953991111106"/>
    <n v="0"/>
    <n v="0"/>
    <n v="0"/>
    <n v="0"/>
    <n v="0"/>
    <n v="0"/>
    <n v="0"/>
    <n v="6000"/>
    <n v="0"/>
  </r>
  <r>
    <s v="Johnathan Rodriguez"/>
    <s v="309740"/>
    <d v="2024-07-01T00:00:00"/>
    <n v="0.50136986301369868"/>
    <s v="Y"/>
    <x v="0"/>
    <s v="JRODR05"/>
    <s v="Thomas Guenette"/>
    <x v="3"/>
    <s v="SR I 2024 hire"/>
    <n v="55761.8"/>
    <n v="5495.8499999999995"/>
    <n v="9.8559408053542019E-2"/>
    <n v="12600"/>
    <n v="12407.65"/>
    <n v="19054.855855875008"/>
    <n v="-18862.50585587501"/>
    <n v="-3.4321362220357199"/>
    <n v="0.75"/>
    <n v="494.62649999999996"/>
    <n v="19357.132355875008"/>
    <s v="Y"/>
    <n v="3903.3260000000005"/>
    <n v="384.70949999999999"/>
    <n v="51.935782500000002"/>
    <n v="546.56228249999992"/>
    <n v="-12053.437717500001"/>
    <n v="679423.14384256781"/>
    <n v="66963.542875000014"/>
    <n v="0"/>
    <n v="0"/>
    <n v="0"/>
    <n v="0"/>
    <n v="0"/>
    <n v="0"/>
    <n v="0"/>
    <n v="6000"/>
    <n v="0"/>
  </r>
  <r>
    <s v="Joseph Scalia"/>
    <s v="309406"/>
    <d v="2024-03-04T00:00:00"/>
    <n v="0.82739726027397265"/>
    <s v="Y"/>
    <x v="0"/>
    <s v="JSCALIA"/>
    <s v="David Fromm"/>
    <x v="3"/>
    <s v="SR I 2024 hire"/>
    <n v="21287.14"/>
    <n v="4049.62"/>
    <n v="0.19023786192038949"/>
    <n v="41666.600000000006"/>
    <n v="41495.570000000007"/>
    <n v="5886.3109613250126"/>
    <n v="-5715.2809613250138"/>
    <n v="-1.4113129037601093"/>
    <n v="0.75"/>
    <n v="364.46579999999994"/>
    <n v="6079.7467613250137"/>
    <s v="Y"/>
    <n v="1490.0998000000002"/>
    <n v="283.47340000000003"/>
    <n v="38.268909000000001"/>
    <n v="402.73470899999995"/>
    <n v="-41263.865291000009"/>
    <n v="1205037.1768635877"/>
    <n v="229243.69606111117"/>
    <n v="0"/>
    <n v="0"/>
    <n v="0"/>
    <n v="0"/>
    <n v="420000"/>
    <n v="5.07"/>
    <n v="0"/>
    <n v="6000"/>
    <n v="0"/>
  </r>
  <r>
    <s v="Marcelino Gutierrez"/>
    <s v="309879"/>
    <d v="2024-09-09T00:00:00"/>
    <n v="0.30958904109589042"/>
    <s v="Y"/>
    <x v="0"/>
    <s v="MGUTIER"/>
    <s v="Kevin Thongsinthusak"/>
    <x v="3"/>
    <s v="SR I 2024 hire"/>
    <n v="11619.04"/>
    <n v="2695.1"/>
    <n v="0.23195547997080651"/>
    <n v="8400"/>
    <n v="8265.25"/>
    <n v="0"/>
    <n v="134.75"/>
    <n v="4.999814478126971E-2"/>
    <n v="0.75"/>
    <n v="242.55899999999997"/>
    <n v="107.80899999999997"/>
    <s v="Y"/>
    <n v="813.33280000000013"/>
    <n v="188.65700000000001"/>
    <n v="25.468695"/>
    <n v="268.02769499999999"/>
    <n v="-8131.9723050000002"/>
    <n v="194768.51300237721"/>
    <n v="45177.623916666671"/>
    <n v="0"/>
    <n v="0"/>
    <n v="0"/>
    <n v="0"/>
    <n v="0"/>
    <n v="0"/>
    <n v="0"/>
    <n v="6000"/>
    <n v="0"/>
  </r>
  <r>
    <s v="Michael Schreck"/>
    <s v="309601"/>
    <d v="2024-05-15T00:00:00"/>
    <n v="0.63013698630136983"/>
    <s v="Y"/>
    <x v="0"/>
    <s v="MSCHREC"/>
    <s v="Lucas Hespe"/>
    <x v="3"/>
    <s v="SR I 2024 hire"/>
    <n v="148058.76999999999"/>
    <n v="31191.94"/>
    <n v="0.21067269436319105"/>
    <n v="20000"/>
    <n v="18575.27"/>
    <n v="0"/>
    <n v="1424.7299999999996"/>
    <n v="4.5676222767804746E-2"/>
    <n v="0.75"/>
    <n v="2807.2745999999997"/>
    <n v="1382.5446000000002"/>
    <s v="Y"/>
    <n v="10364.1139"/>
    <n v="2183.4358000000002"/>
    <n v="294.76383300000003"/>
    <n v="3102.0384329999997"/>
    <n v="-16897.961566999998"/>
    <n v="445608.59937201947"/>
    <n v="93877.564261111111"/>
    <n v="0"/>
    <n v="0"/>
    <n v="0"/>
    <n v="0"/>
    <n v="0"/>
    <n v="0"/>
    <n v="0"/>
    <n v="6000"/>
    <n v="0"/>
  </r>
  <r>
    <s v="Ricardo Clark"/>
    <s v="309435"/>
    <d v="2024-03-11T00:00:00"/>
    <n v="0.80821917808219179"/>
    <s v="Y"/>
    <x v="0"/>
    <s v="RCLAR01"/>
    <s v="Trevor Renfro"/>
    <x v="3"/>
    <s v="SR I 2024 hire"/>
    <n v="119073.13"/>
    <n v="29466.940000000006"/>
    <n v="0.2474692653161969"/>
    <n v="29166.6"/>
    <n v="27533.559999999998"/>
    <n v="0"/>
    <n v="1633.0400000000009"/>
    <n v="5.5419395430947378E-2"/>
    <n v="1"/>
    <n v="3536.0328000000004"/>
    <n v="1902.9927999999995"/>
    <s v="Y"/>
    <n v="8335.1191000000017"/>
    <n v="2062.6858000000007"/>
    <n v="371.28344400000009"/>
    <n v="3907.3162440000006"/>
    <n v="-25259.283755999997"/>
    <n v="567057.70722961542"/>
    <n v="140329.3542"/>
    <n v="0"/>
    <n v="0"/>
    <n v="0"/>
    <n v="0"/>
    <n v="439000"/>
    <n v="27.12"/>
    <n v="0"/>
    <n v="6000"/>
    <n v="0"/>
  </r>
  <r>
    <s v="Richard Arthur"/>
    <s v="309619"/>
    <d v="2024-06-03T00:00:00"/>
    <n v="0.57808219178082187"/>
    <s v="Y"/>
    <x v="0"/>
    <s v="RARTHUR"/>
    <s v="Lauren Kromer"/>
    <x v="3"/>
    <s v="SR I 2024 hire"/>
    <n v="38694.050000000003"/>
    <n v="12957.75"/>
    <n v="0.33487706766285769"/>
    <n v="29166.62"/>
    <n v="28376.649999999998"/>
    <n v="895.59587999999712"/>
    <n v="-105.62587999999596"/>
    <n v="-8.1515602631626605E-3"/>
    <n v="1.2"/>
    <n v="1865.9159999999997"/>
    <n v="1971.5418799999957"/>
    <s v="Y"/>
    <n v="2708.5835000000006"/>
    <n v="907.04250000000013"/>
    <n v="195.92117999999999"/>
    <n v="2061.8371799999995"/>
    <n v="-27104.78282"/>
    <n v="449663.89555637928"/>
    <n v="150582.1267777778"/>
    <n v="0"/>
    <n v="0"/>
    <n v="0"/>
    <n v="0"/>
    <n v="0"/>
    <n v="0"/>
    <n v="0"/>
    <n v="6000"/>
    <n v="0"/>
  </r>
  <r>
    <s v="Rocky Marcheleta"/>
    <s v="309301"/>
    <d v="2024-01-02T00:00:00"/>
    <n v="0.99726027397260275"/>
    <s v="Y"/>
    <x v="0"/>
    <s v="RMARCHE"/>
    <s v="Mike Peters"/>
    <x v="3"/>
    <s v="SR I 2024 hire"/>
    <n v="103667.25"/>
    <n v="16909.22"/>
    <n v="0.16311052912081686"/>
    <n v="36666.62000000001"/>
    <n v="35703.850000000006"/>
    <n v="11552.083653675014"/>
    <n v="-10589.31365367501"/>
    <n v="-0.62624495119674406"/>
    <n v="0.75"/>
    <n v="1521.8298"/>
    <n v="12111.143453675009"/>
    <s v="Y"/>
    <n v="7256.7075000000004"/>
    <n v="1183.6454000000001"/>
    <n v="159.79212899999999"/>
    <n v="1681.6219289999999"/>
    <n v="-34984.998071000009"/>
    <n v="1191591.3794288544"/>
    <n v="194361.10039444451"/>
    <n v="0"/>
    <n v="0"/>
    <n v="0"/>
    <n v="0"/>
    <n v="469961.01"/>
    <n v="22.06"/>
    <n v="0"/>
    <n v="6000"/>
    <n v="0"/>
  </r>
  <r>
    <s v="Ryan Gamber"/>
    <s v="309494"/>
    <d v="2024-05-03T00:00:00"/>
    <n v="0.66301369863013704"/>
    <s v="Y"/>
    <x v="0"/>
    <s v="RGAMBER"/>
    <s v="Bradley Sedlacek"/>
    <x v="3"/>
    <s v="SR I 2024 hire"/>
    <n v="4686.3500000000004"/>
    <n v="815.8900000000001"/>
    <n v="0.17409924568160723"/>
    <n v="6664"/>
    <n v="6635.45"/>
    <n v="755.97279525001068"/>
    <n v="-727.42279525001049"/>
    <n v="-0.89156969107356432"/>
    <n v="0.75"/>
    <n v="73.43010000000001"/>
    <n v="800.85289525001053"/>
    <s v="Y"/>
    <n v="328.04450000000008"/>
    <n v="57.112300000000019"/>
    <n v="7.7101605000000033"/>
    <n v="81.140260500000011"/>
    <n v="-6582.8597394999997"/>
    <n v="210060.89287775601"/>
    <n v="36571.442997222221"/>
    <n v="0"/>
    <n v="0"/>
    <n v="0"/>
    <n v="0"/>
    <n v="0"/>
    <n v="0"/>
    <n v="0"/>
    <n v="6000"/>
    <n v="0"/>
  </r>
  <r>
    <s v="Tanya M. Smith"/>
    <s v="309951"/>
    <d v="2024-10-21T00:00:00"/>
    <n v="0.19452054794520549"/>
    <s v="Y"/>
    <x v="0"/>
    <s v="TSMIT01"/>
    <s v="Vanny Chow"/>
    <x v="3"/>
    <s v="SR I 2024 hire"/>
    <n v="4531.3999999999996"/>
    <n v="1765.76"/>
    <n v="0.38967206602815907"/>
    <n v="5400"/>
    <n v="5285.23"/>
    <n v="334.95615374999761"/>
    <n v="-220.18615374999717"/>
    <n v="-0.12469766771814809"/>
    <n v="1.2"/>
    <n v="254.26943999999997"/>
    <n v="474.45559374999715"/>
    <s v="Y"/>
    <n v="317.19799999999998"/>
    <n v="123.60319999999999"/>
    <n v="26.698291199999996"/>
    <n v="280.96773119999995"/>
    <n v="-5119.0322687999997"/>
    <n v="72982.055013265679"/>
    <n v="28439.068159999999"/>
    <n v="0"/>
    <n v="0"/>
    <n v="0"/>
    <n v="0"/>
    <n v="0"/>
    <n v="0"/>
    <n v="0"/>
    <n v="0"/>
    <n v="0"/>
  </r>
  <r>
    <s v="Ty Adams"/>
    <s v="309325"/>
    <d v="2024-01-08T00:00:00"/>
    <n v="0.98082191780821915"/>
    <s v="Y"/>
    <x v="0"/>
    <s v="TADAM01"/>
    <s v="Sonja Miller"/>
    <x v="3"/>
    <s v="SR I 2024 hire"/>
    <n v="65958.09"/>
    <n v="8230.11"/>
    <n v="0.12477787031128404"/>
    <n v="35999.99"/>
    <n v="35698.49"/>
    <n v="0"/>
    <n v="301.5"/>
    <n v="3.6633775247232415E-2"/>
    <n v="0.75"/>
    <n v="740.70990000000006"/>
    <n v="439.20990000000006"/>
    <s v="Y"/>
    <n v="4617.0663000000004"/>
    <n v="576.10770000000014"/>
    <n v="77.774539500000017"/>
    <n v="818.48443950000012"/>
    <n v="-35181.505560499994"/>
    <n v="1566406.0316292241"/>
    <n v="195452.80866944441"/>
    <n v="0"/>
    <n v="0"/>
    <n v="0"/>
    <n v="0"/>
    <n v="659997.36"/>
    <n v="9.99"/>
    <n v="0"/>
    <n v="6000"/>
    <n v="0"/>
  </r>
  <r>
    <s v="Coleman Chambly"/>
    <s v="309426"/>
    <d v="2024-03-18T00:00:00"/>
    <n v="0.78904109589041094"/>
    <s v="Y"/>
    <x v="1"/>
    <s v="CCHAMBL"/>
    <s v="Erik Chantarapan"/>
    <x v="3"/>
    <s v="SR I 2024 hire"/>
    <n v="71683.13"/>
    <n v="27696.590000000004"/>
    <n v="0.38637528802104487"/>
    <n v="15000"/>
    <n v="13217.09"/>
    <n v="0"/>
    <n v="1782.9099999999999"/>
    <n v="6.4372906556366669E-2"/>
    <n v="1.2"/>
    <n v="3988.3089600000003"/>
    <n v="2205.3989600000004"/>
    <s v="Y"/>
    <n v="5017.8191000000006"/>
    <n v="1938.7613000000003"/>
    <n v="418.77244080000003"/>
    <n v="4407.0814008000007"/>
    <n v="-10592.918599199998"/>
    <n v="152311.8832851648"/>
    <n v="58849.547773333325"/>
    <n v="0"/>
    <n v="0"/>
    <n v="0"/>
    <n v="0"/>
    <n v="480000"/>
    <n v="14.93"/>
    <n v="0"/>
    <n v="6000"/>
    <n v="0"/>
  </r>
  <r>
    <s v="Johnathan Porter"/>
    <s v="309598"/>
    <d v="2024-05-15T00:00:00"/>
    <n v="0.63013698630136983"/>
    <s v="Y"/>
    <x v="1"/>
    <s v="JPORTER"/>
    <s v="Colin Senuta"/>
    <x v="3"/>
    <s v="SR I 2024 hire"/>
    <n v="10106.34"/>
    <n v="3074.69"/>
    <n v="0.30423377800469803"/>
    <n v="10000"/>
    <n v="9800.14"/>
    <n v="0"/>
    <n v="199.86000000000058"/>
    <n v="6.5001674965606479E-2"/>
    <n v="1.2"/>
    <n v="442.75536"/>
    <n v="242.89535999999941"/>
    <s v="Y"/>
    <n v="707.44380000000012"/>
    <n v="215.22830000000002"/>
    <n v="46.489312799999993"/>
    <n v="489.24467279999999"/>
    <n v="-9510.7553272000005"/>
    <n v="173674.10661001501"/>
    <n v="52837.529595555563"/>
    <n v="0"/>
    <n v="0"/>
    <n v="0"/>
    <n v="0"/>
    <n v="0"/>
    <n v="0"/>
    <n v="0"/>
    <n v="6000"/>
    <n v="0"/>
  </r>
  <r>
    <s v="Jonathan Matasar"/>
    <s v="309836"/>
    <d v="2024-08-26T00:00:00"/>
    <n v="0.34794520547945207"/>
    <s v="Y"/>
    <x v="1"/>
    <s v="JMATASA"/>
    <s v="Sean Mengeu"/>
    <x v="3"/>
    <s v="SR I 2024 hire"/>
    <n v="97345.41"/>
    <n v="27282.67"/>
    <n v="0.28026662993149853"/>
    <n v="18750"/>
    <n v="17077.61"/>
    <n v="0"/>
    <n v="1672.3899999999994"/>
    <n v="6.1298619233381466E-2"/>
    <n v="1"/>
    <n v="3273.9203999999995"/>
    <n v="1601.5304000000001"/>
    <s v="Y"/>
    <n v="6814.1787000000013"/>
    <n v="1909.7869000000001"/>
    <n v="343.76164199999999"/>
    <n v="3617.6820419999995"/>
    <n v="-15132.317958"/>
    <n v="299958.76826487551"/>
    <n v="84068.433099999995"/>
    <n v="0"/>
    <n v="0"/>
    <n v="0"/>
    <n v="0"/>
    <n v="0"/>
    <n v="0"/>
    <n v="0"/>
    <n v="6000"/>
    <n v="0"/>
  </r>
  <r>
    <s v="Katrina Geslock"/>
    <s v="309862"/>
    <d v="2024-09-03T00:00:00"/>
    <n v="0.32602739726027397"/>
    <s v="Y"/>
    <x v="1"/>
    <s v="KGESLOC"/>
    <s v="Tom Stone"/>
    <x v="3"/>
    <s v="SR I 2024 hire"/>
    <n v="61429.87"/>
    <n v="2823.27"/>
    <n v="4.5959237745416028E-2"/>
    <n v="8000"/>
    <n v="0"/>
    <n v="0"/>
    <n v="8000"/>
    <n v="2.8335936697517417"/>
    <n v="0.75"/>
    <n v="254.09429999999998"/>
    <n v="-7745.9057000000003"/>
    <s v="N"/>
    <n v="4300.0909000000001"/>
    <n v="197.62889999999999"/>
    <n v="26.6799015"/>
    <n v="280.7742015"/>
    <n v="-7719.2257984999997"/>
    <n v="933100.5010787358"/>
    <n v="42884.587769444443"/>
    <n v="0"/>
    <n v="0"/>
    <n v="0"/>
    <n v="0"/>
    <n v="200000"/>
    <n v="30.71"/>
    <n v="0"/>
    <n v="6000"/>
    <n v="0"/>
  </r>
  <r>
    <s v="Marcie Swogger"/>
    <s v="309748"/>
    <d v="2024-08-05T00:00:00"/>
    <n v="0.40547945205479452"/>
    <s v="Y"/>
    <x v="1"/>
    <s v="MSWOGGE"/>
    <s v="Ross Faris"/>
    <x v="3"/>
    <s v="SR I 2024 hire"/>
    <n v="118120.14"/>
    <n v="13843.09"/>
    <n v="0.11719500163138988"/>
    <n v="7500"/>
    <n v="7012.3099999999995"/>
    <n v="4262.5831613999981"/>
    <n v="-3774.8931613999976"/>
    <n v="-0.2726915133398683"/>
    <n v="0.75"/>
    <n v="1245.8780999999999"/>
    <n v="5020.7712613999975"/>
    <s v="Y"/>
    <n v="8268.4098000000013"/>
    <n v="969.01630000000023"/>
    <n v="130.81720050000001"/>
    <n v="1376.6953005"/>
    <n v="-6123.3046995000004"/>
    <n v="290271.41915713821"/>
    <n v="34018.359441666667"/>
    <n v="0"/>
    <n v="0"/>
    <n v="0"/>
    <n v="0"/>
    <n v="293700"/>
    <n v="40.22"/>
    <n v="0"/>
    <n v="6000"/>
    <n v="0"/>
  </r>
  <r>
    <s v="Penelope Acosta"/>
    <s v="309346"/>
    <d v="2024-01-16T00:00:00"/>
    <n v="0.95890410958904104"/>
    <s v="Y"/>
    <x v="1"/>
    <s v="PACOSTA"/>
    <s v="William Tungate"/>
    <x v="3"/>
    <s v="SR I 2024 hire"/>
    <n v="134543.29"/>
    <n v="23472.799999999999"/>
    <n v="0.17446280672934339"/>
    <n v="15000.01"/>
    <n v="14092.55"/>
    <n v="1594.315950000002"/>
    <n v="-686.85595000000103"/>
    <n v="-2.9261781721822751E-2"/>
    <n v="0.75"/>
    <n v="2112.5519999999997"/>
    <n v="2799.4079500000007"/>
    <s v="Y"/>
    <n v="9418.0303000000022"/>
    <n v="1643.0960000000002"/>
    <n v="221.81796"/>
    <n v="2334.3699599999995"/>
    <n v="-12665.64004"/>
    <n v="403321.87821585737"/>
    <n v="70364.666888888896"/>
    <n v="0"/>
    <n v="0"/>
    <n v="0"/>
    <n v="0"/>
    <n v="659997.36"/>
    <n v="20.39"/>
    <n v="0"/>
    <n v="6000"/>
    <n v="0"/>
  </r>
  <r>
    <s v="Rick Bader"/>
    <s v="309407"/>
    <d v="2024-03-18T00:00:00"/>
    <n v="0.78904109589041094"/>
    <s v="Y"/>
    <x v="1"/>
    <s v="RBADERJ"/>
    <s v="Sean Mengeu"/>
    <x v="3"/>
    <s v="SR I 2024 hire"/>
    <n v="156577.62"/>
    <n v="31006.270000000004"/>
    <n v="0.19802491569357106"/>
    <n v="20000"/>
    <n v="18598.440000000002"/>
    <n v="1258.7197293749923"/>
    <n v="142.84027062500536"/>
    <n v="4.6068188990486553E-3"/>
    <n v="0.75"/>
    <n v="2790.5643"/>
    <n v="2647.7240293749946"/>
    <s v="Y"/>
    <n v="10960.4334"/>
    <n v="2170.4389000000006"/>
    <n v="293.00925150000006"/>
    <n v="3083.5735515000001"/>
    <n v="-16916.426448499999"/>
    <n v="474587.48616026912"/>
    <n v="93980.146936111109"/>
    <n v="0"/>
    <n v="0"/>
    <n v="0"/>
    <n v="0"/>
    <n v="584600"/>
    <n v="26.78"/>
    <n v="0"/>
    <n v="6000"/>
    <n v="0"/>
  </r>
  <r>
    <s v="Kevin Peterson"/>
    <s v="309852"/>
    <d v="2024-08-26T00:00:00"/>
    <n v="0.34794520547945207"/>
    <s v="Y"/>
    <x v="0"/>
    <s v="KPETE01"/>
    <s v="Thomas Montbriand"/>
    <x v="3"/>
    <s v="SR I 2024 hire"/>
    <n v="103552.14"/>
    <n v="31586.19"/>
    <n v="0.30502691687491923"/>
    <n v="18749.989999999998"/>
    <n v="14994.67"/>
    <n v="5981.1906674999918"/>
    <n v="-2225.8706674999939"/>
    <n v="-7.0469742235451438E-2"/>
    <n v="1.2"/>
    <n v="4548.4113600000001"/>
    <n v="6774.282027499994"/>
    <s v="Y"/>
    <n v="7248.6498000000011"/>
    <n v="2211.0333000000001"/>
    <n v="477.58319279999995"/>
    <n v="5025.9945527999998"/>
    <n v="-13723.995447199999"/>
    <n v="249959.64268417747"/>
    <n v="76244.419151111113"/>
    <n v="0"/>
    <n v="0"/>
    <n v="0"/>
    <n v="0"/>
    <n v="388000"/>
    <n v="26.69"/>
    <n v="0"/>
    <n v="20000"/>
    <n v="0"/>
  </r>
  <r>
    <s v="Joseph Funicelli"/>
    <s v="309348"/>
    <d v="2024-02-01T00:00:00"/>
    <n v="0.91506849315068495"/>
    <s v="Y"/>
    <x v="1"/>
    <s v="JFUNICE"/>
    <s v="William Tungate"/>
    <x v="3"/>
    <s v="SR I 2024 hire"/>
    <n v="182039.85"/>
    <n v="34302.46"/>
    <n v="0.18843379622648557"/>
    <n v="105600.01"/>
    <n v="103193.42"/>
    <n v="11743.641994500009"/>
    <n v="-9337.0519945000124"/>
    <n v="-0.27219773726140961"/>
    <n v="0.75"/>
    <n v="3087.2213999999994"/>
    <n v="12424.273394500011"/>
    <s v="Y"/>
    <n v="12742.789500000001"/>
    <n v="2401.1722"/>
    <n v="324.15824699999996"/>
    <n v="3411.3796469999993"/>
    <n v="-102188.630353"/>
    <n v="3012806.7493257155"/>
    <n v="567714.61307222222"/>
    <n v="0"/>
    <n v="0"/>
    <n v="0"/>
    <n v="0"/>
    <n v="879996.48"/>
    <n v="20.69"/>
    <n v="0"/>
    <n v="20000"/>
    <n v="0"/>
  </r>
  <r>
    <s v="Dominic Rapton"/>
    <s v="303916"/>
    <d v="2017-11-06T00:00:00"/>
    <n v="7.1561643835616442"/>
    <s v="L"/>
    <x v="0"/>
    <s v="DRAPTON"/>
    <s v="Teall Bennett"/>
    <x v="4"/>
    <s v="SR II"/>
    <n v="1214168.58"/>
    <n v="390039.51000000007"/>
    <n v="0.32123999617911381"/>
    <n v="28084.159999999996"/>
    <n v="0"/>
    <n v="0"/>
    <n v="28084.159999999996"/>
    <n v="7.2003372171193611E-2"/>
    <n v="1.2"/>
    <n v="32763.318840000007"/>
    <n v="4679.158840000011"/>
    <s v="Y"/>
    <n v="97133.486400000009"/>
    <n v="31203.160800000005"/>
    <n v="4118.8172256000007"/>
    <n v="36882.136065600011"/>
    <n v="8797.9760656000144"/>
    <n v="0"/>
    <n v="0"/>
    <n v="1319763.77"/>
    <n v="409777.55"/>
    <n v="1473855.79"/>
    <n v="482011.08"/>
    <n v="1694564.48"/>
    <n v="71.650000000000006"/>
    <n v="0"/>
    <n v="6000"/>
    <n v="0"/>
  </r>
  <r>
    <s v="Stephanie Auriemma"/>
    <s v="308922"/>
    <d v="2023-01-03T00:00:00"/>
    <n v="1.9945205479452055"/>
    <s v="L"/>
    <x v="0"/>
    <s v="SAURIEM"/>
    <s v="Jules Derner"/>
    <x v="4"/>
    <s v="SR II"/>
    <n v="2314212.56"/>
    <n v="588855.64"/>
    <n v="0.25445183825292178"/>
    <n v="43275.200000000004"/>
    <n v="0"/>
    <n v="0"/>
    <n v="43275.200000000004"/>
    <n v="7.349033797145936E-2"/>
    <n v="1"/>
    <n v="41219.894800000002"/>
    <n v="-2055.3052000000025"/>
    <s v="N"/>
    <n v="185137.0048"/>
    <n v="47108.451200000003"/>
    <n v="5181.9296320000003"/>
    <n v="46401.824432000001"/>
    <n v="3126.6244319999969"/>
    <n v="0"/>
    <n v="0"/>
    <n v="0"/>
    <n v="0"/>
    <n v="445124.89999999997"/>
    <n v="124936.73000000001"/>
    <n v="1716269.09"/>
    <n v="134.84"/>
    <n v="200"/>
    <n v="6000"/>
    <n v="12000"/>
  </r>
  <r>
    <s v="Alec Sinner"/>
    <s v="307761"/>
    <d v="2021-09-07T00:00:00"/>
    <n v="3.3178082191780822"/>
    <s v="Y"/>
    <x v="0"/>
    <s v="ASINNER"/>
    <s v="Farid Haghighi"/>
    <x v="4"/>
    <s v="SR II"/>
    <n v="2947398.25"/>
    <n v="799574.8"/>
    <n v="0.27128156162812406"/>
    <n v="67097.960000000006"/>
    <n v="0"/>
    <n v="1361.8726537500042"/>
    <n v="65736.087346250002"/>
    <n v="8.2213805820606153E-2"/>
    <n v="1"/>
    <n v="55970.236000000012"/>
    <n v="-9765.8513462499905"/>
    <s v="N"/>
    <n v="235791.86000000002"/>
    <n v="63965.984000000004"/>
    <n v="7036.2582400000001"/>
    <n v="63006.494240000015"/>
    <n v="-4091.4657599999919"/>
    <n v="137108.99867096287"/>
    <n v="37195.143272727197"/>
    <n v="1377705.4"/>
    <n v="349655.05"/>
    <n v="2362614.3199999998"/>
    <n v="666829.68000000005"/>
    <n v="2932014.88"/>
    <n v="100.52"/>
    <n v="102.6"/>
    <n v="6000"/>
    <n v="6156"/>
  </r>
  <r>
    <s v="Alex Wheeler"/>
    <s v="309216"/>
    <d v="2023-09-11T00:00:00"/>
    <n v="1.3068493150684932"/>
    <s v="Y"/>
    <x v="0"/>
    <s v="AWHEELE"/>
    <s v="Farid Haghighi"/>
    <x v="4"/>
    <s v="SR II"/>
    <n v="851520.18"/>
    <n v="268149.53999999998"/>
    <n v="0.31490685282408687"/>
    <n v="18055.189999999999"/>
    <n v="519.57000000000005"/>
    <n v="0"/>
    <n v="17535.62"/>
    <n v="6.5394928516379333E-2"/>
    <n v="1.2"/>
    <n v="22524.561359999996"/>
    <n v="4988.9413599999971"/>
    <s v="Y"/>
    <n v="68121.614400000006"/>
    <n v="21451.963199999998"/>
    <n v="2831.6591423999998"/>
    <n v="25356.220502399996"/>
    <n v="7301.0305023999972"/>
    <n v="0"/>
    <n v="0"/>
    <n v="0"/>
    <n v="0"/>
    <n v="2411.2800000000002"/>
    <n v="632.4"/>
    <n v="946884.48"/>
    <n v="89.93"/>
    <n v="0"/>
    <n v="6000"/>
    <n v="0"/>
  </r>
  <r>
    <s v="Alfred Abrew"/>
    <s v="124018"/>
    <d v="2014-10-26T00:00:00"/>
    <n v="10.189041095890412"/>
    <s v="Y"/>
    <x v="0"/>
    <s v="ABREWA01"/>
    <s v="Alan Mccain"/>
    <x v="4"/>
    <s v="SR II"/>
    <n v="5215745.6900000004"/>
    <n v="1370796.18"/>
    <n v="0.26281883003386997"/>
    <n v="123248.86000000002"/>
    <n v="0"/>
    <n v="6885.2747034000058"/>
    <n v="116363.58529660001"/>
    <n v="8.4887590871897539E-2"/>
    <n v="1"/>
    <n v="95955.732600000003"/>
    <n v="-20407.852696600006"/>
    <s v="N"/>
    <n v="417259.65520000004"/>
    <n v="109663.69439999999"/>
    <n v="12063.006383999998"/>
    <n v="108018.738984"/>
    <n v="-15230.121016000019"/>
    <n v="526810.21973257058"/>
    <n v="138455.64560000016"/>
    <n v="3063796.33"/>
    <n v="755352.08"/>
    <n v="3139818.73"/>
    <n v="837549.61"/>
    <n v="5569940.7300000004"/>
    <n v="93.64"/>
    <n v="0"/>
    <n v="6000"/>
    <n v="0"/>
  </r>
  <r>
    <s v="Andrew Green"/>
    <s v="306187"/>
    <d v="2019-07-08T00:00:00"/>
    <n v="5.4876712328767123"/>
    <s v="Y"/>
    <x v="0"/>
    <s v="AGREE01"/>
    <s v="Thomas Montbriand"/>
    <x v="4"/>
    <s v="SR II"/>
    <n v="1908616.17"/>
    <n v="457643.33"/>
    <n v="0.23977756093306074"/>
    <n v="29553.780000000002"/>
    <n v="0"/>
    <n v="0"/>
    <n v="29553.780000000002"/>
    <n v="6.4578194551639156E-2"/>
    <n v="0.75"/>
    <n v="24026.274825000004"/>
    <n v="-5527.5051749999984"/>
    <s v="N"/>
    <n v="152689.2936"/>
    <n v="36611.466400000005"/>
    <n v="3020.4459780000002"/>
    <n v="27046.720803000004"/>
    <n v="-2507.0591969999987"/>
    <n v="95052.460942403501"/>
    <n v="22791.447245454532"/>
    <n v="1502016.49"/>
    <n v="375350.95"/>
    <n v="1585796.47"/>
    <n v="404574.22"/>
    <n v="2263869.87"/>
    <n v="84.31"/>
    <n v="0"/>
    <n v="6000"/>
    <n v="0"/>
  </r>
  <r>
    <s v="Angier Hsu"/>
    <s v="308487"/>
    <d v="2022-06-13T00:00:00"/>
    <n v="2.5534246575342467"/>
    <s v="Y"/>
    <x v="0"/>
    <s v="AHSU"/>
    <s v="Brian Owens"/>
    <x v="4"/>
    <s v="SR II"/>
    <n v="790053.74"/>
    <n v="245483.9"/>
    <n v="0.31071797723532074"/>
    <n v="45000"/>
    <n v="29444.010000000002"/>
    <n v="2150.9637581250026"/>
    <n v="13405.026241874995"/>
    <n v="5.4606539336693752E-2"/>
    <n v="1.2"/>
    <n v="20620.6476"/>
    <n v="7215.6213581250049"/>
    <s v="Y"/>
    <n v="63204.299200000001"/>
    <n v="19638.712"/>
    <n v="2592.309984"/>
    <n v="23212.957584"/>
    <n v="-21787.042416"/>
    <n v="637439.85374117421"/>
    <n v="198064.02196363636"/>
    <n v="158.34"/>
    <n v="73.11"/>
    <n v="409927.09"/>
    <n v="128124.75"/>
    <n v="905984.7"/>
    <n v="87.2"/>
    <n v="0"/>
    <n v="6000"/>
    <n v="0"/>
  </r>
  <r>
    <s v="Beau Matson"/>
    <s v="308223"/>
    <d v="2022-02-24T00:00:00"/>
    <n v="2.8520547945205479"/>
    <s v="Y"/>
    <x v="0"/>
    <s v="BMATSON"/>
    <s v="Maria Gergen"/>
    <x v="4"/>
    <s v="SR II"/>
    <n v="1059276.81"/>
    <n v="324876.26"/>
    <n v="0.3066962827214163"/>
    <n v="22035.43"/>
    <n v="0"/>
    <n v="891.0373555499973"/>
    <n v="21144.392644450003"/>
    <n v="6.5084449828528568E-2"/>
    <n v="1.2"/>
    <n v="27289.60584"/>
    <n v="6145.2131955499972"/>
    <s v="Y"/>
    <n v="84742.144800000009"/>
    <n v="25990.1008"/>
    <n v="3430.6933056000003"/>
    <n v="30720.299145600002"/>
    <n v="8684.8691456000015"/>
    <n v="0"/>
    <n v="0"/>
    <n v="328171.38"/>
    <n v="101753.89"/>
    <n v="1178573.5900000001"/>
    <n v="369705.42"/>
    <n v="1386571.29"/>
    <n v="76.400000000000006"/>
    <n v="0"/>
    <n v="6000"/>
    <n v="0"/>
  </r>
  <r>
    <s v="Benjamin Clark"/>
    <s v="308632"/>
    <d v="2022-08-08T00:00:00"/>
    <n v="2.4"/>
    <s v="Y"/>
    <x v="0"/>
    <s v="BCLARK"/>
    <s v="Thomas Montbriand"/>
    <x v="4"/>
    <s v="SR II"/>
    <n v="604869.77"/>
    <n v="150814.13999999998"/>
    <n v="0.2493332407734643"/>
    <n v="9741.99"/>
    <n v="0"/>
    <n v="0"/>
    <n v="9741.99"/>
    <n v="6.4595998757145723E-2"/>
    <n v="1"/>
    <n v="10556.989799999999"/>
    <n v="814.9997999999996"/>
    <s v="Y"/>
    <n v="48389.581600000005"/>
    <n v="12065.1312"/>
    <n v="1327.164432"/>
    <n v="11884.154231999999"/>
    <n v="2142.1642319999992"/>
    <n v="0"/>
    <n v="0"/>
    <n v="0"/>
    <n v="0"/>
    <n v="409088.15"/>
    <n v="112875.75"/>
    <n v="587270.12"/>
    <n v="103"/>
    <n v="115"/>
    <n v="6000"/>
    <n v="6900"/>
  </r>
  <r>
    <s v="Boris Kaluszyk"/>
    <s v="308948"/>
    <d v="2023-01-05T00:00:00"/>
    <n v="1.989041095890411"/>
    <s v="Y"/>
    <x v="0"/>
    <s v="BKALUSZ"/>
    <s v="Stanley Dunton"/>
    <x v="4"/>
    <s v="SR II"/>
    <n v="528711.42000000004"/>
    <n v="116921.23"/>
    <n v="0.22114375740172207"/>
    <n v="7389.7100000000009"/>
    <n v="0"/>
    <n v="0"/>
    <n v="7389.7100000000009"/>
    <n v="6.320246545473393E-2"/>
    <n v="0.75"/>
    <n v="6138.3645749999996"/>
    <n v="-1251.3454250000013"/>
    <s v="N"/>
    <n v="42296.913600000007"/>
    <n v="9353.6984000000011"/>
    <n v="771.68011800000011"/>
    <n v="6910.0446929999998"/>
    <n v="-479.66530700000112"/>
    <n v="19718.366691575684"/>
    <n v="4360.5937000000104"/>
    <n v="0"/>
    <n v="0"/>
    <n v="199761.09"/>
    <n v="57944.69"/>
    <n v="413498.01"/>
    <n v="127.86"/>
    <n v="200"/>
    <n v="6000"/>
    <n v="12000"/>
  </r>
  <r>
    <s v="Bradley Miller"/>
    <s v="309147"/>
    <d v="2023-07-10T00:00:00"/>
    <n v="1.4794520547945205"/>
    <s v="Y"/>
    <x v="0"/>
    <s v="BMILL01"/>
    <s v="Craig Paianini"/>
    <x v="4"/>
    <s v="SR II"/>
    <n v="209847.78"/>
    <n v="87464.54"/>
    <n v="0.41679992993016174"/>
    <n v="10023.67"/>
    <n v="5211.7099999999991"/>
    <n v="4878.4654182000013"/>
    <n v="-66.505418200000349"/>
    <n v="-7.6037006768686318E-4"/>
    <n v="1.2"/>
    <n v="7347.0213600000006"/>
    <n v="7413.526778200001"/>
    <s v="Y"/>
    <n v="16787.822400000001"/>
    <n v="6997.1632"/>
    <n v="923.62554239999997"/>
    <n v="8270.6469023999998"/>
    <n v="-1753.0230976000003"/>
    <n v="38235.547729616366"/>
    <n v="15936.573614545458"/>
    <n v="0"/>
    <n v="0"/>
    <n v="10983.08"/>
    <n v="6299.88"/>
    <n v="719997.11"/>
    <n v="29.15"/>
    <n v="0"/>
    <n v="6000"/>
    <n v="0"/>
  </r>
  <r>
    <s v="Brandon Campbell"/>
    <s v="304178"/>
    <d v="2018-02-05T00:00:00"/>
    <n v="6.9068493150684933"/>
    <s v="Y"/>
    <x v="0"/>
    <s v="BCAMPBE"/>
    <s v="Teall Bennett"/>
    <x v="4"/>
    <s v="SR II"/>
    <n v="1448277.41"/>
    <n v="417760.83999999997"/>
    <n v="0.28845360503137307"/>
    <n v="30889.390000000003"/>
    <n v="0"/>
    <n v="0"/>
    <n v="30889.390000000003"/>
    <n v="7.3940367412129879E-2"/>
    <n v="1"/>
    <n v="29243.2588"/>
    <n v="-1646.1312000000034"/>
    <s v="N"/>
    <n v="115862.19279999999"/>
    <n v="33420.867199999993"/>
    <n v="3676.2953919999991"/>
    <n v="32919.554191999996"/>
    <n v="2030.1641919999929"/>
    <n v="0"/>
    <n v="0"/>
    <n v="1481118.41"/>
    <n v="428555.08"/>
    <n v="1813691.67"/>
    <n v="545072.69999999995"/>
    <n v="2063704.14"/>
    <n v="70.180000000000007"/>
    <n v="0"/>
    <n v="6000"/>
    <n v="0"/>
  </r>
  <r>
    <s v="Breland Walker"/>
    <s v="165793"/>
    <d v="1992-05-06T00:00:00"/>
    <n v="32.676712328767124"/>
    <s v="Y"/>
    <x v="0"/>
    <s v="BWALKE1"/>
    <s v="Sonja Miller"/>
    <x v="4"/>
    <s v="SR I"/>
    <n v="4932090.22"/>
    <n v="779666.20000000007"/>
    <n v="0.15808027939926861"/>
    <n v="36215.29"/>
    <n v="0"/>
    <n v="0"/>
    <n v="36215.29"/>
    <n v="4.6449737079791324E-2"/>
    <n v="0.75"/>
    <n v="29237.482500000006"/>
    <n v="-6977.8074999999953"/>
    <s v="N"/>
    <n v="246604.511"/>
    <n v="38983.310000000012"/>
    <n v="2046.6237750000009"/>
    <n v="31284.106275000006"/>
    <n v="-4931.1837249999953"/>
    <n v="445631.05564728746"/>
    <n v="70445.481785714219"/>
    <n v="3811457.04"/>
    <n v="700218.75"/>
    <n v="3863762.66"/>
    <n v="671622.66"/>
    <n v="4441482.9000000004"/>
    <n v="111.05"/>
    <n v="170.38"/>
    <n v="6000"/>
    <n v="10222.5"/>
  </r>
  <r>
    <s v="Brian Schreiner"/>
    <s v="301174"/>
    <d v="2016-03-07T00:00:00"/>
    <n v="8.8246575342465761"/>
    <s v="Y"/>
    <x v="0"/>
    <s v="BSCHREI"/>
    <s v="Nicholas Napolitano"/>
    <x v="4"/>
    <s v="SR II"/>
    <n v="6072656.7599999998"/>
    <n v="1479152.5399999996"/>
    <n v="0.24357585130498954"/>
    <n v="125585.41000000002"/>
    <n v="0"/>
    <n v="0"/>
    <n v="125585.41000000002"/>
    <n v="8.4903623259843131E-2"/>
    <n v="1"/>
    <n v="103540.67779999998"/>
    <n v="-22044.732200000042"/>
    <s v="N"/>
    <n v="485812.54080000002"/>
    <n v="118332.20319999997"/>
    <n v="13016.542351999997"/>
    <n v="116557.22015199997"/>
    <n v="-9028.1898480000527"/>
    <n v="336956.44590345147"/>
    <n v="82074.453163636848"/>
    <n v="1911804.74"/>
    <n v="362822.54"/>
    <n v="3893845.74"/>
    <n v="864705.2"/>
    <n v="4580582.6500000004"/>
    <n v="132.57"/>
    <n v="200"/>
    <n v="6000"/>
    <n v="12000"/>
  </r>
  <r>
    <s v="Brian Unruh"/>
    <s v="304155"/>
    <d v="2018-02-05T00:00:00"/>
    <n v="6.9068493150684933"/>
    <s v="Y"/>
    <x v="0"/>
    <s v="UNRUHB01"/>
    <s v="Helen Mcneil"/>
    <x v="4"/>
    <s v="SR II"/>
    <n v="2479003.27"/>
    <n v="707701.39999999991"/>
    <n v="0.28547820350394287"/>
    <n v="76419.98000000001"/>
    <n v="0"/>
    <n v="0"/>
    <n v="76419.98000000001"/>
    <n v="0.10798336699630666"/>
    <n v="1"/>
    <n v="49539.097999999998"/>
    <n v="-26880.882000000012"/>
    <s v="N"/>
    <n v="198320.2616"/>
    <n v="56616.111999999986"/>
    <n v="6227.7723199999982"/>
    <n v="55766.870319999995"/>
    <n v="-20653.109680000016"/>
    <n v="657687.83830413001"/>
    <n v="187755.54254545469"/>
    <n v="2097547.19"/>
    <n v="820081.1"/>
    <n v="1862640.28"/>
    <n v="733187.23"/>
    <n v="1748936.34"/>
    <n v="141.74"/>
    <n v="200"/>
    <n v="16500"/>
    <n v="33000"/>
  </r>
  <r>
    <s v="Bryan Paas"/>
    <s v="308459"/>
    <d v="2022-06-06T00:00:00"/>
    <n v="2.5726027397260274"/>
    <s v="Y"/>
    <x v="0"/>
    <s v="BPAAS"/>
    <s v="Joseph Pleva"/>
    <x v="4"/>
    <s v="SR II"/>
    <n v="813608.67"/>
    <n v="118302.07"/>
    <n v="0.1454041412808445"/>
    <n v="6771.48"/>
    <n v="0"/>
    <n v="0"/>
    <n v="6771.48"/>
    <n v="5.7238897003239246E-2"/>
    <n v="0.75"/>
    <n v="6210.8586750000013"/>
    <n v="-560.62132499999825"/>
    <s v="N"/>
    <n v="65088.693600000006"/>
    <n v="9464.1656000000003"/>
    <n v="780.79366200000004"/>
    <n v="6991.6523370000014"/>
    <n v="220.17233700000179"/>
    <n v="0"/>
    <n v="0"/>
    <n v="16293.3"/>
    <n v="2820.53"/>
    <n v="108124.46"/>
    <n v="25433.040000000001"/>
    <n v="856621.81"/>
    <n v="94.98"/>
    <n v="0"/>
    <n v="6000"/>
    <n v="0"/>
  </r>
  <r>
    <s v="Bryan Poppe"/>
    <s v="302894"/>
    <d v="2017-05-16T00:00:00"/>
    <n v="7.6328767123287671"/>
    <s v="Y"/>
    <x v="0"/>
    <s v="POPPEB01"/>
    <s v="Todd Fosheim"/>
    <x v="4"/>
    <s v="SR II"/>
    <n v="7742591.3700000001"/>
    <n v="2114427.34"/>
    <n v="0.2730903955738529"/>
    <n v="212507.3"/>
    <n v="0"/>
    <n v="0"/>
    <n v="212507.3"/>
    <n v="0.1005034772204563"/>
    <n v="1"/>
    <n v="148009.91380000001"/>
    <n v="-64497.386199999979"/>
    <s v="N"/>
    <n v="619407.30960000004"/>
    <n v="169154.18719999999"/>
    <n v="18606.960591999999"/>
    <n v="166616.874392"/>
    <n v="-45890.42560799999"/>
    <n v="1527646.8675099683"/>
    <n v="417185.68734545447"/>
    <n v="2790376.32"/>
    <n v="644475.28"/>
    <n v="3142667.45"/>
    <n v="869051.08"/>
    <n v="9621255"/>
    <n v="80.47"/>
    <n v="0"/>
    <n v="6000"/>
    <n v="0"/>
  </r>
  <r>
    <s v="Carlos Koczela"/>
    <s v="308655"/>
    <d v="2022-08-29T00:00:00"/>
    <n v="2.3424657534246576"/>
    <s v="Y"/>
    <x v="0"/>
    <s v="CKOCZEL"/>
    <s v="David Fromm"/>
    <x v="4"/>
    <s v="SR II"/>
    <n v="629441.77"/>
    <n v="180184.83"/>
    <n v="0.28626131691260331"/>
    <n v="11079.93"/>
    <n v="0"/>
    <n v="0"/>
    <n v="11079.93"/>
    <n v="6.1492024606067008E-2"/>
    <n v="1"/>
    <n v="12612.938099999999"/>
    <n v="1533.0080999999991"/>
    <s v="Y"/>
    <n v="50355.3416"/>
    <n v="14414.786399999997"/>
    <n v="1585.6265039999996"/>
    <n v="14198.564603999999"/>
    <n v="3118.6346039999989"/>
    <n v="0"/>
    <n v="0"/>
    <n v="17809.810000000001"/>
    <n v="4521.1099999999997"/>
    <n v="389116.04"/>
    <n v="111876.87"/>
    <n v="786326.3"/>
    <n v="80.05"/>
    <n v="0"/>
    <n v="6000"/>
    <n v="0"/>
  </r>
  <r>
    <s v="Chad Kloepfel"/>
    <s v="308941"/>
    <d v="2023-01-03T00:00:00"/>
    <n v="1.9945205479452055"/>
    <s v="Y"/>
    <x v="0"/>
    <s v="CKLOEPF"/>
    <s v="Michael Boone"/>
    <x v="4"/>
    <s v="SR II"/>
    <n v="1475647.28"/>
    <n v="409434.52999999997"/>
    <n v="0.27746097292301447"/>
    <n v="28738.66"/>
    <n v="0"/>
    <n v="16261.524848043744"/>
    <n v="12477.135151956256"/>
    <n v="3.0474066640046839E-2"/>
    <n v="1"/>
    <n v="28660.417100000002"/>
    <n v="16183.281948043747"/>
    <s v="Y"/>
    <n v="118051.78240000001"/>
    <n v="32754.7624"/>
    <n v="3603.0238639999998"/>
    <n v="32263.440964000001"/>
    <n v="3524.7809640000014"/>
    <n v="0"/>
    <n v="0"/>
    <n v="0"/>
    <n v="0"/>
    <n v="922844.36"/>
    <n v="271404.48"/>
    <n v="1697800.05"/>
    <n v="86.92"/>
    <n v="0"/>
    <n v="6000"/>
    <n v="0"/>
  </r>
  <r>
    <s v="Charles Vockler"/>
    <s v="306706"/>
    <d v="2020-01-06T00:00:00"/>
    <n v="4.9890410958904106"/>
    <s v="Y"/>
    <x v="0"/>
    <s v="CVOCKLE"/>
    <s v="Maria Gergen"/>
    <x v="4"/>
    <s v="SR I"/>
    <n v="2333877.9700000002"/>
    <n v="383930.01999999996"/>
    <n v="0.16450303954837875"/>
    <n v="18467.84"/>
    <n v="0"/>
    <n v="3708.3479064900021"/>
    <n v="14759.492093509998"/>
    <n v="3.8443183196536702E-2"/>
    <n v="0.75"/>
    <n v="14397.375749999999"/>
    <n v="-362.11634350999884"/>
    <s v="N"/>
    <n v="116693.89850000001"/>
    <n v="19196.500999999997"/>
    <n v="1007.8163024999999"/>
    <n v="15405.192052499999"/>
    <n v="-3062.6479475000015"/>
    <n v="265965.38067521376"/>
    <n v="43752.113535714299"/>
    <n v="3428119.42"/>
    <n v="659489.18000000005"/>
    <n v="3706267.41"/>
    <n v="891823.19"/>
    <n v="5820593.0300000003"/>
    <n v="40.1"/>
    <n v="0"/>
    <n v="6000"/>
    <n v="0"/>
  </r>
  <r>
    <s v="Christopher Tjaarda"/>
    <s v="303224"/>
    <d v="2017-07-31T00:00:00"/>
    <n v="7.4246575342465757"/>
    <s v="Y"/>
    <x v="0"/>
    <s v="TJAARC01"/>
    <s v="Thomas Guenette"/>
    <x v="4"/>
    <s v="SR II"/>
    <n v="3492668.93"/>
    <n v="737912.92999999993"/>
    <n v="0.21127480009964755"/>
    <n v="42603.69"/>
    <n v="0"/>
    <n v="0"/>
    <n v="42603.69"/>
    <n v="5.7735388916413222E-2"/>
    <n v="0.75"/>
    <n v="38740.428825000003"/>
    <n v="-3863.2611749999996"/>
    <s v="N"/>
    <n v="279413.51440000004"/>
    <n v="59033.034400000004"/>
    <n v="4870.2253380000002"/>
    <n v="43610.654162999999"/>
    <n v="1006.9641629999969"/>
    <n v="0"/>
    <n v="0"/>
    <n v="2991279.27"/>
    <n v="591571.82999999996"/>
    <n v="3543626.17"/>
    <n v="727282.65"/>
    <n v="4145993.29"/>
    <n v="84.24"/>
    <n v="0"/>
    <n v="6000"/>
    <n v="0"/>
  </r>
  <r>
    <s v="Connie Cuene"/>
    <s v="089080"/>
    <d v="2002-09-03T00:00:00"/>
    <n v="22.342465753424658"/>
    <s v="Y"/>
    <x v="0"/>
    <s v="CUENEC01"/>
    <s v="Michael Boone"/>
    <x v="4"/>
    <s v="SR II"/>
    <n v="1682175.7"/>
    <n v="501674.19000000006"/>
    <n v="0.29822936450692999"/>
    <n v="38366.089999999997"/>
    <n v="0"/>
    <n v="0"/>
    <n v="38366.089999999997"/>
    <n v="7.6476108926393033E-2"/>
    <n v="1.2"/>
    <n v="42140.631960000006"/>
    <n v="3774.5419600000096"/>
    <s v="Y"/>
    <n v="134574.05600000001"/>
    <n v="40133.935200000014"/>
    <n v="5297.6794464000022"/>
    <n v="47438.311406400011"/>
    <n v="9072.2214064000145"/>
    <n v="0"/>
    <n v="0"/>
    <n v="1987397.36"/>
    <n v="627688.35"/>
    <n v="1926641.84"/>
    <n v="546367.77"/>
    <n v="2184566.7599999998"/>
    <n v="77"/>
    <n v="0"/>
    <n v="6000"/>
    <n v="0"/>
  </r>
  <r>
    <s v="Cory Gamber"/>
    <s v="301390"/>
    <d v="2016-05-23T00:00:00"/>
    <n v="8.6136986301369856"/>
    <s v="Y"/>
    <x v="0"/>
    <s v="CGAMBER"/>
    <s v="Bradley Sedlacek"/>
    <x v="4"/>
    <s v="SR II"/>
    <n v="2805945.43"/>
    <n v="770130.53"/>
    <n v="0.27446383018218568"/>
    <n v="69758.129999999976"/>
    <n v="0"/>
    <n v="0"/>
    <n v="69758.129999999976"/>
    <n v="9.0579619016012747E-2"/>
    <n v="1"/>
    <n v="53909.137100000007"/>
    <n v="-15848.992899999968"/>
    <s v="N"/>
    <n v="224475.63440000001"/>
    <n v="61610.4424"/>
    <n v="6777.1486640000003"/>
    <n v="60686.285764000007"/>
    <n v="-9071.8442359999681"/>
    <n v="300481.52859201853"/>
    <n v="82471.311236363341"/>
    <n v="2302743.19"/>
    <n v="634664.19999999995"/>
    <n v="2844585.62"/>
    <n v="823507.83"/>
    <n v="3150407.29"/>
    <n v="89.07"/>
    <n v="0"/>
    <n v="6000"/>
    <n v="0"/>
  </r>
  <r>
    <s v="Cory Miller"/>
    <s v="306697"/>
    <d v="2020-01-06T00:00:00"/>
    <n v="4.9890410958904106"/>
    <s v="Y"/>
    <x v="0"/>
    <s v="CMILL01"/>
    <s v="Stephon Gardner"/>
    <x v="4"/>
    <s v="SR II"/>
    <n v="5898216.2699999996"/>
    <n v="1761354.1599999997"/>
    <n v="0.29862488579110713"/>
    <n v="187209.57"/>
    <n v="0"/>
    <n v="0"/>
    <n v="187209.57"/>
    <n v="0.10628729545226727"/>
    <n v="1.2"/>
    <n v="147953.74943999999"/>
    <n v="-39255.820560000022"/>
    <s v="N"/>
    <n v="471857.30159999995"/>
    <n v="140908.33279999997"/>
    <n v="18599.899929599997"/>
    <n v="166553.6493696"/>
    <n v="-20655.920630400011"/>
    <n v="628819.31672417943"/>
    <n v="187781.09664000009"/>
    <n v="933378.77"/>
    <n v="320481.90999999997"/>
    <n v="3790356.57"/>
    <n v="1042434.46"/>
    <n v="4298223.01"/>
    <n v="137.22"/>
    <n v="200"/>
    <n v="6000"/>
    <n v="12000"/>
  </r>
  <r>
    <s v="Courtney Holland"/>
    <s v="307915"/>
    <d v="2021-11-01T00:00:00"/>
    <n v="3.1671232876712327"/>
    <s v="Y"/>
    <x v="0"/>
    <s v="CHOLLAN"/>
    <s v="Laurel Blunt"/>
    <x v="4"/>
    <s v="SR II"/>
    <n v="2011163.94"/>
    <n v="477670.78999999992"/>
    <n v="0.2375096234074284"/>
    <n v="34264.600000000006"/>
    <n v="0"/>
    <n v="0"/>
    <n v="34264.600000000006"/>
    <n v="7.1732667597279726E-2"/>
    <n v="0.75"/>
    <n v="25077.716474999994"/>
    <n v="-9186.883525000012"/>
    <s v="N"/>
    <n v="160893.1152"/>
    <n v="38213.663199999995"/>
    <n v="3152.6272139999996"/>
    <n v="28230.343688999994"/>
    <n v="-6034.2563110000119"/>
    <n v="230966.95943323133"/>
    <n v="54856.875554545564"/>
    <n v="1489640.6"/>
    <n v="314948"/>
    <n v="2533980.67"/>
    <n v="557761.14"/>
    <n v="2393990.42"/>
    <n v="84.01"/>
    <n v="0"/>
    <n v="6000"/>
    <n v="0"/>
  </r>
  <r>
    <s v="Cynthia Freed"/>
    <s v="306730"/>
    <d v="2020-01-13T00:00:00"/>
    <n v="4.9698630136986299"/>
    <s v="Y"/>
    <x v="0"/>
    <s v="CFREED"/>
    <s v="Ghislaine Pinon-Grillo"/>
    <x v="4"/>
    <s v="SR II"/>
    <n v="2595447.7200000002"/>
    <n v="716255.48"/>
    <n v="0.27596605952825737"/>
    <n v="57621.26"/>
    <n v="0"/>
    <n v="883.94944229999965"/>
    <n v="56737.310557700002"/>
    <n v="7.9213789132475468E-2"/>
    <n v="1"/>
    <n v="50137.883600000001"/>
    <n v="-6599.4269577000014"/>
    <s v="N"/>
    <n v="207635.81760000001"/>
    <n v="57300.438399999992"/>
    <n v="6303.0482239999992"/>
    <n v="56440.931823999999"/>
    <n v="-1180.3281760000027"/>
    <n v="38882.521146974061"/>
    <n v="10730.25614545457"/>
    <n v="2365071.92"/>
    <n v="531436.18999999994"/>
    <n v="2700903.87"/>
    <n v="750902.83"/>
    <n v="3071373.48"/>
    <n v="84.5"/>
    <n v="0"/>
    <n v="6000"/>
    <n v="0"/>
  </r>
  <r>
    <s v="Darine Greer"/>
    <s v="264345"/>
    <d v="2013-09-06T00:00:00"/>
    <n v="11.326027397260274"/>
    <s v="Y"/>
    <x v="0"/>
    <s v="DGREER"/>
    <s v="Trevor Renfro"/>
    <x v="4"/>
    <s v="SR II"/>
    <n v="2977341.33"/>
    <n v="750798.75999999989"/>
    <n v="0.25217087219220508"/>
    <n v="56649.83"/>
    <n v="0"/>
    <n v="0"/>
    <n v="56649.83"/>
    <n v="7.5452748483495105E-2"/>
    <n v="1"/>
    <n v="52555.913199999995"/>
    <n v="-4093.9168000000063"/>
    <s v="N"/>
    <n v="238187.3064"/>
    <n v="60063.900799999989"/>
    <n v="6607.0290879999984"/>
    <n v="59162.942287999991"/>
    <n v="2513.1122879999893"/>
    <n v="0"/>
    <n v="0"/>
    <n v="2245123.4900000002"/>
    <n v="520042.16"/>
    <n v="2756668.72"/>
    <n v="686932.95"/>
    <n v="3148466.12"/>
    <n v="94.56"/>
    <n v="0"/>
    <n v="6000"/>
    <n v="0"/>
  </r>
  <r>
    <s v="Darren Lapenias"/>
    <s v="124314"/>
    <d v="2011-01-23T00:00:00"/>
    <n v="13.947945205479453"/>
    <s v="Y"/>
    <x v="0"/>
    <s v="LAPEND01"/>
    <s v="Kevin Thongsinthusak"/>
    <x v="4"/>
    <s v="SR II"/>
    <n v="3608206.31"/>
    <n v="953976.29"/>
    <n v="0.26439072714775003"/>
    <n v="77651.16"/>
    <n v="0"/>
    <n v="453.04454999999871"/>
    <n v="77198.115450000012"/>
    <n v="8.0922467632817172E-2"/>
    <n v="1"/>
    <n v="66778.340300000011"/>
    <n v="-10419.775150000001"/>
    <s v="N"/>
    <n v="288656.5048"/>
    <n v="76318.103199999998"/>
    <n v="8394.9913519999991"/>
    <n v="75173.331652000008"/>
    <n v="-2477.8283479999955"/>
    <n v="85198.57143838983"/>
    <n v="22525.712254545415"/>
    <n v="2202498.2200000002"/>
    <n v="579203.11"/>
    <n v="2859960.69"/>
    <n v="697263.55"/>
    <n v="3394021.84"/>
    <n v="106.31"/>
    <n v="134.83000000000001"/>
    <n v="6000"/>
    <n v="8089.5"/>
  </r>
  <r>
    <s v="David Anderer"/>
    <s v="309185"/>
    <d v="2023-08-28T00:00:00"/>
    <n v="1.3452054794520547"/>
    <s v="Y"/>
    <x v="0"/>
    <s v="DANDERE"/>
    <s v="Donald Tighe"/>
    <x v="4"/>
    <s v="SR II"/>
    <n v="858065.31"/>
    <n v="238679.16000000003"/>
    <n v="0.27815966595829406"/>
    <n v="15242.53"/>
    <n v="407.82"/>
    <n v="1164.328597499989"/>
    <n v="13670.381402500012"/>
    <n v="5.7275136222617887E-2"/>
    <n v="1"/>
    <n v="16707.541200000003"/>
    <n v="3037.1597974999913"/>
    <s v="Y"/>
    <n v="68645.224800000011"/>
    <n v="19094.332800000007"/>
    <n v="2100.3766080000009"/>
    <n v="18807.917808000006"/>
    <n v="3565.387808000005"/>
    <n v="0"/>
    <n v="0"/>
    <n v="0"/>
    <n v="0"/>
    <n v="7770.29"/>
    <n v="1066.94"/>
    <n v="1606293.76"/>
    <n v="53.42"/>
    <n v="0"/>
    <n v="6000"/>
    <n v="0"/>
  </r>
  <r>
    <s v="David Bragen"/>
    <s v="308474"/>
    <d v="2022-06-13T00:00:00"/>
    <n v="2.5534246575342467"/>
    <s v="Y"/>
    <x v="0"/>
    <s v="DBRAGEN"/>
    <s v="Arthur Shields"/>
    <x v="4"/>
    <s v="SR II"/>
    <n v="1436691.08"/>
    <n v="600405.12"/>
    <n v="0.41790829521959583"/>
    <n v="40622.520000000004"/>
    <n v="0"/>
    <n v="10029.032307975052"/>
    <n v="30593.487692024952"/>
    <n v="5.0954741511906078E-2"/>
    <n v="1.2"/>
    <n v="50434.030080000004"/>
    <n v="19840.542387975052"/>
    <s v="Y"/>
    <n v="114935.28640000001"/>
    <n v="48032.409599999999"/>
    <n v="6340.2780671999999"/>
    <n v="56774.308147200005"/>
    <n v="16151.788147200001"/>
    <n v="0"/>
    <n v="0"/>
    <n v="211365.94"/>
    <n v="107231.02"/>
    <n v="935218.67"/>
    <n v="426958.11"/>
    <n v="1675786.83"/>
    <n v="85.73"/>
    <n v="0"/>
    <n v="3750"/>
    <n v="0"/>
  </r>
  <r>
    <s v="David Cisik"/>
    <s v="121752"/>
    <d v="2004-07-28T00:00:00"/>
    <n v="20.44109589041096"/>
    <s v="Y"/>
    <x v="0"/>
    <s v="CISIKD01"/>
    <s v="Robert Spencer"/>
    <x v="4"/>
    <s v="SR II"/>
    <n v="3725385.28"/>
    <n v="965965.45"/>
    <n v="0.25929276501570331"/>
    <n v="83128.730000000025"/>
    <n v="0"/>
    <n v="1696.4078714999996"/>
    <n v="81432.322128500033"/>
    <n v="8.4301485243079899E-2"/>
    <n v="1"/>
    <n v="67617.5815"/>
    <n v="-13814.740628500032"/>
    <s v="N"/>
    <n v="298030.8224"/>
    <n v="77277.236000000004"/>
    <n v="8500.4959600000002"/>
    <n v="76118.07746"/>
    <n v="-7010.6525400000246"/>
    <n v="245796.31022574546"/>
    <n v="63733.204909091131"/>
    <n v="4508876"/>
    <n v="917204.44"/>
    <n v="4034110.36"/>
    <n v="909234.3"/>
    <n v="4664542.26"/>
    <n v="79.87"/>
    <n v="0"/>
    <n v="6000"/>
    <n v="0"/>
  </r>
  <r>
    <s v="David Fugok"/>
    <s v="306731"/>
    <d v="2020-01-20T00:00:00"/>
    <n v="4.9506849315068493"/>
    <s v="Y"/>
    <x v="0"/>
    <s v="DFUGOK"/>
    <s v="Mark Basilii"/>
    <x v="4"/>
    <s v="SR II"/>
    <n v="4813453.84"/>
    <n v="1305697.55"/>
    <n v="0.27126001274793571"/>
    <n v="121223.37999999999"/>
    <n v="0"/>
    <n v="34176.76505638496"/>
    <n v="87046.61494361503"/>
    <n v="6.6666752146096186E-2"/>
    <n v="1"/>
    <n v="91398.828500000018"/>
    <n v="4352.2135563849879"/>
    <s v="Y"/>
    <n v="385076.30719999998"/>
    <n v="104455.804"/>
    <n v="11490.138440000001"/>
    <n v="102888.96694000001"/>
    <n v="-18334.413059999977"/>
    <n v="614452.82950169954"/>
    <n v="166676.48236363617"/>
    <n v="1745324.82"/>
    <n v="300356.31"/>
    <n v="3065304.46"/>
    <n v="806074.58"/>
    <n v="6613479.3899999997"/>
    <n v="72.78"/>
    <n v="0"/>
    <n v="6000"/>
    <n v="0"/>
  </r>
  <r>
    <s v="Dennis Womer"/>
    <s v="158545"/>
    <d v="2002-09-02T00:00:00"/>
    <n v="22.345205479452055"/>
    <s v="Y"/>
    <x v="0"/>
    <s v="DWOMER"/>
    <s v="Todd Fosheim"/>
    <x v="4"/>
    <s v="SR I"/>
    <n v="3187663.38"/>
    <n v="596166.00999999989"/>
    <n v="0.18702288759235297"/>
    <n v="28223.860000000004"/>
    <n v="0"/>
    <n v="0"/>
    <n v="28223.860000000004"/>
    <n v="4.7342283066423074E-2"/>
    <n v="0.75"/>
    <n v="22356.225374999998"/>
    <n v="-5867.6346250000061"/>
    <s v="N"/>
    <n v="159383.16899999999"/>
    <n v="29808.300499999994"/>
    <n v="1564.9357762499997"/>
    <n v="23921.161151249999"/>
    <n v="-4302.6988487500057"/>
    <n v="328660.98477044172"/>
    <n v="61467.126410714358"/>
    <n v="3770856.57"/>
    <n v="565726.42000000004"/>
    <n v="3610235.54"/>
    <n v="621956.76"/>
    <n v="4088322.59"/>
    <n v="77.97"/>
    <n v="0"/>
    <n v="6000"/>
    <n v="0"/>
  </r>
  <r>
    <s v="Derek Koch"/>
    <s v="308956"/>
    <d v="2023-01-03T00:00:00"/>
    <n v="1.9945205479452055"/>
    <s v="Y"/>
    <x v="0"/>
    <s v="DKOCH"/>
    <s v="Michael Boone"/>
    <x v="4"/>
    <s v="SR II"/>
    <n v="1740083.8"/>
    <n v="566730.04"/>
    <n v="0.32569123395091665"/>
    <n v="45899"/>
    <n v="0"/>
    <n v="81170.041087319958"/>
    <n v="-35271.041087319958"/>
    <n v="-6.2236053496158343E-2"/>
    <n v="1.2"/>
    <n v="47605.323360000009"/>
    <n v="82876.364447319967"/>
    <s v="Y"/>
    <n v="139206.704"/>
    <n v="45338.403200000001"/>
    <n v="5984.6692223999999"/>
    <n v="53589.992582400009"/>
    <n v="7690.9925824000093"/>
    <n v="0"/>
    <n v="0"/>
    <n v="0"/>
    <n v="0"/>
    <n v="804080.87"/>
    <n v="236753.7"/>
    <n v="3148206.67"/>
    <n v="55.27"/>
    <n v="0"/>
    <n v="6000"/>
    <n v="0"/>
  </r>
  <r>
    <s v="Donelson Leake"/>
    <s v="300869"/>
    <d v="2015-11-02T00:00:00"/>
    <n v="9.169863013698631"/>
    <s v="Y"/>
    <x v="0"/>
    <s v="LEAKET01"/>
    <s v="Teall Bennett"/>
    <x v="4"/>
    <s v="SR II"/>
    <n v="3920394.08"/>
    <n v="835603.17999999993"/>
    <n v="0.21314264916959572"/>
    <n v="64088.150000000009"/>
    <n v="0"/>
    <n v="0"/>
    <n v="64088.150000000009"/>
    <n v="7.6696871833350388E-2"/>
    <n v="0.75"/>
    <n v="43869.166949999999"/>
    <n v="-20218.98305000001"/>
    <s v="N"/>
    <n v="313631.52640000003"/>
    <n v="66848.254400000005"/>
    <n v="5514.9809880000003"/>
    <n v="49384.147938000002"/>
    <n v="-14704.002062000007"/>
    <n v="627151.5651089598"/>
    <n v="133672.74601818188"/>
    <n v="2923564.41"/>
    <n v="684140.28"/>
    <n v="3423863.07"/>
    <n v="862474.34"/>
    <n v="3863295.26"/>
    <n v="101.48"/>
    <n v="107.4"/>
    <n v="6000"/>
    <n v="6444"/>
  </r>
  <r>
    <s v="Dustin Fullerton"/>
    <s v="302394"/>
    <d v="2017-01-04T00:00:00"/>
    <n v="7.9945205479452053"/>
    <s v="Y"/>
    <x v="0"/>
    <s v="FULLED01"/>
    <s v="Cynthia Stoner"/>
    <x v="4"/>
    <s v="SR II"/>
    <n v="3615297.6"/>
    <n v="836557.61999999988"/>
    <n v="0.23139384707914498"/>
    <n v="57216.509999999995"/>
    <n v="0"/>
    <n v="0"/>
    <n v="57216.509999999995"/>
    <n v="6.8395181195050267E-2"/>
    <n v="0.75"/>
    <n v="43919.275049999997"/>
    <n v="-13297.234949999998"/>
    <s v="N"/>
    <n v="289223.80800000002"/>
    <n v="66924.609599999996"/>
    <n v="5521.2802919999995"/>
    <n v="49440.555341999992"/>
    <n v="-7775.9546580000024"/>
    <n v="305498.60241845768"/>
    <n v="70690.496890909111"/>
    <n v="5152848.3600000003"/>
    <n v="1048756.94"/>
    <n v="5559202.0499999998"/>
    <n v="997940.72"/>
    <n v="4058580.09"/>
    <n v="89.08"/>
    <n v="0"/>
    <n v="6000"/>
    <n v="0"/>
  </r>
  <r>
    <s v="Edgar Rodriguez"/>
    <s v="300923"/>
    <d v="2015-11-16T00:00:00"/>
    <n v="9.131506849315068"/>
    <s v="Y"/>
    <x v="0"/>
    <s v="RODRIE03"/>
    <s v="Aaron Hausman"/>
    <x v="4"/>
    <s v="SR II"/>
    <n v="2477353.65"/>
    <n v="556308.63"/>
    <n v="0.22455761614818298"/>
    <n v="38531.839999999997"/>
    <n v="0"/>
    <n v="0"/>
    <n v="38531.839999999997"/>
    <n v="6.9263423075065361E-2"/>
    <n v="0.75"/>
    <n v="29206.203075000005"/>
    <n v="-9325.6369249999916"/>
    <s v="N"/>
    <n v="198188.29199999999"/>
    <n v="44504.690399999999"/>
    <n v="3671.636958"/>
    <n v="32877.840033000008"/>
    <n v="-5653.9999669999888"/>
    <n v="228894.48410461229"/>
    <n v="51399.999699999898"/>
    <n v="2280784.69"/>
    <n v="568319.37"/>
    <n v="2186610.77"/>
    <n v="535176.9"/>
    <n v="2638746.9900000002"/>
    <n v="93.88"/>
    <n v="0"/>
    <n v="6000"/>
    <n v="0"/>
  </r>
  <r>
    <s v="Edward Rodriguez"/>
    <s v="308481"/>
    <d v="2022-06-13T00:00:00"/>
    <n v="2.5534246575342467"/>
    <s v="Y"/>
    <x v="0"/>
    <s v="ERODR02"/>
    <s v="Mathew Todd"/>
    <x v="4"/>
    <s v="SR II"/>
    <n v="2133104.73"/>
    <n v="615065.27"/>
    <n v="0.28834274349014266"/>
    <n v="41555.320000000007"/>
    <n v="0"/>
    <n v="43835.499984900001"/>
    <n v="-2280.1799848999945"/>
    <n v="-3.7072162843790456E-3"/>
    <n v="1"/>
    <n v="43054.568900000006"/>
    <n v="45334.7488849"/>
    <s v="Y"/>
    <n v="170648.37840000002"/>
    <n v="49205.221600000004"/>
    <n v="5412.5743760000005"/>
    <n v="48467.143276000003"/>
    <n v="6911.8232759999955"/>
    <n v="0"/>
    <n v="0"/>
    <n v="113137.87"/>
    <n v="29266.41"/>
    <n v="1007780.45"/>
    <n v="268408.46999999997"/>
    <n v="2421430.31"/>
    <n v="88.09"/>
    <n v="0"/>
    <n v="3750"/>
    <n v="0"/>
  </r>
  <r>
    <s v="Efrain Montellano"/>
    <s v="303041"/>
    <d v="2022-09-06T00:00:00"/>
    <n v="2.3205479452054796"/>
    <s v="Y"/>
    <x v="0"/>
    <s v="EMONTEL"/>
    <s v="Arthur Shields"/>
    <x v="4"/>
    <s v="SR II"/>
    <n v="1558342.04"/>
    <n v="376507.63"/>
    <n v="0.24160782442858308"/>
    <n v="23590.619999999995"/>
    <n v="0"/>
    <n v="0"/>
    <n v="23590.619999999995"/>
    <n v="6.2656419472827143E-2"/>
    <n v="1"/>
    <n v="26355.534100000004"/>
    <n v="2764.9141000000091"/>
    <s v="Y"/>
    <n v="124667.36320000001"/>
    <n v="30120.610400000001"/>
    <n v="3313.2671440000004"/>
    <n v="29668.801244000006"/>
    <n v="6078.1812440000103"/>
    <n v="0"/>
    <n v="0"/>
    <n v="388188.21"/>
    <n v="91121.76"/>
    <n v="1196487.1200000001"/>
    <n v="289498.65000000002"/>
    <n v="2376483.58"/>
    <n v="65.569999999999993"/>
    <n v="0"/>
    <n v="6000"/>
    <n v="0"/>
  </r>
  <r>
    <s v="Emily Drummond"/>
    <s v="308448"/>
    <d v="2022-05-23T00:00:00"/>
    <n v="2.6109589041095891"/>
    <s v="Y"/>
    <x v="0"/>
    <s v="ELOCHST"/>
    <s v="Nicholas Napolitano"/>
    <x v="4"/>
    <s v="SR II"/>
    <n v="3852180.51"/>
    <n v="1111910.1399999999"/>
    <n v="0.28864435015793172"/>
    <n v="81897.350000000006"/>
    <n v="0"/>
    <n v="9547.7616862687864"/>
    <n v="72349.588313731219"/>
    <n v="6.5067837508641868E-2"/>
    <n v="1"/>
    <n v="77833.709799999997"/>
    <n v="5484.1214862687775"/>
    <s v="Y"/>
    <n v="308174.44079999998"/>
    <n v="88952.811199999996"/>
    <n v="9784.8092319999996"/>
    <n v="87618.519031999997"/>
    <n v="5721.1690319999907"/>
    <n v="0"/>
    <n v="0"/>
    <n v="599420.98"/>
    <n v="161803.16"/>
    <n v="2064838.97"/>
    <n v="585487.81999999995"/>
    <n v="3889627.55"/>
    <n v="99.04"/>
    <n v="0"/>
    <n v="3750"/>
    <n v="0"/>
  </r>
  <r>
    <s v="Emily Hooper"/>
    <s v="305404"/>
    <d v="2018-12-03T00:00:00"/>
    <n v="6.0821917808219181"/>
    <s v="Y"/>
    <x v="0"/>
    <s v="HOOPEE01"/>
    <s v="Thomas Guenette"/>
    <x v="4"/>
    <s v="SR II"/>
    <n v="982635.38"/>
    <n v="277216.60000000003"/>
    <n v="0.28211542718927957"/>
    <n v="18489.09"/>
    <n v="0"/>
    <n v="8418.6642479174188"/>
    <n v="10070.425752082581"/>
    <n v="3.6326921808010705E-2"/>
    <n v="1"/>
    <n v="19405.162000000004"/>
    <n v="9334.7362479174226"/>
    <s v="Y"/>
    <n v="78610.830400000006"/>
    <n v="22177.328000000005"/>
    <n v="2439.5060800000006"/>
    <n v="21844.668080000003"/>
    <n v="3355.578080000003"/>
    <n v="0"/>
    <n v="0"/>
    <n v="1640567.97"/>
    <n v="386526.3"/>
    <n v="964337.47"/>
    <n v="265189.96999999997"/>
    <n v="1450289.57"/>
    <n v="67.75"/>
    <n v="0"/>
    <n v="6000"/>
    <n v="0"/>
  </r>
  <r>
    <s v="Erin Nichols"/>
    <s v="302347"/>
    <d v="2016-12-15T00:00:00"/>
    <n v="8.0493150684931507"/>
    <s v="Y"/>
    <x v="0"/>
    <s v="EBUDA"/>
    <s v="Nicholas Napolitano"/>
    <x v="4"/>
    <s v="SR II"/>
    <n v="3055895.06"/>
    <n v="796485.01000000013"/>
    <n v="0.26063886172845219"/>
    <n v="68699.429999999993"/>
    <n v="0"/>
    <n v="0"/>
    <n v="68699.429999999993"/>
    <n v="8.6253261690386343E-2"/>
    <n v="1"/>
    <n v="55753.950700000016"/>
    <n v="-12945.479299999977"/>
    <s v="N"/>
    <n v="244471.6048"/>
    <n v="63718.800800000012"/>
    <n v="7009.0680880000009"/>
    <n v="62763.018788000016"/>
    <n v="-5936.4112119999772"/>
    <n v="207058.05073217134"/>
    <n v="53967.374654545245"/>
    <n v="2463796.81"/>
    <n v="721566.24"/>
    <n v="2800350.91"/>
    <n v="769030.04"/>
    <n v="3303221.63"/>
    <n v="92.51"/>
    <n v="0"/>
    <n v="6000"/>
    <n v="0"/>
  </r>
  <r>
    <s v="Erin Ross"/>
    <s v="308736"/>
    <d v="2022-09-26T00:00:00"/>
    <n v="2.2657534246575342"/>
    <s v="Y"/>
    <x v="0"/>
    <s v="EROSS"/>
    <s v="Craig Paianini"/>
    <x v="4"/>
    <s v="SR II"/>
    <n v="1039136.48"/>
    <n v="308912.78000000003"/>
    <n v="0.29727835173296968"/>
    <n v="20023.219999999998"/>
    <n v="0"/>
    <n v="0"/>
    <n v="20023.219999999998"/>
    <n v="6.4818360703626426E-2"/>
    <n v="1.2"/>
    <n v="25948.673520000004"/>
    <n v="5925.4535200000064"/>
    <s v="Y"/>
    <n v="83130.918399999995"/>
    <n v="24713.022399999998"/>
    <n v="3262.1189567999995"/>
    <n v="29210.792476800005"/>
    <n v="9187.5724768000073"/>
    <n v="0"/>
    <n v="0"/>
    <n v="0"/>
    <n v="0"/>
    <n v="844615.72"/>
    <n v="255242.02"/>
    <n v="1214506.73"/>
    <n v="85.56"/>
    <n v="0"/>
    <n v="6000"/>
    <n v="0"/>
  </r>
  <r>
    <s v="Evan Fisher"/>
    <s v="301147"/>
    <d v="2016-02-29T00:00:00"/>
    <n v="8.8438356164383567"/>
    <s v="Y"/>
    <x v="0"/>
    <s v="FISHEE01"/>
    <s v="Donald Tighe"/>
    <x v="4"/>
    <s v="SR II"/>
    <n v="2811161.49"/>
    <n v="802812.09000000008"/>
    <n v="0.28558021047734261"/>
    <n v="68099.08"/>
    <n v="0"/>
    <n v="0"/>
    <n v="68099.08"/>
    <n v="8.4825678198244367E-2"/>
    <n v="1"/>
    <n v="56196.846300000012"/>
    <n v="-11902.23369999999"/>
    <s v="N"/>
    <n v="224892.91920000003"/>
    <n v="64224.967200000014"/>
    <n v="7064.7463920000018"/>
    <n v="63261.592692000013"/>
    <n v="-4837.4873079999888"/>
    <n v="153992.31365488298"/>
    <n v="43977.157345454441"/>
    <n v="2396952.35"/>
    <n v="670876.73"/>
    <n v="2341427.44"/>
    <n v="700832.87"/>
    <n v="3347352.6"/>
    <n v="83.98"/>
    <n v="0"/>
    <n v="6000"/>
    <n v="0"/>
  </r>
  <r>
    <s v="Francisco Echenique"/>
    <s v="308793"/>
    <d v="2022-10-17T00:00:00"/>
    <n v="2.2082191780821918"/>
    <s v="Y"/>
    <x v="0"/>
    <s v="FECHENI"/>
    <s v="Helen Mcneil"/>
    <x v="4"/>
    <s v="SR II"/>
    <n v="1108305.93"/>
    <n v="344495.5"/>
    <n v="0.31083069274924841"/>
    <n v="33434.639999999999"/>
    <n v="6305.76"/>
    <n v="0"/>
    <n v="27128.879999999997"/>
    <n v="7.8749591794377571E-2"/>
    <n v="1.2"/>
    <n v="28937.621999999999"/>
    <n v="1808.742000000002"/>
    <s v="Y"/>
    <n v="88664.474399999992"/>
    <n v="27559.64"/>
    <n v="3637.87248"/>
    <n v="32575.494480000001"/>
    <n v="-859.14551999999821"/>
    <n v="25127.550143455668"/>
    <n v="7810.4138181818016"/>
    <n v="4054.1"/>
    <n v="1311.34"/>
    <n v="197600.46"/>
    <n v="40143.64"/>
    <n v="719996.97"/>
    <n v="153.93"/>
    <n v="200"/>
    <n v="6000"/>
    <n v="12000"/>
  </r>
  <r>
    <s v="Galen Miles Ii"/>
    <s v="306461"/>
    <d v="2019-10-01T00:00:00"/>
    <n v="5.2547945205479456"/>
    <s v="Y"/>
    <x v="0"/>
    <s v="LMILE01"/>
    <s v="Robert Spencer"/>
    <x v="4"/>
    <s v="SR II"/>
    <n v="2646939.98"/>
    <n v="764982.71000000008"/>
    <n v="0.28900644358396071"/>
    <n v="65875.48"/>
    <n v="0"/>
    <n v="1109.3633826000005"/>
    <n v="64766.116617399995"/>
    <n v="8.4663503855400848E-2"/>
    <n v="1"/>
    <n v="53548.789700000008"/>
    <n v="-11217.326917399987"/>
    <s v="N"/>
    <n v="211755.19839999999"/>
    <n v="61198.616800000003"/>
    <n v="6731.8478480000003"/>
    <n v="60280.637548000006"/>
    <n v="-5594.8424519999899"/>
    <n v="175989.86195030832"/>
    <n v="50862.204109090817"/>
    <n v="2898927.3"/>
    <n v="749572.24"/>
    <n v="2443365.2799999998"/>
    <n v="732150.33"/>
    <n v="2744498.58"/>
    <n v="96.45"/>
    <n v="0"/>
    <n v="6000"/>
    <n v="0"/>
  </r>
  <r>
    <s v="Garland Davis"/>
    <s v="157341"/>
    <d v="1997-01-29T00:00:00"/>
    <n v="27.93972602739726"/>
    <s v="Y"/>
    <x v="0"/>
    <s v="WDAVIS"/>
    <s v="Sonja Miller"/>
    <x v="4"/>
    <s v="SR I"/>
    <n v="2873483.66"/>
    <n v="368742"/>
    <n v="0.12832576886830113"/>
    <n v="15810.04"/>
    <n v="0"/>
    <n v="124.26708735000011"/>
    <n v="15685.772912650002"/>
    <n v="4.2538612126229183E-2"/>
    <n v="0.75"/>
    <n v="13827.825000000001"/>
    <n v="-1857.9479126500009"/>
    <s v="N"/>
    <n v="143674.18300000002"/>
    <n v="18437.100000000002"/>
    <n v="967.94775000000016"/>
    <n v="14795.77275"/>
    <n v="-1014.2672500000008"/>
    <n v="112912.100746714"/>
    <n v="14489.532142857153"/>
    <n v="4167106.8"/>
    <n v="600727.76"/>
    <n v="3524440.3"/>
    <n v="536316.42000000004"/>
    <n v="4096336.14"/>
    <n v="70.150000000000006"/>
    <n v="0"/>
    <n v="6000"/>
    <n v="0"/>
  </r>
  <r>
    <s v="Gina Girardi"/>
    <s v="158032"/>
    <d v="2020-11-16T00:00:00"/>
    <n v="4.1260273972602741"/>
    <s v="Y"/>
    <x v="0"/>
    <s v="GGIRARD"/>
    <s v="Jeremy Robb"/>
    <x v="4"/>
    <s v="SR III"/>
    <n v="6564213.3099999996"/>
    <n v="1732673.06"/>
    <n v="0.26395745814055516"/>
    <n v="172237.86"/>
    <n v="0"/>
    <n v="3141.8564085562539"/>
    <n v="169096.00359144373"/>
    <n v="9.7592562321851831E-2"/>
    <n v="1"/>
    <n v="207920.7672"/>
    <n v="38824.76360855627"/>
    <s v="Y"/>
    <n v="459494.93170000002"/>
    <n v="121287.11420000001"/>
    <n v="21831.680555999999"/>
    <n v="229752.44775600001"/>
    <n v="57514.587756000023"/>
    <n v="0"/>
    <n v="0"/>
    <n v="78227.05"/>
    <n v="17421.28"/>
    <n v="3745476.17"/>
    <n v="1159387.3799999999"/>
    <n v="7802032.6900000004"/>
    <n v="84.13"/>
    <n v="0"/>
    <n v="6000"/>
    <n v="0"/>
  </r>
  <r>
    <s v="Haley Morris"/>
    <s v="309268"/>
    <d v="2023-11-06T00:00:00"/>
    <n v="1.1534246575342466"/>
    <s v="Y"/>
    <x v="0"/>
    <s v="HMORRIS"/>
    <s v="Daniel Corff"/>
    <x v="4"/>
    <s v="SR II"/>
    <n v="928100.38"/>
    <n v="249505.82"/>
    <n v="0.26883495080564457"/>
    <n v="49999.930000000008"/>
    <n v="33338.829999999994"/>
    <n v="0"/>
    <n v="16661.100000000013"/>
    <n v="6.6776398241932849E-2"/>
    <n v="1"/>
    <n v="17465.407400000004"/>
    <n v="804.30739999999059"/>
    <s v="Y"/>
    <n v="74248.030400000003"/>
    <n v="19960.465600000003"/>
    <n v="2195.6512160000002"/>
    <n v="19661.058616000002"/>
    <n v="-30338.871384000005"/>
    <n v="1025937.7392938908"/>
    <n v="275807.92167272733"/>
    <n v="0"/>
    <n v="0"/>
    <n v="0"/>
    <n v="0"/>
    <n v="1846211.4"/>
    <n v="50.27"/>
    <n v="0"/>
    <n v="6000"/>
    <n v="0"/>
  </r>
  <r>
    <s v="Heather Kennada"/>
    <s v="304895"/>
    <d v="2018-08-06T00:00:00"/>
    <n v="6.4082191780821915"/>
    <s v="Y"/>
    <x v="0"/>
    <s v="KENNAH01"/>
    <s v="Laurel Blunt"/>
    <x v="4"/>
    <s v="SR II"/>
    <n v="1749891.25"/>
    <n v="497583.82"/>
    <n v="0.28435128182965658"/>
    <n v="36957.590000000004"/>
    <n v="0"/>
    <n v="0"/>
    <n v="36957.590000000004"/>
    <n v="7.4274099185942188E-2"/>
    <n v="1"/>
    <n v="34830.867400000003"/>
    <n v="-2126.722600000001"/>
    <s v="N"/>
    <n v="139991.29999999999"/>
    <n v="39806.705600000001"/>
    <n v="4378.7376160000003"/>
    <n v="39209.605016000001"/>
    <n v="2252.0150159999976"/>
    <n v="0"/>
    <n v="0"/>
    <n v="2803760.88"/>
    <n v="724835.3"/>
    <n v="2266235.15"/>
    <n v="567668.30000000005"/>
    <n v="1929069.07"/>
    <n v="90.71"/>
    <n v="0"/>
    <n v="6000"/>
    <n v="0"/>
  </r>
  <r>
    <s v="Jack Anten"/>
    <s v="308667"/>
    <d v="2022-09-06T00:00:00"/>
    <n v="2.3205479452054796"/>
    <s v="Y"/>
    <x v="0"/>
    <s v="JANTEN"/>
    <s v="William Benedict"/>
    <x v="4"/>
    <s v="SR II"/>
    <n v="2040494.95"/>
    <n v="437146.48999999993"/>
    <n v="0.2142355167308794"/>
    <n v="26918.809999999998"/>
    <n v="0"/>
    <n v="7770.8077317749849"/>
    <n v="19148.002268225013"/>
    <n v="4.3802255551051127E-2"/>
    <n v="0.75"/>
    <n v="22950.190724999997"/>
    <n v="3802.1884567749839"/>
    <s v="Y"/>
    <n v="163239.59599999999"/>
    <n v="34971.719199999992"/>
    <n v="2885.1668339999992"/>
    <n v="25835.357558999996"/>
    <n v="-1083.4524410000013"/>
    <n v="45975.418995663029"/>
    <n v="9849.5676454545574"/>
    <n v="17877.2"/>
    <n v="6934.59"/>
    <n v="1372486.29"/>
    <n v="365407.07"/>
    <n v="2720094.88"/>
    <n v="75.02"/>
    <n v="0"/>
    <n v="6000"/>
    <n v="0"/>
  </r>
  <r>
    <s v="James Lucas"/>
    <s v="302384"/>
    <d v="2017-01-03T00:00:00"/>
    <n v="7.9972602739726026"/>
    <s v="Y"/>
    <x v="0"/>
    <s v="JLUCA01"/>
    <s v="Marvin Harris Jr."/>
    <x v="4"/>
    <s v="SR II"/>
    <n v="4158713.9"/>
    <n v="1081305.4699999997"/>
    <n v="0.26000958373212446"/>
    <n v="91135.540000000008"/>
    <n v="0"/>
    <n v="0"/>
    <n v="91135.540000000008"/>
    <n v="8.4282880766338886E-2"/>
    <n v="1"/>
    <n v="75691.382899999982"/>
    <n v="-15444.157100000026"/>
    <s v="N"/>
    <n v="332697.11200000002"/>
    <n v="86504.43759999999"/>
    <n v="9515.4881359999981"/>
    <n v="85206.871035999982"/>
    <n v="-5928.6689640000259"/>
    <n v="207288.47686378335"/>
    <n v="53896.99058181842"/>
    <n v="3891814.62"/>
    <n v="841026.32"/>
    <n v="4348561.87"/>
    <n v="903605.7"/>
    <n v="6298694.3399999999"/>
    <n v="66.03"/>
    <n v="0"/>
    <n v="6000"/>
    <n v="0"/>
  </r>
  <r>
    <s v="James Willard"/>
    <s v="082376"/>
    <d v="1995-06-27T00:00:00"/>
    <n v="29.534246575342465"/>
    <s v="Y"/>
    <x v="0"/>
    <s v="WILLAJ01"/>
    <s v="Vanny Chow"/>
    <x v="4"/>
    <s v="SR II"/>
    <n v="1917098.07"/>
    <n v="796661.27"/>
    <n v="0.41555582495578852"/>
    <n v="71215.760000000009"/>
    <n v="0"/>
    <n v="0"/>
    <n v="71215.760000000009"/>
    <n v="8.9392772915896881E-2"/>
    <n v="1.2"/>
    <n v="66919.546679999999"/>
    <n v="-4296.2133200000098"/>
    <s v="N"/>
    <n v="153367.8456"/>
    <n v="63732.901600000005"/>
    <n v="8412.7430112000002"/>
    <n v="75332.2896912"/>
    <n v="4116.5296911999903"/>
    <n v="0"/>
    <n v="0"/>
    <n v="1618906.7"/>
    <n v="534767.41"/>
    <n v="1799003.23"/>
    <n v="703850.85"/>
    <n v="2137843.27"/>
    <n v="89.67"/>
    <n v="0"/>
    <n v="6000"/>
    <n v="0"/>
  </r>
  <r>
    <s v="Jason Traver"/>
    <s v="305550"/>
    <d v="2019-01-14T00:00:00"/>
    <n v="5.9671232876712326"/>
    <s v="Y"/>
    <x v="0"/>
    <s v="JTRAVER"/>
    <s v="Jenna Richie-Zehr"/>
    <x v="4"/>
    <s v="SR II"/>
    <n v="1438542.44"/>
    <n v="462380.08"/>
    <n v="0.32142261996802823"/>
    <n v="34418.01"/>
    <n v="0"/>
    <n v="1105.7659994999995"/>
    <n v="33312.244000500003"/>
    <n v="7.2045153849404589E-2"/>
    <n v="1.2"/>
    <n v="38839.926720000003"/>
    <n v="5527.6827195000005"/>
    <s v="Y"/>
    <n v="115083.3952"/>
    <n v="36990.406400000007"/>
    <n v="4882.7336448000005"/>
    <n v="43722.660364800002"/>
    <n v="9304.6503647999998"/>
    <n v="0"/>
    <n v="0"/>
    <n v="2073730.89"/>
    <n v="448207.98"/>
    <n v="1919181.9"/>
    <n v="582657.67000000004"/>
    <n v="2399037.77"/>
    <n v="59.96"/>
    <n v="0"/>
    <n v="6000"/>
    <n v="0"/>
  </r>
  <r>
    <s v="Jeffrey Hein"/>
    <s v="306722"/>
    <d v="2020-01-06T00:00:00"/>
    <n v="4.9890410958904106"/>
    <s v="Y"/>
    <x v="0"/>
    <s v="JHEIN"/>
    <s v="Anthony Hutson"/>
    <x v="4"/>
    <s v="SR II"/>
    <n v="2224983.27"/>
    <n v="666569.61"/>
    <n v="0.29958409979415263"/>
    <n v="54825.450000000004"/>
    <n v="0"/>
    <n v="0"/>
    <n v="54825.450000000004"/>
    <n v="8.2250149387998656E-2"/>
    <n v="1.2"/>
    <n v="55991.847239999996"/>
    <n v="1166.3972399999911"/>
    <s v="Y"/>
    <n v="177998.66159999999"/>
    <n v="53325.568800000001"/>
    <n v="7038.9750816000005"/>
    <n v="63030.822321599997"/>
    <n v="8205.3723215999926"/>
    <n v="0"/>
    <n v="0"/>
    <n v="1515178.03"/>
    <n v="365070.67"/>
    <n v="2175976.89"/>
    <n v="611803.74"/>
    <n v="2679632.7999999998"/>
    <n v="83.03"/>
    <n v="0"/>
    <n v="6000"/>
    <n v="0"/>
  </r>
  <r>
    <s v="Jennifer Freeman"/>
    <s v="308523"/>
    <d v="2022-06-24T00:00:00"/>
    <n v="2.5232876712328767"/>
    <s v="Y"/>
    <x v="0"/>
    <s v="JFREEMA"/>
    <s v="Anthony Hutson"/>
    <x v="4"/>
    <s v="SR II"/>
    <n v="1538185.31"/>
    <n v="409514.38"/>
    <n v="0.26623214858292982"/>
    <n v="26286.229999999996"/>
    <n v="0"/>
    <n v="3207.5921703075001"/>
    <n v="23078.637829692496"/>
    <n v="5.6356110937282586E-2"/>
    <n v="1"/>
    <n v="28666.006600000004"/>
    <n v="5587.3687703075084"/>
    <s v="Y"/>
    <n v="123054.8248"/>
    <n v="32761.150399999999"/>
    <n v="3603.7265439999996"/>
    <n v="32269.733144000005"/>
    <n v="5983.5031440000093"/>
    <n v="0"/>
    <n v="0"/>
    <n v="53560.1"/>
    <n v="8334.57"/>
    <n v="899379.37"/>
    <n v="303502.07"/>
    <n v="1313997.5"/>
    <n v="117.06"/>
    <n v="200"/>
    <n v="6000"/>
    <n v="12000"/>
  </r>
  <r>
    <s v="Jessica Borgen"/>
    <s v="307769"/>
    <d v="2021-09-07T00:00:00"/>
    <n v="3.3178082191780822"/>
    <s v="Y"/>
    <x v="0"/>
    <s v="JBORGEN"/>
    <s v="Keith Fergusson"/>
    <x v="4"/>
    <s v="SR II"/>
    <n v="1600866.91"/>
    <n v="451107.18000000005"/>
    <n v="0.28178930876895947"/>
    <n v="32965.440000000002"/>
    <n v="0"/>
    <n v="597.07218749999902"/>
    <n v="32368.367812500004"/>
    <n v="7.1753164763416089E-2"/>
    <n v="1"/>
    <n v="31577.502600000007"/>
    <n v="-790.86521249999714"/>
    <s v="N"/>
    <n v="128069.35279999999"/>
    <n v="36088.574400000005"/>
    <n v="3969.7431840000004"/>
    <n v="35547.245784000006"/>
    <n v="2581.8057840000038"/>
    <n v="0"/>
    <n v="0"/>
    <n v="314214.07"/>
    <n v="81365.59"/>
    <n v="1418679.65"/>
    <n v="362316.12"/>
    <n v="1659126.12"/>
    <n v="96.49"/>
    <n v="0"/>
    <n v="6000"/>
    <n v="0"/>
  </r>
  <r>
    <s v="Jessica Hagerty"/>
    <s v="309240"/>
    <d v="2023-10-09T00:00:00"/>
    <n v="1.2301369863013698"/>
    <s v="Y"/>
    <x v="0"/>
    <s v="JHAGERT"/>
    <s v="Thomas Montbriand"/>
    <x v="4"/>
    <s v="SR II"/>
    <n v="416605.31"/>
    <n v="107571.12000000001"/>
    <n v="0.25820871078191493"/>
    <n v="13392.810000000001"/>
    <n v="7407.7599999999993"/>
    <n v="0"/>
    <n v="5985.050000000002"/>
    <n v="5.5638074605897953E-2"/>
    <n v="1"/>
    <n v="7529.9784000000018"/>
    <n v="1544.9283999999998"/>
    <s v="Y"/>
    <n v="33328.424800000001"/>
    <n v="8605.6896000000015"/>
    <n v="946.62585600000023"/>
    <n v="8476.6042560000024"/>
    <n v="-4916.205743999999"/>
    <n v="173087.80697432376"/>
    <n v="44692.779490909081"/>
    <n v="0"/>
    <n v="0"/>
    <n v="0"/>
    <n v="0"/>
    <n v="846932.46"/>
    <n v="49.19"/>
    <n v="0"/>
    <n v="6000"/>
    <n v="0"/>
  </r>
  <r>
    <s v="Joanne Iannazzone"/>
    <s v="308882"/>
    <d v="2022-12-05T00:00:00"/>
    <n v="2.0739726027397261"/>
    <s v="Y"/>
    <x v="0"/>
    <s v="JIANNAZ"/>
    <s v="Ghislaine Pinon-Grillo"/>
    <x v="4"/>
    <s v="SR II"/>
    <n v="1036121.09"/>
    <n v="265837.18"/>
    <n v="0.25656960616446867"/>
    <n v="22554.37"/>
    <n v="3836.25"/>
    <n v="0"/>
    <n v="18718.12"/>
    <n v="7.0411971718929614E-2"/>
    <n v="1"/>
    <n v="18608.602600000002"/>
    <n v="-109.517399999997"/>
    <s v="N"/>
    <n v="82889.6872"/>
    <n v="21266.974399999999"/>
    <n v="2339.3671839999997"/>
    <n v="20947.969784000001"/>
    <n v="-1606.4002159999982"/>
    <n v="56918.816478641471"/>
    <n v="14603.638327272711"/>
    <n v="0"/>
    <n v="0"/>
    <n v="412726.14"/>
    <n v="103909.63"/>
    <n v="737577.68"/>
    <n v="140.47999999999999"/>
    <n v="200"/>
    <n v="6000"/>
    <n v="12000"/>
  </r>
  <r>
    <s v="Joe Andrews"/>
    <s v="308649"/>
    <d v="2022-09-06T00:00:00"/>
    <n v="2.3205479452054796"/>
    <s v="Y"/>
    <x v="0"/>
    <s v="JANDREW"/>
    <s v="Donald Tighe"/>
    <x v="4"/>
    <s v="SR II"/>
    <n v="2020991.09"/>
    <n v="577081.68000000017"/>
    <n v="0.28554390113615008"/>
    <n v="44767.55"/>
    <n v="0"/>
    <n v="302.26906874999986"/>
    <n v="44465.280931250003"/>
    <n v="7.705197110268687E-2"/>
    <n v="1"/>
    <n v="40395.717600000018"/>
    <n v="-4069.5633312499849"/>
    <s v="N"/>
    <n v="161679.28720000002"/>
    <n v="46166.534400000019"/>
    <n v="5078.3187840000019"/>
    <n v="45474.036384000021"/>
    <n v="706.48638400001801"/>
    <n v="0"/>
    <n v="0"/>
    <n v="1065.25"/>
    <n v="467.23"/>
    <n v="383326.93"/>
    <n v="86296.63"/>
    <n v="1867738.92"/>
    <n v="108.21"/>
    <n v="149.08000000000001"/>
    <n v="6000"/>
    <n v="8944.5"/>
  </r>
  <r>
    <s v="John Mckenna"/>
    <s v="300536"/>
    <d v="2015-06-22T00:00:00"/>
    <n v="9.5342465753424666"/>
    <s v="Y"/>
    <x v="0"/>
    <s v="KMCKENN"/>
    <s v="Farid Haghighi"/>
    <x v="4"/>
    <s v="SR II"/>
    <n v="2865342.25"/>
    <n v="695165.23999999987"/>
    <n v="0.24261159029082821"/>
    <n v="52823.170000000006"/>
    <n v="0"/>
    <n v="0"/>
    <n v="52823.170000000006"/>
    <n v="7.5986494951905265E-2"/>
    <n v="1"/>
    <n v="48661.566799999993"/>
    <n v="-4161.6032000000123"/>
    <s v="N"/>
    <n v="229227.38"/>
    <n v="55613.219199999992"/>
    <n v="6117.4541119999994"/>
    <n v="54779.020911999993"/>
    <n v="1955.8509119999871"/>
    <n v="0"/>
    <n v="0"/>
    <n v="3778083.3600000003"/>
    <n v="736430.62"/>
    <n v="3453164.55"/>
    <n v="769411.01"/>
    <n v="3978955.73"/>
    <n v="72.010000000000005"/>
    <n v="0"/>
    <n v="6000"/>
    <n v="0"/>
  </r>
  <r>
    <s v="John Metzger"/>
    <s v="081571"/>
    <d v="1991-12-02T00:00:00"/>
    <n v="33.104109589041094"/>
    <s v="Y"/>
    <x v="0"/>
    <s v="METZGJ01"/>
    <s v="Lauren Kromer"/>
    <x v="4"/>
    <s v="SR II"/>
    <n v="2368241.1"/>
    <n v="778705.55999999994"/>
    <n v="0.32881177511867349"/>
    <n v="67353.51999999999"/>
    <n v="0"/>
    <n v="1135.0106475000066"/>
    <n v="66218.509352499983"/>
    <n v="8.5036646396232207E-2"/>
    <n v="1.2"/>
    <n v="65411.267039999992"/>
    <n v="-807.24231249999139"/>
    <s v="N"/>
    <n v="189459.288"/>
    <n v="62296.444799999997"/>
    <n v="8223.1307135999996"/>
    <n v="73634.397753599987"/>
    <n v="6280.877753599998"/>
    <n v="0"/>
    <n v="0"/>
    <n v="2441139.2599999998"/>
    <n v="630412.80000000005"/>
    <n v="2659819.29"/>
    <n v="808553.98"/>
    <n v="3301496.13"/>
    <n v="71.73"/>
    <n v="0"/>
    <n v="6000"/>
    <n v="0"/>
  </r>
  <r>
    <s v="John Nguyen"/>
    <s v="304075"/>
    <d v="2018-01-08T00:00:00"/>
    <n v="6.9835616438356167"/>
    <s v="Y"/>
    <x v="0"/>
    <s v="NGUYEJ01"/>
    <s v="Vanny Chow"/>
    <x v="4"/>
    <s v="SR II"/>
    <n v="1120084.72"/>
    <n v="340076.72000000009"/>
    <n v="0.30361696211693712"/>
    <n v="23686.129999999997"/>
    <n v="0"/>
    <n v="0"/>
    <n v="23686.129999999997"/>
    <n v="6.9649372059339992E-2"/>
    <n v="1.2"/>
    <n v="28566.444480000009"/>
    <n v="4880.3144800000118"/>
    <s v="Y"/>
    <n v="89606.777600000001"/>
    <n v="27206.137600000009"/>
    <n v="3591.2101632000013"/>
    <n v="32157.65464320001"/>
    <n v="8471.5246432000131"/>
    <n v="0"/>
    <n v="0"/>
    <n v="1338327.8999999999"/>
    <n v="452254.27"/>
    <n v="1059329.6100000001"/>
    <n v="340521.33"/>
    <n v="1303240.95"/>
    <n v="85.95"/>
    <n v="0"/>
    <n v="6000"/>
    <n v="0"/>
  </r>
  <r>
    <s v="John Parks"/>
    <s v="302303"/>
    <d v="2023-10-02T00:00:00"/>
    <n v="1.2493150684931507"/>
    <s v="Y"/>
    <x v="0"/>
    <s v="JPARKS"/>
    <s v="Anna Waclawek"/>
    <x v="4"/>
    <s v="SR II"/>
    <n v="1278068.1399999999"/>
    <n v="400461.29000000004"/>
    <n v="0.31333328597018317"/>
    <n v="28703.61"/>
    <n v="0"/>
    <n v="12281.783003774995"/>
    <n v="16421.826996225005"/>
    <n v="4.1007276873689845E-2"/>
    <n v="1.2"/>
    <n v="33638.748360000005"/>
    <n v="17216.921363775"/>
    <s v="Y"/>
    <n v="102245.4512"/>
    <n v="32036.903200000008"/>
    <n v="4228.871222400001"/>
    <n v="37867.619582400002"/>
    <n v="9164.0095824000018"/>
    <n v="0"/>
    <n v="0"/>
    <n v="2137958.42"/>
    <n v="329828.19"/>
    <n v="210192.88"/>
    <n v="76878.19"/>
    <n v="1323294.96"/>
    <n v="96.58"/>
    <n v="0"/>
    <n v="6000"/>
    <n v="0"/>
  </r>
  <r>
    <s v="Katelyn Greeneway"/>
    <s v="307694"/>
    <d v="2021-08-09T00:00:00"/>
    <n v="3.3972602739726026"/>
    <s v="Y"/>
    <x v="0"/>
    <s v="KGREENE"/>
    <s v="Michael Boone"/>
    <x v="4"/>
    <s v="SR II"/>
    <n v="1863807.87"/>
    <n v="582675.39000000013"/>
    <n v="0.31262631700337229"/>
    <n v="46867.97"/>
    <n v="0"/>
    <n v="0"/>
    <n v="46867.97"/>
    <n v="8.0435815214368309E-2"/>
    <n v="1.2"/>
    <n v="48944.732760000021"/>
    <n v="2076.7627600000196"/>
    <s v="Y"/>
    <n v="149104.62960000001"/>
    <n v="46614.031200000012"/>
    <n v="6153.0521184000008"/>
    <n v="55097.784878400023"/>
    <n v="8229.8148784000223"/>
    <n v="0"/>
    <n v="0"/>
    <n v="1264753.4099999999"/>
    <n v="351559.3"/>
    <n v="1719451.68"/>
    <n v="553019.81000000006"/>
    <n v="2646169.16"/>
    <n v="70.430000000000007"/>
    <n v="0"/>
    <n v="6000"/>
    <n v="0"/>
  </r>
  <r>
    <s v="Keith Harris"/>
    <s v="305456"/>
    <d v="2018-12-17T00:00:00"/>
    <n v="6.043835616438356"/>
    <s v="Y"/>
    <x v="0"/>
    <s v="HARRIK04"/>
    <s v="Zack Stender"/>
    <x v="4"/>
    <s v="SR II"/>
    <n v="3487949.74"/>
    <n v="974284.31"/>
    <n v="0.27932865511989863"/>
    <n v="87599.040000000008"/>
    <n v="0"/>
    <n v="10355.700197399994"/>
    <n v="77243.339802600007"/>
    <n v="7.9282134598472595E-2"/>
    <n v="1"/>
    <n v="68199.901700000017"/>
    <n v="-9043.4381025999901"/>
    <s v="N"/>
    <n v="279035.9792"/>
    <n v="77942.7448"/>
    <n v="8573.7019280000004"/>
    <n v="76773.603628000012"/>
    <n v="-10825.436371999996"/>
    <n v="352319.95043627016"/>
    <n v="98413.05792727269"/>
    <n v="2186975.79"/>
    <n v="661397.76000000001"/>
    <n v="2935596.94"/>
    <n v="881406.73"/>
    <n v="3407988.44"/>
    <n v="102.35"/>
    <n v="111.75"/>
    <n v="6000"/>
    <n v="6705"/>
  </r>
  <r>
    <s v="Keith Morrison"/>
    <s v="306219"/>
    <d v="2019-07-15T00:00:00"/>
    <n v="5.4684931506849317"/>
    <s v="Y"/>
    <x v="0"/>
    <s v="KMORRIS"/>
    <s v="Kristine Seymour"/>
    <x v="4"/>
    <s v="SR II"/>
    <n v="9505177.8399999999"/>
    <n v="1571908.07"/>
    <n v="0.16537387268916159"/>
    <n v="115934.36"/>
    <n v="0"/>
    <n v="0"/>
    <n v="115934.36"/>
    <n v="7.3753905977465964E-2"/>
    <n v="0.75"/>
    <n v="82525.173675000013"/>
    <n v="-33409.186324999988"/>
    <s v="N"/>
    <n v="760414.22719999996"/>
    <n v="125752.64559999999"/>
    <n v="10374.593261999999"/>
    <n v="92899.766937000008"/>
    <n v="-23034.593062999993"/>
    <n v="1266254.3851495732"/>
    <n v="209405.39148181811"/>
    <n v="7115151.25"/>
    <n v="525648.56999999995"/>
    <n v="7736549.71"/>
    <n v="961492.32"/>
    <n v="11261166.66"/>
    <n v="84.41"/>
    <n v="0"/>
    <n v="6000"/>
    <n v="0"/>
  </r>
  <r>
    <s v="Kenneth Cox"/>
    <s v="157448"/>
    <d v="1995-08-14T00:00:00"/>
    <n v="29.402739726027399"/>
    <s v="Y"/>
    <x v="0"/>
    <s v="KCOX"/>
    <s v="Anita Robben"/>
    <x v="4"/>
    <s v="SR II"/>
    <n v="1842780.14"/>
    <n v="462567.67000000004"/>
    <n v="0.25101620098857808"/>
    <n v="32897.35"/>
    <n v="0"/>
    <n v="1375.3252877776104"/>
    <n v="31522.024712222388"/>
    <n v="6.8145758462156217E-2"/>
    <n v="1"/>
    <n v="32379.736900000007"/>
    <n v="857.71218777761896"/>
    <s v="Y"/>
    <n v="147422.4112"/>
    <n v="37005.413600000007"/>
    <n v="4070.5954960000008"/>
    <n v="36450.332396000005"/>
    <n v="3552.9823960000067"/>
    <n v="0"/>
    <n v="0"/>
    <n v="2486583.38"/>
    <n v="758978.78"/>
    <n v="1991753.91"/>
    <n v="627884.38"/>
    <n v="2875626.63"/>
    <n v="64.08"/>
    <n v="0"/>
    <n v="6000"/>
    <n v="0"/>
  </r>
  <r>
    <s v="Kevin Beck"/>
    <s v="301768"/>
    <d v="2016-09-06T00:00:00"/>
    <n v="8.3232876712328761"/>
    <s v="Y"/>
    <x v="0"/>
    <s v="BECKKE01"/>
    <s v="Todd Fosheim"/>
    <x v="4"/>
    <s v="SR II"/>
    <n v="2996210.31"/>
    <n v="786889.44"/>
    <n v="0.26262823987145278"/>
    <n v="62353.350000000006"/>
    <n v="0"/>
    <n v="0"/>
    <n v="62353.350000000006"/>
    <n v="7.9240293274236859E-2"/>
    <n v="1"/>
    <n v="55082.260800000004"/>
    <n v="-7271.0892000000022"/>
    <s v="N"/>
    <n v="239696.8248"/>
    <n v="62951.155199999994"/>
    <n v="6924.6270719999993"/>
    <n v="62006.887872000007"/>
    <n v="-346.46212799999921"/>
    <n v="11992.829524473631"/>
    <n v="3149.6557090909018"/>
    <n v="3371021.56"/>
    <n v="789957.32"/>
    <n v="2312205.86"/>
    <n v="589752.96"/>
    <n v="3199146.32"/>
    <n v="93.66"/>
    <n v="0"/>
    <n v="6000"/>
    <n v="0"/>
  </r>
  <r>
    <s v="Kevin Delesk"/>
    <s v="307325"/>
    <d v="2021-03-01T00:00:00"/>
    <n v="3.8383561643835615"/>
    <s v="Y"/>
    <x v="0"/>
    <s v="KDELESK"/>
    <s v="Travis Johannsen"/>
    <x v="4"/>
    <s v="SR II"/>
    <n v="1665504.83"/>
    <n v="396885.71"/>
    <n v="0.23829754369430439"/>
    <n v="24647.040000000001"/>
    <n v="0"/>
    <n v="0"/>
    <n v="24647.040000000001"/>
    <n v="6.2101102103172219E-2"/>
    <n v="0.75"/>
    <n v="20836.499775000004"/>
    <n v="-3810.540224999997"/>
    <s v="N"/>
    <n v="133240.38640000002"/>
    <n v="31750.856800000005"/>
    <n v="2619.4456860000005"/>
    <n v="23455.945461000003"/>
    <n v="-1191.0945389999979"/>
    <n v="45439.545892331662"/>
    <n v="10828.132172727253"/>
    <n v="928998.76"/>
    <n v="171310.6"/>
    <n v="1242031.8799999999"/>
    <n v="269646.31"/>
    <n v="2096738.04"/>
    <n v="79.430000000000007"/>
    <n v="0"/>
    <n v="6000"/>
    <n v="0"/>
  </r>
  <r>
    <s v="Kristopher Korinek"/>
    <s v="309209"/>
    <d v="2023-09-11T00:00:00"/>
    <n v="1.3068493150684932"/>
    <s v="Y"/>
    <x v="0"/>
    <s v="KKORINE"/>
    <s v="Michael Boone"/>
    <x v="4"/>
    <s v="SR II"/>
    <n v="443753.86"/>
    <n v="120754.14999999998"/>
    <n v="0.27211966111122948"/>
    <n v="14159.779999999999"/>
    <n v="7528.34"/>
    <n v="5321.1537368249847"/>
    <n v="1310.286263175014"/>
    <n v="1.085085906509229E-2"/>
    <n v="1"/>
    <n v="8452.7904999999992"/>
    <n v="7142.5042368249851"/>
    <s v="Y"/>
    <n v="35500.308799999999"/>
    <n v="9660.3319999999967"/>
    <n v="1062.6365199999996"/>
    <n v="9515.4270199999992"/>
    <n v="-4644.3529799999997"/>
    <n v="155157.44270317402"/>
    <n v="42221.390727272723"/>
    <n v="0"/>
    <n v="0"/>
    <n v="0"/>
    <n v="0"/>
    <n v="762168.22"/>
    <n v="58.22"/>
    <n v="0"/>
    <n v="6000"/>
    <n v="0"/>
  </r>
  <r>
    <s v="Kurt Beeler"/>
    <s v="300633"/>
    <d v="2015-08-03T00:00:00"/>
    <n v="9.419178082191781"/>
    <s v="Y"/>
    <x v="0"/>
    <s v="KBEELER"/>
    <s v="Kevin Thongsinthusak"/>
    <x v="4"/>
    <s v="SR II"/>
    <n v="1351766.01"/>
    <n v="520323.31999999995"/>
    <n v="0.38492114474752914"/>
    <n v="58309.430000000008"/>
    <n v="0"/>
    <n v="1661.6682342000131"/>
    <n v="56647.761765799994"/>
    <n v="0.10887031118612943"/>
    <n v="1.2"/>
    <n v="43707.158880000003"/>
    <n v="-12940.602885799992"/>
    <s v="N"/>
    <n v="108141.28080000001"/>
    <n v="41625.865599999997"/>
    <n v="5494.6142591999997"/>
    <n v="49201.773139199999"/>
    <n v="-9107.6568608000089"/>
    <n v="215100.8893186007"/>
    <n v="82796.880552727351"/>
    <n v="2042766.68"/>
    <n v="842925.09"/>
    <n v="1939194.51"/>
    <n v="820478.65"/>
    <n v="2064233.75"/>
    <n v="65.489999999999995"/>
    <n v="0"/>
    <n v="16500"/>
    <n v="0"/>
  </r>
  <r>
    <s v="Kyle Peabody"/>
    <s v="308366"/>
    <d v="2022-05-09T00:00:00"/>
    <n v="2.6493150684931508"/>
    <s v="Y"/>
    <x v="0"/>
    <s v="KPEABOD"/>
    <s v="Jenna Richie-Zehr"/>
    <x v="4"/>
    <s v="SR II"/>
    <n v="3309323.55"/>
    <n v="750303.65999999992"/>
    <n v="0.22672417751355861"/>
    <n v="56267.11"/>
    <n v="0"/>
    <n v="0"/>
    <n v="56267.11"/>
    <n v="7.4992450390019436E-2"/>
    <n v="0.75"/>
    <n v="39390.942149999995"/>
    <n v="-16876.167850000005"/>
    <s v="N"/>
    <n v="264745.88399999996"/>
    <n v="60024.292799999988"/>
    <n v="4952.0041559999991"/>
    <n v="44342.946305999998"/>
    <n v="-11924.163694000003"/>
    <n v="478120.54857179977"/>
    <n v="108401.48812727275"/>
    <n v="5982.4"/>
    <n v="1263.3900000000001"/>
    <n v="1553862.78"/>
    <n v="356919.62"/>
    <n v="4227720.67"/>
    <n v="78.28"/>
    <n v="0"/>
    <n v="6000"/>
    <n v="0"/>
  </r>
  <r>
    <s v="Laura Carrera"/>
    <s v="308848"/>
    <d v="2022-11-14T00:00:00"/>
    <n v="2.1315068493150684"/>
    <s v="Y"/>
    <x v="0"/>
    <s v="LCARRER"/>
    <s v="James Erramouspe"/>
    <x v="4"/>
    <s v="SR II"/>
    <n v="634075.81000000006"/>
    <n v="134511.69000000003"/>
    <n v="0.21213818265673945"/>
    <n v="6658.25"/>
    <n v="0"/>
    <n v="0"/>
    <n v="6658.25"/>
    <n v="4.949941525528375E-2"/>
    <n v="0.75"/>
    <n v="7061.863725000002"/>
    <n v="403.61372500000198"/>
    <s v="Y"/>
    <n v="50726.064800000007"/>
    <n v="10760.935200000004"/>
    <n v="887.77715400000034"/>
    <n v="7949.6408790000023"/>
    <n v="1291.3908790000023"/>
    <n v="0"/>
    <n v="0"/>
    <n v="0"/>
    <n v="0"/>
    <n v="139777.63"/>
    <n v="27093.27"/>
    <n v="754337.07"/>
    <n v="84.06"/>
    <n v="0"/>
    <n v="6000"/>
    <n v="0"/>
  </r>
  <r>
    <s v="Lindsey Bell"/>
    <s v="307337"/>
    <d v="2021-03-08T00:00:00"/>
    <n v="3.8191780821917809"/>
    <s v="Y"/>
    <x v="0"/>
    <s v="LBELL"/>
    <s v="Anita Robben"/>
    <x v="4"/>
    <s v="SR II"/>
    <n v="1522955.06"/>
    <n v="497523.60000000003"/>
    <n v="0.32668304736450993"/>
    <n v="38563.799999999996"/>
    <n v="0"/>
    <n v="0"/>
    <n v="38563.799999999996"/>
    <n v="7.7511498952009497E-2"/>
    <n v="1.2"/>
    <n v="41791.982400000008"/>
    <n v="3228.1824000000124"/>
    <s v="Y"/>
    <n v="121836.4048"/>
    <n v="39801.888000000006"/>
    <n v="5253.8492160000005"/>
    <n v="47045.83161600001"/>
    <n v="8482.0316160000148"/>
    <n v="0"/>
    <n v="0"/>
    <n v="1060798.23"/>
    <n v="337797.93"/>
    <n v="1486228.31"/>
    <n v="493837.24"/>
    <n v="1973010.11"/>
    <n v="77.19"/>
    <n v="0"/>
    <n v="6000"/>
    <n v="0"/>
  </r>
  <r>
    <s v="Lisa Serrano"/>
    <s v="250886"/>
    <d v="2012-07-16T00:00:00"/>
    <n v="12.468493150684932"/>
    <s v="Y"/>
    <x v="0"/>
    <s v="LSERRAN"/>
    <s v="Stephon Gardner"/>
    <x v="4"/>
    <s v="SR II"/>
    <n v="2967130.33"/>
    <n v="834439.32"/>
    <n v="0.28122772753295266"/>
    <n v="73261.400000000009"/>
    <n v="0"/>
    <n v="0"/>
    <n v="73261.400000000009"/>
    <n v="8.7797157017960287E-2"/>
    <n v="1"/>
    <n v="58410.752400000005"/>
    <n v="-14850.647600000004"/>
    <s v="N"/>
    <n v="237370.4264"/>
    <n v="66755.145599999989"/>
    <n v="7343.0660159999989"/>
    <n v="65753.818416000009"/>
    <n v="-7507.5815839999996"/>
    <n v="242688.52247056624"/>
    <n v="68250.741672727265"/>
    <n v="1764948.57"/>
    <n v="533797.81000000006"/>
    <n v="2187670.87"/>
    <n v="649937.59"/>
    <n v="3465336.29"/>
    <n v="85.62"/>
    <n v="0"/>
    <n v="6000"/>
    <n v="0"/>
  </r>
  <r>
    <s v="Lora Lock"/>
    <s v="124639"/>
    <d v="2012-06-03T00:00:00"/>
    <n v="12.586301369863014"/>
    <s v="Y"/>
    <x v="0"/>
    <s v="LOCKLO01"/>
    <s v="Bradley Sedlacek"/>
    <x v="4"/>
    <s v="SR II"/>
    <n v="2830071.13"/>
    <n v="757173.28999999992"/>
    <n v="0.2675456747265571"/>
    <n v="60594.109999999993"/>
    <n v="0"/>
    <n v="0"/>
    <n v="60594.109999999993"/>
    <n v="8.0026739981807857E-2"/>
    <n v="1"/>
    <n v="53002.130299999997"/>
    <n v="-7591.9796999999962"/>
    <s v="N"/>
    <n v="226405.69039999999"/>
    <n v="60573.863199999993"/>
    <n v="6663.1249519999992"/>
    <n v="59665.255251999995"/>
    <n v="-928.85474799999793"/>
    <n v="31561.467332101383"/>
    <n v="8444.1340727272545"/>
    <n v="2815391.54"/>
    <n v="708439.75"/>
    <n v="2526902.71"/>
    <n v="662542.81999999995"/>
    <n v="2824035.53"/>
    <n v="100.21"/>
    <n v="101.05"/>
    <n v="6000"/>
    <n v="6063"/>
  </r>
  <r>
    <s v="Loren Partridge"/>
    <s v="303750"/>
    <d v="2013-06-17T00:00:00"/>
    <n v="11.547945205479452"/>
    <s v="Y"/>
    <x v="0"/>
    <s v="LPARTRI"/>
    <s v="Todd Mathews"/>
    <x v="4"/>
    <s v="SR I"/>
    <n v="2563849.4700000002"/>
    <n v="478024.5"/>
    <n v="0.18644795866272132"/>
    <n v="21716.02"/>
    <n v="0"/>
    <n v="0"/>
    <n v="21716.02"/>
    <n v="4.5428675726871738E-2"/>
    <n v="0.75"/>
    <n v="17925.918750000001"/>
    <n v="-3790.1012499999997"/>
    <s v="N"/>
    <n v="128192.47350000002"/>
    <n v="23901.225000000002"/>
    <n v="1254.8143125000001"/>
    <n v="19180.7330625"/>
    <n v="-2535.2869375000009"/>
    <n v="194254.66001988543"/>
    <n v="36218.384821428583"/>
    <n v="2967123.2"/>
    <n v="477088.57"/>
    <n v="4244300.1100000003"/>
    <n v="679728.16"/>
    <n v="3503856.47"/>
    <n v="73.17"/>
    <n v="0"/>
    <n v="6000"/>
    <n v="0"/>
  </r>
  <r>
    <s v="Marc Allman"/>
    <s v="307866"/>
    <d v="2021-09-27T00:00:00"/>
    <n v="3.2630136986301368"/>
    <s v="Y"/>
    <x v="0"/>
    <s v="MALLMAN"/>
    <s v="Matthew Burkhead"/>
    <x v="4"/>
    <s v="SR II"/>
    <n v="1601968.84"/>
    <n v="455120.95"/>
    <n v="0.28410100036652397"/>
    <n v="33073.51"/>
    <n v="0"/>
    <n v="1068.5212006500478"/>
    <n v="32004.988799349954"/>
    <n v="7.0321941451717287E-2"/>
    <n v="1"/>
    <n v="31858.466500000002"/>
    <n v="-146.52229934995194"/>
    <s v="N"/>
    <n v="128157.50720000001"/>
    <n v="36409.675999999999"/>
    <n v="4005.0643599999999"/>
    <n v="35863.530859999999"/>
    <n v="2790.0208599999969"/>
    <n v="0"/>
    <n v="0"/>
    <n v="772247.15"/>
    <n v="226217.25"/>
    <n v="838800.17"/>
    <n v="272632.51"/>
    <n v="1968871.8"/>
    <n v="81.36"/>
    <n v="0"/>
    <n v="6000"/>
    <n v="0"/>
  </r>
  <r>
    <s v="Marc Cassese"/>
    <s v="307392"/>
    <d v="2021-04-05T00:00:00"/>
    <n v="3.7424657534246575"/>
    <s v="Y"/>
    <x v="0"/>
    <s v="MCASSES"/>
    <s v="Thomas Montbriand"/>
    <x v="4"/>
    <s v="SR II"/>
    <n v="5074646.97"/>
    <n v="997225.80999999994"/>
    <n v="0.19651136638574879"/>
    <n v="72454.41"/>
    <n v="0"/>
    <n v="0"/>
    <n v="72454.41"/>
    <n v="7.265597146949096E-2"/>
    <n v="0.75"/>
    <n v="52354.355024999997"/>
    <n v="-20100.054975000006"/>
    <s v="N"/>
    <n v="405971.75760000001"/>
    <n v="79778.064799999993"/>
    <n v="6581.6903459999994"/>
    <n v="58936.045371"/>
    <n v="-13518.364629000003"/>
    <n v="625379.72311871545"/>
    <n v="122894.22390000003"/>
    <n v="3659234.15"/>
    <n v="647482.99"/>
    <n v="4351973.17"/>
    <n v="1002075.43"/>
    <n v="4698295.6900000004"/>
    <n v="108.01"/>
    <n v="147.58000000000001"/>
    <n v="6000"/>
    <n v="8854.5"/>
  </r>
  <r>
    <s v="Mark Todd"/>
    <s v="308614"/>
    <d v="2022-08-01T00:00:00"/>
    <n v="2.419178082191781"/>
    <s v="Y"/>
    <x v="0"/>
    <s v="MTODD"/>
    <s v="Travis Johannsen"/>
    <x v="4"/>
    <s v="SR II"/>
    <n v="2661994.64"/>
    <n v="701716.12"/>
    <n v="0.26360538426929364"/>
    <n v="55841.43"/>
    <n v="0"/>
    <n v="-5.2952212500003952"/>
    <n v="55846.725221250003"/>
    <n v="7.9585923181086399E-2"/>
    <n v="1"/>
    <n v="49120.128400000001"/>
    <n v="-6726.5968212500011"/>
    <s v="N"/>
    <n v="212959.57120000001"/>
    <n v="56137.289600000004"/>
    <n v="6175.1018560000002"/>
    <n v="55295.230256000003"/>
    <n v="-546.19974399999774"/>
    <n v="18836.687391442647"/>
    <n v="4965.4522181817974"/>
    <n v="43.21"/>
    <n v="2.2599999999999998"/>
    <n v="1215963.5"/>
    <n v="347652.29"/>
    <n v="3919308.32"/>
    <n v="67.92"/>
    <n v="0"/>
    <n v="6000"/>
    <n v="0"/>
  </r>
  <r>
    <s v="Matthew Burns"/>
    <s v="307565"/>
    <d v="2021-06-07T00:00:00"/>
    <n v="3.56986301369863"/>
    <s v="Y"/>
    <x v="0"/>
    <s v="MBURNS"/>
    <s v="Farid Haghighi"/>
    <x v="4"/>
    <s v="SR II"/>
    <n v="3296569.92"/>
    <n v="549889.80999999994"/>
    <n v="0.16680665763036506"/>
    <n v="31190.240000000002"/>
    <n v="0"/>
    <n v="0"/>
    <n v="31190.240000000002"/>
    <n v="5.6720891045425999E-2"/>
    <n v="0.75"/>
    <n v="28869.215024999998"/>
    <n v="-2321.0249750000039"/>
    <s v="N"/>
    <n v="263725.59360000002"/>
    <n v="43991.184800000003"/>
    <n v="3629.2727460000006"/>
    <n v="32498.487771"/>
    <n v="1308.2477709999985"/>
    <n v="0"/>
    <n v="0"/>
    <n v="1152437.43"/>
    <n v="256967.54"/>
    <n v="2429290.31"/>
    <n v="421233.69"/>
    <n v="3391418.32"/>
    <n v="97.2"/>
    <n v="0"/>
    <n v="6000"/>
    <n v="0"/>
  </r>
  <r>
    <s v="Matthew Von Neida"/>
    <s v="307405"/>
    <d v="2021-04-08T00:00:00"/>
    <n v="3.7342465753424658"/>
    <s v="Y"/>
    <x v="0"/>
    <s v="MVONNE"/>
    <s v="Kristine Seymour"/>
    <x v="4"/>
    <s v="SR II"/>
    <n v="5336780.8899999997"/>
    <n v="1619554.96"/>
    <n v="0.30347038662102543"/>
    <n v="133251.84999999998"/>
    <n v="0"/>
    <n v="20827.612935461249"/>
    <n v="112424.23706453873"/>
    <n v="6.9416747094855444E-2"/>
    <n v="1.2"/>
    <n v="136042.61663999999"/>
    <n v="23618.379575461266"/>
    <s v="Y"/>
    <n v="426942.47119999997"/>
    <n v="129564.3968"/>
    <n v="17102.500377600001"/>
    <n v="153145.11701759999"/>
    <n v="19893.26701760001"/>
    <n v="0"/>
    <n v="0"/>
    <n v="893627.91999999993"/>
    <n v="252876.95"/>
    <n v="2264514.5"/>
    <n v="677715.09"/>
    <n v="6862687.4400000004"/>
    <n v="77.77"/>
    <n v="0"/>
    <n v="4500"/>
    <n v="0"/>
  </r>
  <r>
    <s v="Melanie Hix"/>
    <s v="159068"/>
    <d v="1991-08-20T00:00:00"/>
    <n v="33.389041095890413"/>
    <s v="Y"/>
    <x v="0"/>
    <s v="MHIX"/>
    <s v="Joanne Leudesdorff"/>
    <x v="4"/>
    <s v="SR II"/>
    <n v="1258077.28"/>
    <n v="370258.92"/>
    <n v="0.29430538639089004"/>
    <n v="33331.33"/>
    <n v="4889"/>
    <n v="0"/>
    <n v="28442.33"/>
    <n v="7.6817406586720455E-2"/>
    <n v="1.2"/>
    <n v="31101.74928"/>
    <n v="2659.4192799999983"/>
    <s v="Y"/>
    <n v="100646.18240000001"/>
    <n v="29620.713599999999"/>
    <n v="3909.9341952"/>
    <n v="35011.6834752"/>
    <n v="1680.3534751999978"/>
    <n v="0"/>
    <n v="0"/>
    <n v="0"/>
    <n v="0"/>
    <n v="0"/>
    <n v="0"/>
    <n v="1138614.68"/>
    <n v="110.49"/>
    <n v="166.18"/>
    <n v="6000"/>
    <n v="9970.5"/>
  </r>
  <r>
    <s v="Micah Brooks"/>
    <s v="302211"/>
    <d v="2016-11-01T00:00:00"/>
    <n v="8.169863013698631"/>
    <s v="Y"/>
    <x v="0"/>
    <s v="MBROO01"/>
    <s v="Joseph Pleva"/>
    <x v="4"/>
    <s v="SR II"/>
    <n v="3171875.82"/>
    <n v="835499.34"/>
    <n v="0.26340859081929635"/>
    <n v="66446.239999999991"/>
    <n v="0"/>
    <n v="0"/>
    <n v="66446.239999999991"/>
    <n v="7.9528776168751966E-2"/>
    <n v="1"/>
    <n v="58484.953800000003"/>
    <n v="-7961.2861999999877"/>
    <s v="N"/>
    <n v="253750.0656"/>
    <n v="66839.94720000001"/>
    <n v="7352.3941920000007"/>
    <n v="65837.34799200001"/>
    <n v="-608.89200799998071"/>
    <n v="21014.431889604923"/>
    <n v="5535.3818909089159"/>
    <n v="3683001.75"/>
    <n v="649617.66"/>
    <n v="2869879.15"/>
    <n v="787453.9"/>
    <n v="3104742.59"/>
    <n v="102.16"/>
    <n v="110.8"/>
    <n v="6000"/>
    <n v="6648"/>
  </r>
  <r>
    <s v="Michael Bowers"/>
    <s v="166153"/>
    <d v="1997-05-19T00:00:00"/>
    <n v="27.638356164383563"/>
    <s v="Y"/>
    <x v="0"/>
    <s v="MBOWER1"/>
    <s v="Stanley Dunton"/>
    <x v="4"/>
    <s v="SR II"/>
    <n v="3014462.36"/>
    <n v="563979.36"/>
    <n v="0.18709119327003307"/>
    <n v="29774.720000000005"/>
    <n v="0"/>
    <n v="5284.0752948750014"/>
    <n v="24490.644705125003"/>
    <n v="4.342471806969142E-2"/>
    <n v="0.75"/>
    <n v="29608.916400000002"/>
    <n v="5118.2716948749985"/>
    <s v="Y"/>
    <n v="241156.98879999999"/>
    <n v="45118.3488"/>
    <n v="3722.2637759999998"/>
    <n v="33331.180176000002"/>
    <n v="3556.4601759999969"/>
    <n v="0"/>
    <n v="0"/>
    <n v="4009431.83"/>
    <n v="784987.63"/>
    <n v="3664019.09"/>
    <n v="725844.82"/>
    <n v="4189860.35"/>
    <n v="71.95"/>
    <n v="0"/>
    <n v="6000"/>
    <n v="0"/>
  </r>
  <r>
    <s v="Michael Demaio"/>
    <s v="250863"/>
    <d v="2012-07-09T00:00:00"/>
    <n v="12.487671232876712"/>
    <s v="Y"/>
    <x v="0"/>
    <s v="MDEMAIO"/>
    <s v="Kevin Thongsinthusak"/>
    <x v="4"/>
    <s v="SR II"/>
    <n v="3345464.93"/>
    <n v="663046.78000000014"/>
    <n v="0.19819271577299127"/>
    <n v="46140.080000000009"/>
    <n v="0"/>
    <n v="6843.3965559599455"/>
    <n v="39296.683444040063"/>
    <n v="5.926683399931458E-2"/>
    <n v="0.75"/>
    <n v="34809.95595000001"/>
    <n v="-4486.727494040053"/>
    <s v="N"/>
    <n v="267637.19440000004"/>
    <n v="53043.742400000017"/>
    <n v="4376.1087480000015"/>
    <n v="39186.064698000009"/>
    <n v="-6954.0153019999998"/>
    <n v="318973.98792235437"/>
    <n v="63218.320927272725"/>
    <n v="4640725.43"/>
    <n v="1012017.08"/>
    <n v="1541887.74"/>
    <n v="362618.62"/>
    <n v="1684338.9"/>
    <n v="198.62"/>
    <n v="200"/>
    <n v="6000"/>
    <n v="12000"/>
  </r>
  <r>
    <s v="Michael Glenn"/>
    <s v="309210"/>
    <d v="2023-09-08T00:00:00"/>
    <n v="1.3150684931506849"/>
    <s v="Y"/>
    <x v="0"/>
    <s v="MGLENN"/>
    <s v="Donald Tighe"/>
    <x v="4"/>
    <s v="SR II"/>
    <n v="1206202.33"/>
    <n v="282555.29000000004"/>
    <n v="0.23425198490538485"/>
    <n v="20592.749999999996"/>
    <n v="2858.08"/>
    <n v="0"/>
    <n v="17734.669999999998"/>
    <n v="6.2765308694096633E-2"/>
    <n v="0.75"/>
    <n v="14834.152725000004"/>
    <n v="-2900.5172749999947"/>
    <s v="N"/>
    <n v="96496.186400000006"/>
    <n v="22604.423200000005"/>
    <n v="1864.8649140000005"/>
    <n v="16699.017639000005"/>
    <n v="-3893.7323609999912"/>
    <n v="151108.9305496341"/>
    <n v="35397.566918181736"/>
    <n v="0"/>
    <n v="0"/>
    <n v="10014.16"/>
    <n v="3346.52"/>
    <n v="1637738.78"/>
    <n v="73.650000000000006"/>
    <n v="0"/>
    <n v="6000"/>
    <n v="0"/>
  </r>
  <r>
    <s v="Michael Schmitt"/>
    <s v="304785"/>
    <d v="2018-07-09T00:00:00"/>
    <n v="6.484931506849315"/>
    <s v="Y"/>
    <x v="0"/>
    <s v="SCHMIM01"/>
    <s v="Robert Rogers"/>
    <x v="4"/>
    <s v="SR II"/>
    <n v="3161181.21"/>
    <n v="941815.95"/>
    <n v="0.297931655110654"/>
    <n v="84014.739999999991"/>
    <n v="0"/>
    <n v="0"/>
    <n v="84014.739999999991"/>
    <n v="8.9205051156757323E-2"/>
    <n v="1.2"/>
    <n v="79112.539799999999"/>
    <n v="-4902.200199999992"/>
    <s v="N"/>
    <n v="252894.49679999999"/>
    <n v="75345.275999999983"/>
    <n v="9945.5764319999962"/>
    <n v="89058.116232"/>
    <n v="5043.3762320000096"/>
    <n v="0"/>
    <n v="0"/>
    <n v="1922592.28"/>
    <n v="498240.77"/>
    <n v="3460957.23"/>
    <n v="1009472.47"/>
    <n v="3719865.9"/>
    <n v="84.98"/>
    <n v="0"/>
    <n v="6000"/>
    <n v="0"/>
  </r>
  <r>
    <s v="Michelle Tucker"/>
    <s v="308514"/>
    <d v="2022-06-27T00:00:00"/>
    <n v="2.515068493150685"/>
    <s v="Y"/>
    <x v="0"/>
    <s v="MTUCKER"/>
    <s v="Robert Spencer"/>
    <x v="4"/>
    <s v="SR II"/>
    <n v="1392906.73"/>
    <n v="318094.09000000003"/>
    <n v="0.22836711399908308"/>
    <n v="20161.25"/>
    <n v="0"/>
    <n v="2695.7266773750162"/>
    <n v="17465.523322624984"/>
    <n v="5.4906783469711687E-2"/>
    <n v="0.75"/>
    <n v="16699.939725000004"/>
    <n v="-765.58359762498003"/>
    <s v="N"/>
    <n v="111432.5384"/>
    <n v="25447.527200000004"/>
    <n v="2099.4209940000001"/>
    <n v="18799.360719000004"/>
    <n v="-1361.8892809999961"/>
    <n v="54214.51201377542"/>
    <n v="12380.811645454511"/>
    <n v="154425.49"/>
    <n v="46352.2"/>
    <n v="878265.54"/>
    <n v="245717.08"/>
    <n v="971819.81"/>
    <n v="143.33000000000001"/>
    <n v="200"/>
    <n v="6000"/>
    <n v="12000"/>
  </r>
  <r>
    <s v="Mitchell Skarban"/>
    <s v="306212"/>
    <d v="2019-07-15T00:00:00"/>
    <n v="5.4684931506849317"/>
    <s v="Y"/>
    <x v="0"/>
    <s v="MSKARBA"/>
    <s v="Michael Boone"/>
    <x v="4"/>
    <s v="SR II"/>
    <n v="3716657.83"/>
    <n v="882515.77"/>
    <n v="0.23744875379071417"/>
    <n v="69826.66"/>
    <n v="0"/>
    <n v="627.6658799249999"/>
    <n v="69198.994120075004"/>
    <n v="7.8411056745280594E-2"/>
    <n v="0.75"/>
    <n v="46332.077925000005"/>
    <n v="-22866.916195074999"/>
    <s v="N"/>
    <n v="297332.62640000001"/>
    <n v="70601.261599999998"/>
    <n v="5824.6040819999998"/>
    <n v="52156.682007000003"/>
    <n v="-17669.977993"/>
    <n v="676508.76666344167"/>
    <n v="160636.16357272727"/>
    <n v="2162946.0299999998"/>
    <n v="486071.99"/>
    <n v="3149705.38"/>
    <n v="813261.57"/>
    <n v="3297471.12"/>
    <n v="112.71"/>
    <n v="182.83"/>
    <n v="6000"/>
    <n v="10969.5"/>
  </r>
  <r>
    <s v="Nastasha Janner"/>
    <s v="308808"/>
    <d v="2022-10-24T00:00:00"/>
    <n v="2.1890410958904107"/>
    <s v="Y"/>
    <x v="0"/>
    <s v="NJANNER"/>
    <s v="Matthew Burkhead"/>
    <x v="4"/>
    <s v="SR II"/>
    <n v="1173247.33"/>
    <n v="180108.31999999998"/>
    <n v="0.15351266130731359"/>
    <n v="23254.810000000005"/>
    <n v="15798.45"/>
    <n v="0"/>
    <n v="7456.3600000000042"/>
    <n v="4.1399309038027812E-2"/>
    <n v="0.75"/>
    <n v="9455.6867999999995"/>
    <n v="1999.3267999999953"/>
    <s v="Y"/>
    <n v="93859.786400000012"/>
    <n v="14408.6656"/>
    <n v="1188.7149120000001"/>
    <n v="10644.401711999999"/>
    <n v="-12610.408288000006"/>
    <n v="746779.28432208719"/>
    <n v="114640.07534545461"/>
    <n v="0"/>
    <n v="0"/>
    <n v="283447.24"/>
    <n v="70925.52"/>
    <n v="1217485.31"/>
    <n v="96.37"/>
    <n v="0"/>
    <n v="6000"/>
    <n v="0"/>
  </r>
  <r>
    <s v="Nathan Christall"/>
    <s v="124150"/>
    <d v="2010-03-21T00:00:00"/>
    <n v="14.791780821917808"/>
    <s v="Y"/>
    <x v="0"/>
    <s v="CHRISN01"/>
    <s v="Daniel Corff"/>
    <x v="4"/>
    <s v="SR II"/>
    <n v="1585835.57"/>
    <n v="359878.58999999997"/>
    <n v="0.22693310505073358"/>
    <n v="69999.950000000012"/>
    <n v="49731.079999999994"/>
    <n v="3476.8383378375001"/>
    <n v="16792.031662162517"/>
    <n v="4.6660268570471279E-2"/>
    <n v="0.75"/>
    <n v="18893.625974999999"/>
    <n v="2101.594312837482"/>
    <s v="Y"/>
    <n v="126866.84560000002"/>
    <n v="28790.287200000002"/>
    <n v="2375.1986940000002"/>
    <n v="21268.824668999998"/>
    <n v="-48731.125331000017"/>
    <n v="1952162.2029662803"/>
    <n v="443010.23028181837"/>
    <n v="0"/>
    <n v="0"/>
    <n v="0"/>
    <n v="0"/>
    <n v="1492077.6"/>
    <n v="106.28"/>
    <n v="134.6"/>
    <n v="6000"/>
    <n v="8076"/>
  </r>
  <r>
    <s v="Nathan Kennedy"/>
    <s v="249623"/>
    <d v="2017-02-27T00:00:00"/>
    <n v="7.8465753424657532"/>
    <s v="Y"/>
    <x v="0"/>
    <s v="NKENNED"/>
    <s v="Farid Haghighi"/>
    <x v="4"/>
    <s v="SR II"/>
    <n v="2189257.02"/>
    <n v="704262.71000000008"/>
    <n v="0.32169028285221624"/>
    <n v="60595.39"/>
    <n v="0"/>
    <n v="4192.8016706250055"/>
    <n v="56402.588329374994"/>
    <n v="8.0087426933871012E-2"/>
    <n v="1.2"/>
    <n v="59158.067640000008"/>
    <n v="2755.4793106250145"/>
    <s v="Y"/>
    <n v="175140.56160000002"/>
    <n v="56341.016800000005"/>
    <n v="7437.0142175999999"/>
    <n v="66595.081857600002"/>
    <n v="5999.6918576000025"/>
    <n v="0"/>
    <n v="0"/>
    <n v="1157543.54"/>
    <n v="365233.15"/>
    <n v="1845089.64"/>
    <n v="562426.4"/>
    <n v="3253370.97"/>
    <n v="67.290000000000006"/>
    <n v="0"/>
    <n v="6000"/>
    <n v="0"/>
  </r>
  <r>
    <s v="Nathan Ward"/>
    <s v="309000"/>
    <d v="2023-02-13T00:00:00"/>
    <n v="1.8821917808219177"/>
    <s v="Y"/>
    <x v="0"/>
    <s v="NWARD"/>
    <s v="Maria Gergen"/>
    <x v="4"/>
    <s v="SR II"/>
    <n v="412326.07"/>
    <n v="122666.89"/>
    <n v="0.29749971909367751"/>
    <n v="9031.7400000000016"/>
    <n v="1154.52"/>
    <n v="222.85736325000016"/>
    <n v="7654.362636750001"/>
    <n v="6.2399581800353793E-2"/>
    <n v="1.2"/>
    <n v="10304.018760000001"/>
    <n v="2649.6561232499998"/>
    <s v="Y"/>
    <n v="32986.085599999999"/>
    <n v="9813.351200000001"/>
    <n v="1295.3623583999999"/>
    <n v="11599.381118400001"/>
    <n v="2567.641118399999"/>
    <n v="0"/>
    <n v="0"/>
    <n v="0"/>
    <n v="0"/>
    <n v="276406.63"/>
    <n v="73531.850000000006"/>
    <n v="684723.13"/>
    <n v="60.22"/>
    <n v="0"/>
    <n v="6000"/>
    <n v="0"/>
  </r>
  <r>
    <s v="Neil Armitage"/>
    <s v="306042"/>
    <d v="2019-06-03T00:00:00"/>
    <n v="5.5835616438356164"/>
    <s v="Y"/>
    <x v="0"/>
    <s v="NARMITA"/>
    <s v="Sarah Honeycutt"/>
    <x v="4"/>
    <s v="SR II"/>
    <n v="3610957.46"/>
    <n v="1236624.23"/>
    <n v="0.3424643584696232"/>
    <n v="120888.19999999998"/>
    <n v="0"/>
    <n v="0"/>
    <n v="120888.19999999998"/>
    <n v="9.7756616009375769E-2"/>
    <n v="1.2"/>
    <n v="103876.43532"/>
    <n v="-17011.764679999978"/>
    <s v="N"/>
    <n v="288876.5968"/>
    <n v="98929.938399999999"/>
    <n v="13058.751868799998"/>
    <n v="116935.1871888"/>
    <n v="-3953.0128111999802"/>
    <n v="104934.94932555321"/>
    <n v="35936.480101818001"/>
    <n v="2763021.41"/>
    <n v="762991.86"/>
    <n v="3470983.91"/>
    <n v="1089579.1599999999"/>
    <n v="4901860.0199999996"/>
    <n v="73.67"/>
    <n v="0"/>
    <n v="6000"/>
    <n v="0"/>
  </r>
  <r>
    <s v="Nicole Gitzke"/>
    <s v="308622"/>
    <d v="2022-08-29T00:00:00"/>
    <n v="2.3424657534246576"/>
    <s v="Y"/>
    <x v="0"/>
    <s v="NGITZKE"/>
    <s v="Jacqueline Mayo"/>
    <x v="4"/>
    <s v="SR II"/>
    <n v="1573494.39"/>
    <n v="449403.61"/>
    <n v="0.28560865094663607"/>
    <n v="27662.949999999997"/>
    <n v="0"/>
    <n v="393.11374875000183"/>
    <n v="27269.836251249995"/>
    <n v="6.0680056066416549E-2"/>
    <n v="1"/>
    <n v="31458.252700000001"/>
    <n v="4188.4164487500057"/>
    <s v="Y"/>
    <n v="125879.55119999999"/>
    <n v="35952.288800000002"/>
    <n v="3954.7517680000001"/>
    <n v="35413.004467999999"/>
    <n v="7750.0544680000021"/>
    <n v="0"/>
    <n v="0"/>
    <n v="3057.34"/>
    <n v="1035.25"/>
    <n v="831866.09"/>
    <n v="274508.25"/>
    <n v="1936053.18"/>
    <n v="81.27"/>
    <n v="0"/>
    <n v="3750"/>
    <n v="0"/>
  </r>
  <r>
    <s v="Paul Bachtold"/>
    <s v="162817"/>
    <d v="1980-06-30T00:00:00"/>
    <n v="44.534246575342465"/>
    <s v="Y"/>
    <x v="0"/>
    <s v="PBACHTO"/>
    <s v="Vanny Chow"/>
    <x v="4"/>
    <s v="SR II"/>
    <n v="1099499.7"/>
    <n v="290023.16999999993"/>
    <n v="0.26377739802930361"/>
    <n v="26837.270000000004"/>
    <n v="0"/>
    <n v="0"/>
    <n v="26837.270000000004"/>
    <n v="9.2534917124035332E-2"/>
    <n v="1"/>
    <n v="20301.621899999998"/>
    <n v="-6535.6481000000058"/>
    <s v="N"/>
    <n v="87959.975999999995"/>
    <n v="23201.853599999991"/>
    <n v="2552.2038959999991"/>
    <n v="22853.825795999997"/>
    <n v="-3983.4442040000067"/>
    <n v="137286.70234001547"/>
    <n v="36213.12912727279"/>
    <n v="3666676.17"/>
    <n v="1013474.48"/>
    <n v="1889390.61"/>
    <n v="495155.94"/>
    <n v="2021647.95"/>
    <n v="54.39"/>
    <n v="0"/>
    <n v="16500"/>
    <n v="0"/>
  </r>
  <r>
    <s v="Paul Brown"/>
    <s v="124503"/>
    <d v="2011-11-20T00:00:00"/>
    <n v="13.123287671232877"/>
    <s v="Y"/>
    <x v="0"/>
    <s v="BROWNP01"/>
    <s v="Mark Basilii"/>
    <x v="4"/>
    <s v="SR II"/>
    <n v="2451849.9"/>
    <n v="765028.71"/>
    <n v="0.31202102135208193"/>
    <n v="66763.23"/>
    <n v="0"/>
    <n v="0"/>
    <n v="66763.23"/>
    <n v="8.7268920927163637E-2"/>
    <n v="1.2"/>
    <n v="64262.411639999998"/>
    <n v="-2500.8183599999975"/>
    <s v="N"/>
    <n v="196147.992"/>
    <n v="61202.296799999996"/>
    <n v="8078.7031775999985"/>
    <n v="72341.114817599999"/>
    <n v="5577.8848176000029"/>
    <n v="0"/>
    <n v="0"/>
    <n v="1745278"/>
    <n v="490074.62"/>
    <n v="2306710.79"/>
    <n v="713812.72"/>
    <n v="2893279.18"/>
    <n v="84.74"/>
    <n v="0"/>
    <n v="6000"/>
    <n v="0"/>
  </r>
  <r>
    <s v="Paul Dyer"/>
    <s v="082418"/>
    <d v="1976-10-04T00:00:00"/>
    <n v="48.273972602739725"/>
    <s v="Y"/>
    <x v="0"/>
    <s v="DYERPA01"/>
    <s v="Kevin Thongsinthusak"/>
    <x v="4"/>
    <s v="SR II"/>
    <n v="3488166.08"/>
    <n v="785133.66"/>
    <n v="0.22508494205642871"/>
    <n v="52581.589999999989"/>
    <n v="0"/>
    <n v="0"/>
    <n v="52581.589999999989"/>
    <n v="6.6971514124104667E-2"/>
    <n v="0.75"/>
    <n v="41219.517150000007"/>
    <n v="-11362.072849999982"/>
    <s v="N"/>
    <n v="279053.28639999998"/>
    <n v="62810.692799999997"/>
    <n v="5181.8821559999997"/>
    <n v="46401.399306000007"/>
    <n v="-6180.1906939999826"/>
    <n v="249610.44150857063"/>
    <n v="56183.551763636206"/>
    <n v="3900013.96"/>
    <n v="820887.03"/>
    <n v="3233618.99"/>
    <n v="782032.42"/>
    <n v="3752866.24"/>
    <n v="92.95"/>
    <n v="0"/>
    <n v="6000"/>
    <n v="0"/>
  </r>
  <r>
    <s v="Phanes Barno Iv"/>
    <s v="309126"/>
    <d v="2023-05-30T00:00:00"/>
    <n v="1.5917808219178082"/>
    <s v="Y"/>
    <x v="0"/>
    <s v="PBARNOI"/>
    <s v="Robert Rogers"/>
    <x v="4"/>
    <s v="SR II"/>
    <n v="388698.66"/>
    <n v="131924.33000000002"/>
    <n v="0.33940001233860706"/>
    <n v="8637.4700000000012"/>
    <n v="194.21"/>
    <n v="1989.6494042999693"/>
    <n v="6453.6105957000327"/>
    <n v="4.8919032567381858E-2"/>
    <n v="1.2"/>
    <n v="11081.643720000002"/>
    <n v="4628.0331242999691"/>
    <s v="Y"/>
    <n v="31095.892799999998"/>
    <n v="10553.946400000003"/>
    <n v="1393.1209248000005"/>
    <n v="12474.764644800001"/>
    <n v="3837.2946448000002"/>
    <n v="0"/>
    <n v="0"/>
    <n v="0"/>
    <n v="0"/>
    <n v="124064.8"/>
    <n v="41262.19"/>
    <n v="758371.72"/>
    <n v="51.25"/>
    <n v="0"/>
    <n v="6000"/>
    <n v="0"/>
  </r>
  <r>
    <s v="Prudence Adams"/>
    <s v="308912"/>
    <d v="2023-01-03T00:00:00"/>
    <n v="1.9945205479452055"/>
    <s v="Y"/>
    <x v="0"/>
    <s v="PADAMS"/>
    <s v="Todd Mathews"/>
    <x v="4"/>
    <s v="SR II"/>
    <n v="921028.36"/>
    <n v="165770.07000000004"/>
    <n v="0.17998367607268906"/>
    <n v="16778.059999999998"/>
    <n v="9662.85"/>
    <n v="0"/>
    <n v="7115.2099999999973"/>
    <n v="4.2922163210765342E-2"/>
    <n v="0.75"/>
    <n v="8702.9286750000028"/>
    <n v="1587.7186750000055"/>
    <s v="Y"/>
    <n v="73682.268800000005"/>
    <n v="13261.605600000004"/>
    <n v="1094.0824620000005"/>
    <n v="9797.0111370000031"/>
    <n v="-6981.0488629999945"/>
    <n v="352610.20308917528"/>
    <n v="63464.080572727224"/>
    <n v="0"/>
    <n v="0"/>
    <n v="373600.92"/>
    <n v="80852.149999999994"/>
    <n v="612762.93000000005"/>
    <n v="150.31"/>
    <n v="200"/>
    <n v="6000"/>
    <n v="12000"/>
  </r>
  <r>
    <s v="Rachel Hall"/>
    <s v="305355"/>
    <d v="2018-11-26T00:00:00"/>
    <n v="6.1013698630136988"/>
    <s v="Y"/>
    <x v="0"/>
    <s v="RHALL"/>
    <s v="Laurel Blunt"/>
    <x v="4"/>
    <s v="SR II"/>
    <n v="3948680.4"/>
    <n v="1079441.5899999999"/>
    <n v="0.27336767746510959"/>
    <n v="94234.579999999987"/>
    <n v="0"/>
    <n v="0"/>
    <n v="94234.579999999987"/>
    <n v="8.7299378561094723E-2"/>
    <n v="1"/>
    <n v="75560.911299999992"/>
    <n v="-18673.668699999995"/>
    <s v="N"/>
    <n v="315894.43199999997"/>
    <n v="86355.327199999985"/>
    <n v="9499.0859919999984"/>
    <n v="85059.997291999985"/>
    <n v="-9174.5827080000017"/>
    <n v="305102.99578522675"/>
    <n v="83405.297345454557"/>
    <n v="3224763.98"/>
    <n v="665531.56000000006"/>
    <n v="2463660.77"/>
    <n v="600785.6"/>
    <n v="3867627.13"/>
    <n v="102.1"/>
    <n v="110.5"/>
    <n v="6000"/>
    <n v="6630"/>
  </r>
  <r>
    <s v="Rebecca Ramsey"/>
    <s v="309267"/>
    <d v="2023-10-30T00:00:00"/>
    <n v="1.1726027397260275"/>
    <s v="Y"/>
    <x v="0"/>
    <s v="RRAMS01"/>
    <s v="Daniel Corff"/>
    <x v="4"/>
    <s v="SR II"/>
    <n v="572603.11"/>
    <n v="147546.75"/>
    <n v="0.25767717188961831"/>
    <n v="25779.910000000003"/>
    <n v="14727.609999999999"/>
    <n v="0"/>
    <n v="11052.300000000005"/>
    <n v="7.4907105713951705E-2"/>
    <n v="1"/>
    <n v="10328.272500000001"/>
    <n v="-724.02750000000378"/>
    <s v="N"/>
    <n v="45808.248800000001"/>
    <n v="11803.740000000002"/>
    <n v="1298.4114000000002"/>
    <n v="11626.683900000002"/>
    <n v="-14153.226100000002"/>
    <n v="499329.02815814287"/>
    <n v="128665.69181818183"/>
    <n v="0"/>
    <n v="0"/>
    <n v="0"/>
    <n v="0"/>
    <n v="1747216.71"/>
    <n v="32.770000000000003"/>
    <n v="0"/>
    <n v="6000"/>
    <n v="0"/>
  </r>
  <r>
    <s v="Reginald Love"/>
    <s v="307395"/>
    <d v="2021-04-05T00:00:00"/>
    <n v="3.7424657534246575"/>
    <s v="Y"/>
    <x v="0"/>
    <s v="RLOVE"/>
    <s v="Jacqueline Mayo"/>
    <x v="4"/>
    <s v="SR II"/>
    <n v="1262290.7"/>
    <n v="326201.77999999997"/>
    <n v="0.25842048903632103"/>
    <n v="21436.639999999999"/>
    <n v="0"/>
    <n v="0"/>
    <n v="21436.639999999999"/>
    <n v="6.5715889103977299E-2"/>
    <n v="1"/>
    <n v="22834.124599999999"/>
    <n v="1397.4845999999998"/>
    <s v="Y"/>
    <n v="100983.25599999999"/>
    <n v="26096.142399999997"/>
    <n v="2870.5756639999995"/>
    <n v="25704.700263999999"/>
    <n v="4268.0602639999997"/>
    <n v="0"/>
    <n v="0"/>
    <n v="781825.21"/>
    <n v="188989.88"/>
    <n v="1230179.43"/>
    <n v="375002.91"/>
    <n v="1635644.37"/>
    <n v="77.17"/>
    <n v="0"/>
    <n v="6000"/>
    <n v="0"/>
  </r>
  <r>
    <s v="Rick Love"/>
    <s v="308698"/>
    <d v="2022-09-12T00:00:00"/>
    <n v="2.3041095890410959"/>
    <s v="Y"/>
    <x v="0"/>
    <s v="RLOVE01"/>
    <s v="Marvin Harris Jr."/>
    <x v="4"/>
    <s v="SR II"/>
    <n v="539996.49"/>
    <n v="120396.26999999997"/>
    <n v="0.22295750477933657"/>
    <n v="15657.249999999998"/>
    <n v="8954.7799999999988"/>
    <n v="6415.4925248999789"/>
    <n v="286.97747510002046"/>
    <n v="2.3836076906703215E-3"/>
    <n v="0.75"/>
    <n v="6320.8041749999993"/>
    <n v="6033.8266998999788"/>
    <s v="Y"/>
    <n v="43199.7192"/>
    <n v="9631.7015999999985"/>
    <n v="794.61538199999984"/>
    <n v="7115.4195569999993"/>
    <n v="-8541.8304429999989"/>
    <n v="348286.11893610278"/>
    <n v="77653.00402727272"/>
    <n v="0"/>
    <n v="0"/>
    <n v="36549.01"/>
    <n v="10492.03"/>
    <n v="336126.66"/>
    <n v="160.65"/>
    <n v="200"/>
    <n v="6000"/>
    <n v="12000"/>
  </r>
  <r>
    <s v="Robert Bowen"/>
    <s v="300987"/>
    <d v="2016-01-04T00:00:00"/>
    <n v="8.9972602739726035"/>
    <s v="Y"/>
    <x v="0"/>
    <s v="RBOWEN"/>
    <s v="Robert Spencer"/>
    <x v="4"/>
    <s v="SR II"/>
    <n v="2773735.74"/>
    <n v="695485.40999999992"/>
    <n v="0.25073960722732724"/>
    <n v="48687.31"/>
    <n v="0"/>
    <n v="2602.3669166699474"/>
    <n v="46084.94308333005"/>
    <n v="6.6262990453430301E-2"/>
    <n v="1"/>
    <n v="48683.9787"/>
    <n v="2599.0356166699494"/>
    <s v="Y"/>
    <n v="221898.85920000004"/>
    <n v="55638.832799999996"/>
    <n v="6120.271608"/>
    <n v="54804.250308000002"/>
    <n v="6116.9403080000047"/>
    <n v="0"/>
    <n v="0"/>
    <n v="2018730.13"/>
    <n v="456895.5"/>
    <n v="2636994.04"/>
    <n v="638366.54"/>
    <n v="3235022.03"/>
    <n v="85.74"/>
    <n v="0"/>
    <n v="6000"/>
    <n v="0"/>
  </r>
  <r>
    <s v="Robert Ingram"/>
    <s v="078601"/>
    <d v="1988-10-03T00:00:00"/>
    <n v="36.268493150684932"/>
    <s v="Y"/>
    <x v="0"/>
    <s v="INGRAB01"/>
    <s v="Alan Mccain"/>
    <x v="4"/>
    <s v="SR II"/>
    <n v="2549088.48"/>
    <n v="740023.29"/>
    <n v="0.29030898527304161"/>
    <n v="63441.369999999995"/>
    <n v="0"/>
    <n v="0"/>
    <n v="63441.369999999995"/>
    <n v="8.5728882938265347E-2"/>
    <n v="1.2"/>
    <n v="62161.956360000004"/>
    <n v="-1279.4136399999916"/>
    <s v="N"/>
    <n v="203927.0784"/>
    <n v="59201.8632"/>
    <n v="7814.6459423999995"/>
    <n v="69976.602302400002"/>
    <n v="6535.232302400007"/>
    <n v="0"/>
    <n v="0"/>
    <n v="2106429.7999999998"/>
    <n v="491321.19"/>
    <n v="2461449.04"/>
    <n v="720012.43"/>
    <n v="2795490.18"/>
    <n v="91.19"/>
    <n v="0"/>
    <n v="6000"/>
    <n v="0"/>
  </r>
  <r>
    <s v="Roberto Herrera Bolivar"/>
    <s v="308987"/>
    <d v="2023-02-13T00:00:00"/>
    <n v="1.8821917808219177"/>
    <s v="Y"/>
    <x v="0"/>
    <s v="RHERRER"/>
    <s v="Stephon Gardner"/>
    <x v="4"/>
    <s v="SR II"/>
    <n v="3468345.08"/>
    <n v="1052390.19"/>
    <n v="0.3034271866627527"/>
    <n v="98095.19"/>
    <n v="0"/>
    <n v="0"/>
    <n v="98095.19"/>
    <n v="9.321180578469665E-2"/>
    <n v="1.2"/>
    <n v="88400.775960000014"/>
    <n v="-9694.4140399999887"/>
    <s v="N"/>
    <n v="277467.60639999999"/>
    <n v="84191.215199999991"/>
    <n v="11113.240406399998"/>
    <n v="99514.016366400014"/>
    <n v="1418.8263664000115"/>
    <n v="0"/>
    <n v="0"/>
    <n v="0"/>
    <n v="0"/>
    <n v="2639015.0499999998"/>
    <n v="701427.94"/>
    <n v="4165440.85"/>
    <n v="83.26"/>
    <n v="0"/>
    <n v="6000"/>
    <n v="0"/>
  </r>
  <r>
    <s v="Ruben Jordan"/>
    <s v="165661"/>
    <d v="1987-02-02T00:00:00"/>
    <n v="37.936986301369863"/>
    <s v="Y"/>
    <x v="0"/>
    <s v="RJORDA1"/>
    <s v="Bradley Sedlacek"/>
    <x v="4"/>
    <s v="SR II"/>
    <n v="1479121.28"/>
    <n v="423183.91"/>
    <n v="0.28610494333500491"/>
    <n v="30864.859999999997"/>
    <n v="0"/>
    <n v="0"/>
    <n v="30864.859999999997"/>
    <n v="7.2934861819297425E-2"/>
    <n v="1"/>
    <n v="29622.8737"/>
    <n v="-1241.9862999999968"/>
    <s v="N"/>
    <n v="118329.70240000001"/>
    <n v="33854.712799999994"/>
    <n v="3724.0184079999995"/>
    <n v="33346.892108"/>
    <n v="2482.0321080000031"/>
    <n v="0"/>
    <n v="0"/>
    <n v="2163921.87"/>
    <n v="577569.12"/>
    <n v="1503461.35"/>
    <n v="393231.85"/>
    <n v="1856298.69"/>
    <n v="79.680000000000007"/>
    <n v="0"/>
    <n v="6000"/>
    <n v="0"/>
  </r>
  <r>
    <s v="Ryan Mullally"/>
    <s v="309090"/>
    <d v="2023-05-08T00:00:00"/>
    <n v="1.6520547945205479"/>
    <s v="Y"/>
    <x v="0"/>
    <s v="RMULLAL"/>
    <s v="Daniel Corff"/>
    <x v="4"/>
    <s v="SR II"/>
    <n v="1821655.35"/>
    <n v="429321.89999999997"/>
    <n v="0.23567679802878186"/>
    <n v="38591.82"/>
    <n v="7600.48"/>
    <n v="0"/>
    <n v="30991.34"/>
    <n v="7.2186720500398427E-2"/>
    <n v="0.75"/>
    <n v="22539.39975"/>
    <n v="-8451.9402499999997"/>
    <s v="N"/>
    <n v="145732.42800000001"/>
    <n v="34345.752"/>
    <n v="2833.5245399999999"/>
    <n v="25372.924289999999"/>
    <n v="-13218.895710000001"/>
    <n v="509900.76319325372"/>
    <n v="120171.77918181819"/>
    <n v="0"/>
    <n v="0"/>
    <n v="649357"/>
    <n v="208181.14"/>
    <n v="2459884.59"/>
    <n v="74.05"/>
    <n v="0"/>
    <n v="6000"/>
    <n v="0"/>
  </r>
  <r>
    <s v="Sarah Chenoweth"/>
    <s v="237045"/>
    <d v="2022-09-14T00:00:00"/>
    <n v="2.2986301369863016"/>
    <s v="Y"/>
    <x v="0"/>
    <s v="SCHENOW"/>
    <s v="Daniel Hutchison"/>
    <x v="4"/>
    <s v="SR II"/>
    <n v="2716518.2"/>
    <n v="753587.7"/>
    <n v="0.27740940590790075"/>
    <n v="63762.599999999991"/>
    <n v="3272.92"/>
    <n v="0"/>
    <n v="60489.679999999993"/>
    <n v="8.0268932202582383E-2"/>
    <n v="1"/>
    <n v="52751.139000000003"/>
    <n v="-7738.5409999999902"/>
    <s v="N"/>
    <n v="217321.45600000001"/>
    <n v="60287.015999999996"/>
    <n v="6631.5717599999998"/>
    <n v="59382.710760000002"/>
    <n v="-4379.8892399999895"/>
    <n v="143532.17324689424"/>
    <n v="39817.174909090812"/>
    <n v="11520.01"/>
    <n v="1548.09"/>
    <n v="2515850.34"/>
    <n v="739317.75"/>
    <n v="4638442.0999999996"/>
    <n v="58.57"/>
    <n v="0"/>
    <n v="6000"/>
    <n v="0"/>
  </r>
  <r>
    <s v="Scott Larsen"/>
    <s v="307361"/>
    <d v="2021-03-15T00:00:00"/>
    <n v="3.8"/>
    <s v="Y"/>
    <x v="0"/>
    <s v="SLARSEN"/>
    <s v="Charles Jaramillo"/>
    <x v="4"/>
    <s v="SR I"/>
    <n v="2323363.4700000002"/>
    <n v="371172.86"/>
    <n v="0.15975669101830201"/>
    <n v="14231.519999999999"/>
    <n v="0"/>
    <n v="0"/>
    <n v="14231.519999999999"/>
    <n v="3.8342027485522512E-2"/>
    <n v="0.75"/>
    <n v="13918.982250000001"/>
    <n v="-312.53774999999769"/>
    <s v="N"/>
    <n v="116168.17350000002"/>
    <n v="18558.643000000004"/>
    <n v="974.32875750000028"/>
    <n v="14893.3110075"/>
    <n v="661.7910075000018"/>
    <n v="0"/>
    <n v="0"/>
    <n v="4418574.1900000004"/>
    <n v="822700.2"/>
    <n v="5427362.0300000003"/>
    <n v="778738.84"/>
    <n v="2959293.41"/>
    <n v="78.510000000000005"/>
    <n v="0"/>
    <n v="6000"/>
    <n v="0"/>
  </r>
  <r>
    <s v="Scott Snipe"/>
    <s v="301065"/>
    <d v="2016-01-18T00:00:00"/>
    <n v="8.9589041095890405"/>
    <s v="Y"/>
    <x v="0"/>
    <s v="SNIPES01"/>
    <s v="Sonja Miller"/>
    <x v="4"/>
    <s v="SR II"/>
    <n v="3718392.02"/>
    <n v="865907.84"/>
    <n v="0.23287158409940864"/>
    <n v="65920.3"/>
    <n v="0"/>
    <n v="0"/>
    <n v="65920.3"/>
    <n v="7.612854042296234E-2"/>
    <n v="0.75"/>
    <n v="45460.161600000007"/>
    <n v="-20460.138399999996"/>
    <s v="N"/>
    <n v="297471.3616"/>
    <n v="69272.627200000003"/>
    <n v="5714.9917440000008"/>
    <n v="51175.153344000006"/>
    <n v="-14745.146655999997"/>
    <n v="575625.35291809589"/>
    <n v="134046.78778181816"/>
    <n v="2895973.09"/>
    <n v="618922.32999999996"/>
    <n v="3498345.09"/>
    <n v="864620.71"/>
    <n v="4250790.7699999996"/>
    <n v="87.48"/>
    <n v="0"/>
    <n v="6000"/>
    <n v="0"/>
  </r>
  <r>
    <s v="Scott Whetstone"/>
    <s v="304896"/>
    <d v="2018-08-06T00:00:00"/>
    <n v="6.4082191780821915"/>
    <s v="Y"/>
    <x v="0"/>
    <s v="WHETSS01"/>
    <s v="Daniel Hutchison"/>
    <x v="4"/>
    <s v="SR II"/>
    <n v="2370627.48"/>
    <n v="658977.31999999995"/>
    <n v="0.27797590534975153"/>
    <n v="51778.879999999997"/>
    <n v="0"/>
    <n v="0"/>
    <n v="51778.879999999997"/>
    <n v="7.857460101965269E-2"/>
    <n v="1"/>
    <n v="46128.412400000001"/>
    <n v="-5650.4675999999963"/>
    <s v="N"/>
    <n v="189650.19839999999"/>
    <n v="52718.185599999997"/>
    <n v="5799.0004159999999"/>
    <n v="51927.412816000004"/>
    <n v="148.53281600000628"/>
    <n v="0"/>
    <n v="0"/>
    <n v="1813662.7"/>
    <n v="461950.87"/>
    <n v="1952659.87"/>
    <n v="556658.66"/>
    <n v="2941771.86"/>
    <n v="80.59"/>
    <n v="0"/>
    <n v="6000"/>
    <n v="0"/>
  </r>
  <r>
    <s v="Sean Anderson"/>
    <s v="309212"/>
    <d v="2023-09-11T00:00:00"/>
    <n v="1.3068493150684932"/>
    <s v="Y"/>
    <x v="0"/>
    <s v="SANDERS"/>
    <s v="Keith Fergusson"/>
    <x v="4"/>
    <s v="SR II"/>
    <n v="2757933.19"/>
    <n v="654354.14"/>
    <n v="0.23726250598550577"/>
    <n v="50265.94"/>
    <n v="1327.19"/>
    <n v="0"/>
    <n v="48938.75"/>
    <n v="7.4789394623529085E-2"/>
    <n v="0.75"/>
    <n v="34353.592350000006"/>
    <n v="-14585.157649999994"/>
    <s v="N"/>
    <n v="220634.65520000001"/>
    <n v="52348.331200000008"/>
    <n v="4318.7373240000006"/>
    <n v="38672.329674000008"/>
    <n v="-11593.610325999995"/>
    <n v="444218.7655032585"/>
    <n v="105396.45750909086"/>
    <n v="0"/>
    <n v="0"/>
    <n v="0"/>
    <n v="0"/>
    <n v="3190304.01"/>
    <n v="86.45"/>
    <n v="0"/>
    <n v="6000"/>
    <n v="0"/>
  </r>
  <r>
    <s v="Shannon Lambert"/>
    <s v="309116"/>
    <d v="2023-05-22T00:00:00"/>
    <n v="1.6136986301369862"/>
    <s v="Y"/>
    <x v="0"/>
    <s v="SLAMBER"/>
    <s v="Sonja Miller"/>
    <x v="4"/>
    <s v="SR II"/>
    <n v="430049.9"/>
    <n v="95620.950000000026"/>
    <n v="0.22234849955784206"/>
    <n v="11606.01"/>
    <n v="6157.3600000000006"/>
    <n v="0"/>
    <n v="5448.65"/>
    <n v="5.6981759750347576E-2"/>
    <n v="0.75"/>
    <n v="5020.0998750000017"/>
    <n v="-428.55012499999793"/>
    <s v="N"/>
    <n v="34403.992000000006"/>
    <n v="7649.6760000000031"/>
    <n v="631.0982700000003"/>
    <n v="5651.1981450000021"/>
    <n v="-5954.8118549999981"/>
    <n v="243467.58954939584"/>
    <n v="54134.653227272713"/>
    <n v="0"/>
    <n v="0"/>
    <n v="315335.59000000003"/>
    <n v="86257.14"/>
    <n v="719997.32"/>
    <n v="59.73"/>
    <n v="0"/>
    <n v="6000"/>
    <n v="0"/>
  </r>
  <r>
    <s v="Stephanie Brookshire"/>
    <s v="309184"/>
    <d v="2023-08-28T00:00:00"/>
    <n v="1.3452054794520547"/>
    <s v="Y"/>
    <x v="0"/>
    <s v="SBROO01"/>
    <s v="Daniel Corff"/>
    <x v="4"/>
    <s v="SR II"/>
    <n v="1481810.32"/>
    <n v="453498.45"/>
    <n v="0.30604352249348621"/>
    <n v="38135.770000000004"/>
    <n v="4429.25"/>
    <n v="4968.0554612249834"/>
    <n v="28738.464538775021"/>
    <n v="6.3370590437023588E-2"/>
    <n v="1.2"/>
    <n v="38093.869800000008"/>
    <n v="9355.405261224987"/>
    <s v="Y"/>
    <n v="118544.82560000001"/>
    <n v="36279.876000000004"/>
    <n v="4788.9436320000004"/>
    <n v="42882.81343200001"/>
    <n v="4747.0434320000059"/>
    <n v="0"/>
    <n v="0"/>
    <n v="0"/>
    <n v="0"/>
    <n v="271048.63"/>
    <n v="96205.28"/>
    <n v="1561986.24"/>
    <n v="94.87"/>
    <n v="0"/>
    <n v="6000"/>
    <n v="0"/>
  </r>
  <r>
    <s v="Stephen Jones"/>
    <s v="304381"/>
    <d v="2018-04-02T00:00:00"/>
    <n v="6.7534246575342465"/>
    <s v="Y"/>
    <x v="0"/>
    <s v="JONESS04"/>
    <s v="James Erramouspe"/>
    <x v="4"/>
    <s v="SR II"/>
    <n v="1265633.01"/>
    <n v="325162.5"/>
    <n v="0.25691689252005206"/>
    <n v="19528.77"/>
    <n v="0"/>
    <n v="0"/>
    <n v="19528.77"/>
    <n v="6.0058493830008074E-2"/>
    <n v="1"/>
    <n v="22761.375000000004"/>
    <n v="3232.6050000000032"/>
    <s v="Y"/>
    <n v="101250.64080000001"/>
    <n v="26013"/>
    <n v="2861.43"/>
    <n v="25622.805000000004"/>
    <n v="6094.0350000000035"/>
    <n v="0"/>
    <n v="0"/>
    <n v="1734265.24"/>
    <n v="404942.83"/>
    <n v="1764468.22"/>
    <n v="411144.67"/>
    <n v="1794879.01"/>
    <n v="70.510000000000005"/>
    <n v="0"/>
    <n v="6000"/>
    <n v="0"/>
  </r>
  <r>
    <s v="Stephen Sneed"/>
    <s v="166917"/>
    <d v="2003-08-04T00:00:00"/>
    <n v="21.424657534246574"/>
    <s v="Y"/>
    <x v="0"/>
    <s v="SSNEED"/>
    <s v="Teall Bennett"/>
    <x v="4"/>
    <s v="SR II"/>
    <n v="1950364.21"/>
    <n v="615261.78"/>
    <n v="0.31545994171006658"/>
    <n v="50339.140000000007"/>
    <n v="0"/>
    <n v="0"/>
    <n v="50339.140000000007"/>
    <n v="8.1817433873431905E-2"/>
    <n v="1.2"/>
    <n v="51681.98952000001"/>
    <n v="1342.8495200000034"/>
    <s v="Y"/>
    <n v="156029.13680000001"/>
    <n v="49220.942400000007"/>
    <n v="6497.1643968000008"/>
    <n v="58179.153916800009"/>
    <n v="7840.0139168000023"/>
    <n v="0"/>
    <n v="0"/>
    <n v="2174144.0099999998"/>
    <n v="604690.82999999996"/>
    <n v="1497956.73"/>
    <n v="436675"/>
    <n v="1679979.31"/>
    <n v="116.09"/>
    <n v="200"/>
    <n v="6000"/>
    <n v="12000"/>
  </r>
  <r>
    <s v="Tad Berger"/>
    <s v="235234"/>
    <d v="2009-08-18T00:00:00"/>
    <n v="15.38082191780822"/>
    <s v="Y"/>
    <x v="0"/>
    <s v="TBERGER"/>
    <s v="Bradley Sedlacek"/>
    <x v="4"/>
    <s v="SR II"/>
    <n v="2544399.19"/>
    <n v="617174.84000000008"/>
    <n v="0.24256211149006068"/>
    <n v="44873.380000000005"/>
    <n v="0"/>
    <n v="0"/>
    <n v="44873.380000000005"/>
    <n v="7.2707727359721919E-2"/>
    <n v="1"/>
    <n v="43202.238800000006"/>
    <n v="-1671.1411999999982"/>
    <s v="N"/>
    <n v="203551.93520000001"/>
    <n v="49373.98720000001"/>
    <n v="5431.1385920000012"/>
    <n v="48633.377392000009"/>
    <n v="3759.9973920000048"/>
    <n v="0"/>
    <n v="0"/>
    <n v="2895739.05"/>
    <n v="592428.67000000004"/>
    <n v="2388453.25"/>
    <n v="554007.97"/>
    <n v="2631270.62"/>
    <n v="96.7"/>
    <n v="0"/>
    <n v="6000"/>
    <n v="0"/>
  </r>
  <r>
    <s v="Thomas Macdonald"/>
    <s v="305297"/>
    <d v="2018-11-05T00:00:00"/>
    <n v="6.1589041095890407"/>
    <s v="Y"/>
    <x v="0"/>
    <s v="TMACD01"/>
    <s v="Helen Mcneil"/>
    <x v="4"/>
    <s v="SR II"/>
    <n v="1862446.75"/>
    <n v="507183.98"/>
    <n v="0.27232133214010013"/>
    <n v="35424.15"/>
    <n v="0"/>
    <n v="0"/>
    <n v="35424.15"/>
    <n v="6.9844773093976673E-2"/>
    <n v="1"/>
    <n v="35502.878600000004"/>
    <n v="78.728600000002189"/>
    <s v="Y"/>
    <n v="148995.74"/>
    <n v="40574.718399999998"/>
    <n v="4463.219024"/>
    <n v="39966.097624000002"/>
    <n v="4541.9476240000004"/>
    <n v="0"/>
    <n v="0"/>
    <n v="1843577.7600000002"/>
    <n v="579877.79"/>
    <n v="1730563.2"/>
    <n v="565081.5"/>
    <n v="2196137.5299999998"/>
    <n v="84.81"/>
    <n v="0"/>
    <n v="6000"/>
    <n v="0"/>
  </r>
  <r>
    <s v="Thomas Merendino"/>
    <s v="121668"/>
    <d v="2004-06-28T00:00:00"/>
    <n v="20.523287671232875"/>
    <s v="Y"/>
    <x v="0"/>
    <s v="MERENT01"/>
    <s v="Sonja Miller"/>
    <x v="4"/>
    <s v="SR II"/>
    <n v="1837264.24"/>
    <n v="448128.07"/>
    <n v="0.24391051664947228"/>
    <n v="33449.11"/>
    <n v="0"/>
    <n v="2808.5912883750352"/>
    <n v="30640.518711624965"/>
    <n v="6.837446873529919E-2"/>
    <n v="1"/>
    <n v="31368.964900000003"/>
    <n v="728.44618837503731"/>
    <s v="Y"/>
    <n v="146981.13920000001"/>
    <n v="35850.245600000002"/>
    <n v="3943.5270160000005"/>
    <n v="35312.491916000006"/>
    <n v="1863.3819160000057"/>
    <n v="0"/>
    <n v="0"/>
    <n v="2324291.48"/>
    <n v="550255.71"/>
    <n v="1667247.37"/>
    <n v="445049.35"/>
    <n v="1796282.49"/>
    <n v="102.28"/>
    <n v="111.4"/>
    <n v="6000"/>
    <n v="6684"/>
  </r>
  <r>
    <s v="Tiffany Collins"/>
    <s v="263902"/>
    <d v="2013-07-22T00:00:00"/>
    <n v="11.452054794520548"/>
    <s v="Y"/>
    <x v="0"/>
    <s v="TCOLLIN"/>
    <s v="Veronica Kelly"/>
    <x v="4"/>
    <s v="SR II"/>
    <n v="2685444.63"/>
    <n v="619512.43999999994"/>
    <n v="0.23069268793674585"/>
    <n v="41390.819999999992"/>
    <n v="0"/>
    <n v="1287.0992339999939"/>
    <n v="40103.720765999999"/>
    <n v="6.4734326829659794E-2"/>
    <n v="0.75"/>
    <n v="32524.403099999996"/>
    <n v="-7579.3176660000026"/>
    <s v="N"/>
    <n v="214835.5704"/>
    <n v="49560.995199999998"/>
    <n v="4088.7821039999994"/>
    <n v="36613.185203999994"/>
    <n v="-4777.6347959999985"/>
    <n v="188272.30281312161"/>
    <n v="43433.043599999983"/>
    <n v="3104620.42"/>
    <n v="706045.24"/>
    <n v="3196205.5"/>
    <n v="767161.1"/>
    <n v="3572925.04"/>
    <n v="75.16"/>
    <n v="0"/>
    <n v="6000"/>
    <n v="0"/>
  </r>
  <r>
    <s v="Timothy Jones"/>
    <s v="186966"/>
    <d v="2005-11-01T00:00:00"/>
    <n v="19.17808219178082"/>
    <s v="Y"/>
    <x v="0"/>
    <s v="TJONES"/>
    <s v="Joanne Leudesdorff"/>
    <x v="4"/>
    <s v="SR II"/>
    <n v="2278314.58"/>
    <n v="710989.81"/>
    <n v="0.31206832289156489"/>
    <n v="60292.259999999995"/>
    <n v="0"/>
    <n v="2925.8260650000011"/>
    <n v="57366.433934999994"/>
    <n v="8.0685310996229317E-2"/>
    <n v="1.2"/>
    <n v="59723.144040000014"/>
    <n v="2356.7101050000201"/>
    <s v="Y"/>
    <n v="182265.16640000002"/>
    <n v="56879.18480000001"/>
    <n v="7508.0523936"/>
    <n v="67231.196433600009"/>
    <n v="6938.9364336000144"/>
    <n v="0"/>
    <n v="0"/>
    <n v="2940842.23"/>
    <n v="788765.74"/>
    <n v="2755751.18"/>
    <n v="795057.32"/>
    <n v="2947257.09"/>
    <n v="77.3"/>
    <n v="0"/>
    <n v="6000"/>
    <n v="0"/>
  </r>
  <r>
    <s v="Timothy King"/>
    <s v="309309"/>
    <d v="2023-12-11T00:00:00"/>
    <n v="1.0575342465753426"/>
    <s v="Y"/>
    <x v="0"/>
    <s v="TKING"/>
    <s v="Jenna Richie-Zehr"/>
    <x v="4"/>
    <s v="SR II"/>
    <n v="929537.63"/>
    <n v="212594.00999999998"/>
    <n v="0.22870941760582622"/>
    <n v="38548.760000000009"/>
    <n v="26525.870000000003"/>
    <n v="1455.7837865999991"/>
    <n v="10567.106213400008"/>
    <n v="4.9705568907609431E-2"/>
    <n v="0.75"/>
    <n v="11161.185525000001"/>
    <n v="594.07931159999316"/>
    <s v="Y"/>
    <n v="74363.010399999999"/>
    <n v="17007.520799999998"/>
    <n v="1403.1204659999999"/>
    <n v="12564.305991000001"/>
    <n v="-25984.454009000008"/>
    <n v="1032849.0695553664"/>
    <n v="236222.30917272734"/>
    <n v="0"/>
    <n v="0"/>
    <n v="0"/>
    <n v="0"/>
    <n v="1048724.3600000001"/>
    <n v="88.64"/>
    <n v="0"/>
    <n v="6000"/>
    <n v="0"/>
  </r>
  <r>
    <s v="Timothy Lohre"/>
    <s v="307862"/>
    <d v="2021-10-04T00:00:00"/>
    <n v="3.2438356164383562"/>
    <s v="Y"/>
    <x v="0"/>
    <s v="TLOHRE"/>
    <s v="Donald Tighe"/>
    <x v="4"/>
    <s v="SR II"/>
    <n v="3136532.69"/>
    <n v="814130.76000000013"/>
    <n v="0.2595639326813457"/>
    <n v="62770.119999999995"/>
    <n v="0"/>
    <n v="2207.5359033000059"/>
    <n v="60562.584096699989"/>
    <n v="7.4389259161145041E-2"/>
    <n v="1"/>
    <n v="56989.153200000015"/>
    <n v="-3573.4308966999743"/>
    <s v="N"/>
    <n v="250922.6152"/>
    <n v="65130.460800000008"/>
    <n v="7164.3506880000014"/>
    <n v="64153.503888000014"/>
    <n v="1383.3838880000185"/>
    <n v="0"/>
    <n v="0"/>
    <n v="1442127.23"/>
    <n v="232785.99"/>
    <n v="2032999.8"/>
    <n v="428554.31"/>
    <n v="4166677.85"/>
    <n v="75.28"/>
    <n v="0"/>
    <n v="6000"/>
    <n v="0"/>
  </r>
  <r>
    <s v="Todd Humphrey"/>
    <s v="307684"/>
    <d v="2021-08-09T00:00:00"/>
    <n v="3.3972602739726026"/>
    <s v="Y"/>
    <x v="0"/>
    <s v="THUMPHR"/>
    <s v="Brian Owens"/>
    <x v="4"/>
    <s v="SR II"/>
    <n v="2846572.46"/>
    <n v="678761.08"/>
    <n v="0.23844855156084802"/>
    <n v="49778.58"/>
    <n v="0"/>
    <n v="0"/>
    <n v="49778.58"/>
    <n v="7.3337410565732508E-2"/>
    <n v="0.75"/>
    <n v="35634.956700000002"/>
    <n v="-14143.623299999999"/>
    <s v="N"/>
    <n v="227725.79680000001"/>
    <n v="54300.886400000003"/>
    <n v="4479.823128"/>
    <n v="40114.779827999999"/>
    <n v="-9663.8001720000029"/>
    <n v="368434.73471024685"/>
    <n v="87852.728836363662"/>
    <n v="1166895.1599999999"/>
    <n v="272049.51"/>
    <n v="2414883.89"/>
    <n v="667648.44999999995"/>
    <n v="2808779.86"/>
    <n v="101.35"/>
    <n v="106.75"/>
    <n v="6000"/>
    <n v="6405"/>
  </r>
  <r>
    <s v="Traci Sanza"/>
    <s v="308764"/>
    <d v="2022-10-20T00:00:00"/>
    <n v="2.2000000000000002"/>
    <s v="Y"/>
    <x v="0"/>
    <s v="TSANZA"/>
    <s v="Derek Anderson"/>
    <x v="4"/>
    <s v="SR II"/>
    <n v="1841048.03"/>
    <n v="523070.03"/>
    <n v="0.28411536335638132"/>
    <n v="43957.99"/>
    <n v="3742.46"/>
    <n v="0"/>
    <n v="40215.53"/>
    <n v="7.6883644050491667E-2"/>
    <n v="1"/>
    <n v="36614.902100000007"/>
    <n v="-3600.6278999999922"/>
    <s v="N"/>
    <n v="147283.84239999999"/>
    <n v="41845.602400000003"/>
    <n v="4603.0162640000008"/>
    <n v="41217.918364000005"/>
    <n v="-2740.0716359999933"/>
    <n v="87674.745396322847"/>
    <n v="24909.742145454486"/>
    <n v="0"/>
    <n v="0"/>
    <n v="809177.51"/>
    <n v="246490.8"/>
    <n v="1425116.42"/>
    <n v="129.19"/>
    <n v="200"/>
    <n v="6000"/>
    <n v="12000"/>
  </r>
  <r>
    <s v="Vicki Gramm"/>
    <s v="308248"/>
    <d v="2022-03-07T00:00:00"/>
    <n v="2.8219178082191783"/>
    <s v="Y"/>
    <x v="0"/>
    <s v="VGRAMM"/>
    <s v="Stanley Dunton"/>
    <x v="4"/>
    <s v="SR I"/>
    <n v="1249635.08"/>
    <n v="193732.21"/>
    <n v="0.15503102713793854"/>
    <n v="6814.6100000000006"/>
    <n v="0"/>
    <n v="0"/>
    <n v="6814.6100000000006"/>
    <n v="3.5175410428653041E-2"/>
    <n v="0.75"/>
    <n v="7264.9578750000001"/>
    <n v="450.34787499999948"/>
    <s v="Y"/>
    <n v="62481.754000000008"/>
    <n v="9686.6105000000007"/>
    <n v="508.54705125000004"/>
    <n v="7773.5049262499997"/>
    <n v="958.89492624999912"/>
    <n v="0"/>
    <n v="0"/>
    <n v="40800.68"/>
    <n v="8699.77"/>
    <n v="688903.85"/>
    <n v="124445.18"/>
    <n v="978833.9"/>
    <n v="127.67"/>
    <n v="200"/>
    <n v="6000"/>
    <n v="12000"/>
  </r>
  <r>
    <s v="William Hanson"/>
    <s v="175985"/>
    <d v="2004-10-06T00:00:00"/>
    <n v="20.24931506849315"/>
    <s v="Y"/>
    <x v="0"/>
    <s v="WHANSON"/>
    <s v="Jeremy Robb"/>
    <x v="4"/>
    <s v="SR II"/>
    <n v="5444867.4199999999"/>
    <n v="1191238.6000000001"/>
    <n v="0.21878192949645781"/>
    <n v="95973.24"/>
    <n v="0"/>
    <n v="0"/>
    <n v="95973.24"/>
    <n v="8.0565925247889039E-2"/>
    <n v="0.75"/>
    <n v="62540.026500000014"/>
    <n v="-33433.213499999991"/>
    <s v="N"/>
    <n v="435589.39360000001"/>
    <n v="95299.088000000018"/>
    <n v="7862.1747600000026"/>
    <n v="70402.201260000016"/>
    <n v="-25571.038739999989"/>
    <n v="1062537.4274762403"/>
    <n v="232463.98854545446"/>
    <n v="3498816.01"/>
    <n v="763511.77"/>
    <n v="2757480.99"/>
    <n v="745247.42"/>
    <n v="5899266.3600000003"/>
    <n v="92.3"/>
    <n v="0"/>
    <n v="6000"/>
    <n v="0"/>
  </r>
  <r>
    <s v="William Small"/>
    <s v="308221"/>
    <d v="2022-02-28T00:00:00"/>
    <n v="2.8410958904109589"/>
    <s v="Y"/>
    <x v="0"/>
    <s v="CSMAL01"/>
    <s v="Nicholas Napolitano"/>
    <x v="4"/>
    <s v="SR II"/>
    <n v="2963310.08"/>
    <n v="705118.85000000009"/>
    <n v="0.23794973558757648"/>
    <n v="49645.25"/>
    <n v="0"/>
    <n v="0"/>
    <n v="49645.25"/>
    <n v="7.0406925016966992E-2"/>
    <n v="0.75"/>
    <n v="37018.739625000009"/>
    <n v="-12626.510374999991"/>
    <s v="N"/>
    <n v="237064.8064"/>
    <n v="56409.508000000009"/>
    <n v="4653.7844100000011"/>
    <n v="41672.524035000009"/>
    <n v="-7972.7259649999905"/>
    <n v="304599.31705984025"/>
    <n v="72479.326954545366"/>
    <n v="1912605.56"/>
    <n v="470321.11"/>
    <n v="2445314.04"/>
    <n v="630989.94999999995"/>
    <n v="3991757.19"/>
    <n v="74.239999999999995"/>
    <n v="0"/>
    <n v="6000"/>
    <n v="0"/>
  </r>
  <r>
    <s v="Zachary Kruk"/>
    <s v="244000"/>
    <d v="2018-03-12T00:00:00"/>
    <n v="6.8109589041095893"/>
    <s v="Y"/>
    <x v="0"/>
    <s v="ZKRUK"/>
    <s v="Jules Derner"/>
    <x v="4"/>
    <s v="SR II"/>
    <n v="2792567.82"/>
    <n v="561474.31999999995"/>
    <n v="0.2010602270708684"/>
    <n v="34273.689999999995"/>
    <n v="0"/>
    <n v="0"/>
    <n v="34273.689999999995"/>
    <n v="6.1042310893221256E-2"/>
    <n v="0.75"/>
    <n v="29477.4018"/>
    <n v="-4796.2881999999954"/>
    <s v="N"/>
    <n v="223405.42559999999"/>
    <n v="44917.945599999992"/>
    <n v="3705.7305119999996"/>
    <n v="33183.132312000002"/>
    <n v="-1090.5576879999935"/>
    <n v="49309.408153137432"/>
    <n v="9914.1607999999414"/>
    <n v="2549276.86"/>
    <n v="478512.6"/>
    <n v="2750704.79"/>
    <n v="650897.75"/>
    <n v="3131756.54"/>
    <n v="89.17"/>
    <n v="0"/>
    <n v="6000"/>
    <n v="0"/>
  </r>
  <r>
    <s v="Zane White"/>
    <s v="308715"/>
    <d v="2022-09-12T00:00:00"/>
    <n v="2.3041095890410959"/>
    <s v="Y"/>
    <x v="0"/>
    <s v="ZWHITE"/>
    <s v="Daniel Corff"/>
    <x v="4"/>
    <s v="SR II"/>
    <n v="2403472.33"/>
    <n v="692818.29"/>
    <n v="0.28825723573027362"/>
    <n v="56554.19"/>
    <n v="0"/>
    <n v="940.19005702499635"/>
    <n v="55613.999942975002"/>
    <n v="8.0272130146816709E-2"/>
    <n v="1"/>
    <n v="48497.280300000006"/>
    <n v="-7116.7196429749965"/>
    <s v="N"/>
    <n v="192277.78640000001"/>
    <n v="55425.463200000006"/>
    <n v="6096.8009520000005"/>
    <n v="54594.081252000004"/>
    <n v="-1960.1087479999987"/>
    <n v="61816.905970184467"/>
    <n v="17819.170436363624"/>
    <n v="0"/>
    <n v="0"/>
    <n v="2130981.85"/>
    <n v="552224.22"/>
    <n v="2738228.18"/>
    <n v="87.77"/>
    <n v="0"/>
    <n v="6000"/>
    <n v="0"/>
  </r>
  <r>
    <s v="Andy Dean"/>
    <s v="308866"/>
    <d v="2022-11-21T00:00:00"/>
    <n v="2.1123287671232878"/>
    <s v="Y"/>
    <x v="1"/>
    <s v="ADEAN"/>
    <s v="William Tungate"/>
    <x v="4"/>
    <s v="SR II"/>
    <n v="926985.75"/>
    <n v="248795.61"/>
    <n v="0.26839205457041815"/>
    <n v="31740.5"/>
    <n v="16576.099999999999"/>
    <n v="2653.1387694000077"/>
    <n v="12511.261230599994"/>
    <n v="5.028730704130991E-2"/>
    <n v="1"/>
    <n v="17415.6927"/>
    <n v="4904.4314694000059"/>
    <s v="Y"/>
    <n v="74158.86"/>
    <n v="19903.648799999999"/>
    <n v="2189.4013679999998"/>
    <n v="19605.094067999999"/>
    <n v="-12135.405932000001"/>
    <n v="411047.45923149423"/>
    <n v="110321.87210909092"/>
    <n v="4878.6400000000003"/>
    <n v="444.07"/>
    <n v="408200.8"/>
    <n v="103943.13"/>
    <n v="506047.92"/>
    <n v="183.18"/>
    <n v="200"/>
    <n v="6000"/>
    <n v="12000"/>
  </r>
  <r>
    <s v="Brandon Chay"/>
    <s v="308745"/>
    <d v="2022-09-26T00:00:00"/>
    <n v="2.2657534246575342"/>
    <s v="Y"/>
    <x v="1"/>
    <s v="BCHAY"/>
    <s v="Erik Chantarapan"/>
    <x v="4"/>
    <s v="SR II"/>
    <n v="695009.66"/>
    <n v="167980.91999999998"/>
    <n v="0.24169580606980337"/>
    <n v="9983.4700000000012"/>
    <n v="0"/>
    <n v="0"/>
    <n v="9983.4700000000012"/>
    <n v="5.9432166462714944E-2"/>
    <n v="1"/>
    <n v="11758.6644"/>
    <n v="1775.1943999999985"/>
    <s v="Y"/>
    <n v="55600.772800000006"/>
    <n v="13438.473599999999"/>
    <n v="1478.232096"/>
    <n v="13236.896495999999"/>
    <n v="3253.4264959999982"/>
    <n v="0"/>
    <n v="0"/>
    <n v="6487.32"/>
    <n v="3459.82"/>
    <n v="533005.05999999994"/>
    <n v="153873.13"/>
    <n v="853183.91"/>
    <n v="81.459999999999994"/>
    <n v="0"/>
    <n v="6000"/>
    <n v="0"/>
  </r>
  <r>
    <s v="Brian Corr"/>
    <s v="308868"/>
    <d v="2022-12-05T00:00:00"/>
    <n v="2.0739726027397261"/>
    <s v="Y"/>
    <x v="1"/>
    <s v="BCORR"/>
    <s v="Tom Stone"/>
    <x v="4"/>
    <s v="SR II"/>
    <n v="541342.13"/>
    <n v="45135.240000000005"/>
    <n v="8.3376551534978458E-2"/>
    <n v="1583.6200000000001"/>
    <n v="0"/>
    <n v="0"/>
    <n v="1583.6200000000001"/>
    <n v="3.5086110099337015E-2"/>
    <n v="0.75"/>
    <n v="2369.6001000000006"/>
    <n v="785.98010000000045"/>
    <s v="Y"/>
    <n v="43307.3704"/>
    <n v="3610.8192000000008"/>
    <n v="297.89258400000006"/>
    <n v="2667.4926840000007"/>
    <n v="1083.8726840000006"/>
    <n v="0"/>
    <n v="0"/>
    <n v="0"/>
    <n v="0"/>
    <n v="265082.89"/>
    <n v="8228.65"/>
    <n v="383072.71"/>
    <n v="141.32"/>
    <n v="200"/>
    <n v="6000"/>
    <n v="12000"/>
  </r>
  <r>
    <s v="Brian Dawson"/>
    <s v="304920"/>
    <d v="2018-08-13T00:00:00"/>
    <n v="6.3890410958904109"/>
    <s v="Y"/>
    <x v="1"/>
    <s v="BDAWSON"/>
    <s v="Colin Senuta"/>
    <x v="4"/>
    <s v="SR II"/>
    <n v="4192584.97"/>
    <n v="808824.8600000001"/>
    <n v="0.19291794102863466"/>
    <n v="44360.52"/>
    <n v="0"/>
    <n v="0"/>
    <n v="44360.52"/>
    <n v="5.484564359211213E-2"/>
    <n v="0.75"/>
    <n v="42463.305150000015"/>
    <n v="-1897.2148499999821"/>
    <s v="N"/>
    <n v="335406.79760000005"/>
    <n v="64705.988800000014"/>
    <n v="5338.2440760000009"/>
    <n v="47801.549226000017"/>
    <n v="3441.0292260000206"/>
    <n v="0"/>
    <n v="0"/>
    <n v="3336160.28"/>
    <n v="643599.52"/>
    <n v="4211158.67"/>
    <n v="788654.85"/>
    <n v="4875236.0999999996"/>
    <n v="86"/>
    <n v="0"/>
    <n v="6000"/>
    <n v="0"/>
  </r>
  <r>
    <s v="Christine Hartman"/>
    <s v="241547"/>
    <d v="2010-08-30T00:00:00"/>
    <n v="14.347945205479451"/>
    <s v="Y"/>
    <x v="1"/>
    <s v="CHARTMA"/>
    <s v="Dawn Doane"/>
    <x v="4"/>
    <s v="SR II"/>
    <n v="1221997.33"/>
    <n v="332222.33999999997"/>
    <n v="0.27186830269097229"/>
    <n v="23541.64"/>
    <n v="0"/>
    <n v="1011.316847625003"/>
    <n v="22530.323152374996"/>
    <n v="6.7817002169014276E-2"/>
    <n v="1"/>
    <n v="23255.5638"/>
    <n v="725.24064762500348"/>
    <s v="Y"/>
    <n v="97759.786400000012"/>
    <n v="26577.787199999999"/>
    <n v="2923.5565919999999"/>
    <n v="26179.120392000001"/>
    <n v="2637.4803920000013"/>
    <n v="0"/>
    <n v="0"/>
    <n v="0"/>
    <n v="0"/>
    <n v="444294.2"/>
    <n v="137694.45000000001"/>
    <n v="867190.63"/>
    <n v="140.91"/>
    <n v="200"/>
    <n v="6000"/>
    <n v="12000"/>
  </r>
  <r>
    <s v="Christopher Gill"/>
    <s v="309036"/>
    <d v="2023-03-01T00:00:00"/>
    <n v="1.8383561643835618"/>
    <s v="Y"/>
    <x v="1"/>
    <s v="CGILL"/>
    <s v="Nicole Vicha"/>
    <x v="4"/>
    <s v="SR II"/>
    <n v="560341.46"/>
    <n v="164474.68"/>
    <n v="0.29352580835264269"/>
    <n v="14430.180000000002"/>
    <n v="4119.49"/>
    <n v="0"/>
    <n v="10310.690000000002"/>
    <n v="6.2688615658045371E-2"/>
    <n v="1.2"/>
    <n v="13815.87312"/>
    <n v="3505.1831199999979"/>
    <s v="Y"/>
    <n v="44827.316800000001"/>
    <n v="13157.974400000001"/>
    <n v="1736.8526208000001"/>
    <n v="15552.7257408"/>
    <n v="1122.5457407999984"/>
    <n v="0"/>
    <n v="0"/>
    <n v="0"/>
    <n v="0"/>
    <n v="275524.09999999998"/>
    <n v="95297.64"/>
    <n v="719996.89"/>
    <n v="77.83"/>
    <n v="0"/>
    <n v="6000"/>
    <n v="0"/>
  </r>
  <r>
    <s v="Christopher Martin"/>
    <s v="308988"/>
    <d v="2023-02-06T00:00:00"/>
    <n v="1.9013698630136986"/>
    <s v="Y"/>
    <x v="1"/>
    <s v="CMART01"/>
    <s v="Rebecca Long"/>
    <x v="4"/>
    <s v="SR II"/>
    <n v="316023.92"/>
    <n v="69719.659999999989"/>
    <n v="0.22061513571504332"/>
    <n v="5028.93"/>
    <n v="566.55999999999995"/>
    <n v="4778.6193161999981"/>
    <n v="-316.24931619999734"/>
    <n v="-4.5360134601918223E-3"/>
    <n v="0.75"/>
    <n v="3660.28215"/>
    <n v="3976.5314661999973"/>
    <s v="Y"/>
    <n v="25281.9136"/>
    <n v="5577.572799999999"/>
    <n v="460.14975599999997"/>
    <n v="4120.4319059999998"/>
    <n v="-908.49809400000049"/>
    <n v="37436.568234765116"/>
    <n v="8259.0735818181856"/>
    <n v="0"/>
    <n v="0"/>
    <n v="103460.17"/>
    <n v="32629.43"/>
    <n v="292839.94"/>
    <n v="107.92"/>
    <n v="146.9"/>
    <n v="6000"/>
    <n v="8814"/>
  </r>
  <r>
    <s v="Damien Johnson"/>
    <s v="308873"/>
    <d v="2022-12-05T00:00:00"/>
    <n v="2.0739726027397261"/>
    <s v="Y"/>
    <x v="1"/>
    <s v="DJOHN01"/>
    <s v="Dawn Doane"/>
    <x v="4"/>
    <s v="SR I"/>
    <n v="1904056.42"/>
    <n v="344907.98000000004"/>
    <n v="0.18114378144319906"/>
    <n v="15629.450000000003"/>
    <n v="0"/>
    <n v="139.03679999999986"/>
    <n v="15490.413200000003"/>
    <n v="4.4911727470034184E-2"/>
    <n v="0.75"/>
    <n v="12934.04925"/>
    <n v="-2556.3639500000027"/>
    <s v="N"/>
    <n v="95202.820999999996"/>
    <n v="17245.399000000001"/>
    <n v="905.3834475000001"/>
    <n v="13839.4326975"/>
    <n v="-1790.0173025000022"/>
    <n v="141167.83665586938"/>
    <n v="25571.675750000028"/>
    <n v="111741.72"/>
    <n v="11790.16"/>
    <n v="2802238.07"/>
    <n v="377272.44"/>
    <n v="3382155.47"/>
    <n v="56.3"/>
    <n v="0"/>
    <n v="6000"/>
    <n v="0"/>
  </r>
  <r>
    <s v="Daniel Stone"/>
    <s v="306585"/>
    <d v="2019-11-18T00:00:00"/>
    <n v="5.1232876712328768"/>
    <s v="Y"/>
    <x v="1"/>
    <s v="DSTONE"/>
    <s v="Rebecca Long"/>
    <x v="4"/>
    <s v="SR II"/>
    <n v="1545548.62"/>
    <n v="394302.68999999994"/>
    <n v="0.25512150500965797"/>
    <n v="27570.69"/>
    <n v="0"/>
    <n v="447.95808749999742"/>
    <n v="27122.731912499999"/>
    <n v="6.8786575898074659E-2"/>
    <n v="1"/>
    <n v="27601.188299999998"/>
    <n v="478.45638749999853"/>
    <s v="Y"/>
    <n v="123643.88960000001"/>
    <n v="31544.215199999999"/>
    <n v="3469.863672"/>
    <n v="31071.051971999997"/>
    <n v="3500.3619719999988"/>
    <n v="0"/>
    <n v="0"/>
    <n v="1738875.92"/>
    <n v="498433.04"/>
    <n v="1613543.46"/>
    <n v="455250.27"/>
    <n v="1838432.73"/>
    <n v="84.07"/>
    <n v="0"/>
    <n v="6000"/>
    <n v="0"/>
  </r>
  <r>
    <s v="David Kawut"/>
    <s v="304358"/>
    <d v="2018-03-26T00:00:00"/>
    <n v="6.7726027397260271"/>
    <s v="Y"/>
    <x v="1"/>
    <s v="DKAWUT"/>
    <s v="Rebecca Long"/>
    <x v="4"/>
    <s v="SR I"/>
    <n v="3726752.41"/>
    <n v="416551.86000000004"/>
    <n v="0.11177341936702472"/>
    <n v="15523.399999999998"/>
    <n v="0"/>
    <n v="0"/>
    <n v="15523.399999999998"/>
    <n v="3.7266428242572237E-2"/>
    <n v="0.75"/>
    <n v="15620.694750000002"/>
    <n v="97.294750000004569"/>
    <s v="Y"/>
    <n v="186337.62050000002"/>
    <n v="20827.593000000004"/>
    <n v="1093.4486325000003"/>
    <n v="16714.143382500002"/>
    <n v="1190.7433825000044"/>
    <n v="0"/>
    <n v="0"/>
    <n v="2852168.76"/>
    <n v="380681.86"/>
    <n v="4769702.8600000003"/>
    <n v="555569.77"/>
    <n v="5765524.5999999996"/>
    <n v="64.64"/>
    <n v="0"/>
    <n v="6000"/>
    <n v="0"/>
  </r>
  <r>
    <s v="Devonne Graham"/>
    <s v="090800"/>
    <d v="1998-12-30T00:00:00"/>
    <n v="26.021917808219179"/>
    <s v="Y"/>
    <x v="1"/>
    <s v="GRAHAD01"/>
    <s v="William Tungate"/>
    <x v="4"/>
    <s v="SR I"/>
    <n v="3179176.68"/>
    <n v="406286.49999999994"/>
    <n v="0.12779613745782759"/>
    <n v="20032.149999999998"/>
    <n v="0"/>
    <n v="1830.9990281999926"/>
    <n v="18201.150971800005"/>
    <n v="4.4798808160743733E-2"/>
    <n v="0.75"/>
    <n v="15235.743749999998"/>
    <n v="-2965.4072218000074"/>
    <s v="N"/>
    <n v="158958.83400000003"/>
    <n v="20314.325000000001"/>
    <n v="1066.5020625000002"/>
    <n v="16302.245812499998"/>
    <n v="-3729.9041875000003"/>
    <n v="416948.01263690763"/>
    <n v="53284.345535714281"/>
    <n v="2031105.56"/>
    <n v="441741.61"/>
    <n v="2117652.9300000002"/>
    <n v="459464.99"/>
    <n v="2390385.4500000002"/>
    <n v="133"/>
    <n v="200"/>
    <n v="6000"/>
    <n v="12000"/>
  </r>
  <r>
    <s v="Eric Richardson"/>
    <s v="302169"/>
    <d v="2016-10-24T00:00:00"/>
    <n v="8.1917808219178081"/>
    <s v="Y"/>
    <x v="1"/>
    <s v="ERICHAR"/>
    <s v="Nicole Vicha"/>
    <x v="4"/>
    <s v="SR I"/>
    <n v="4325184.8099999996"/>
    <n v="527710.22"/>
    <n v="0.12200871018965777"/>
    <n v="22491.279999999999"/>
    <n v="0"/>
    <n v="0"/>
    <n v="22491.279999999999"/>
    <n v="4.2620512447153286E-2"/>
    <n v="0.75"/>
    <n v="19789.133249999999"/>
    <n v="-2702.1467499999999"/>
    <s v="N"/>
    <n v="216259.24049999999"/>
    <n v="26385.510999999999"/>
    <n v="1385.2393274999999"/>
    <n v="21174.372577499998"/>
    <n v="-1316.9074225000004"/>
    <n v="154193.60756561902"/>
    <n v="18812.963178571434"/>
    <n v="2918490.65"/>
    <n v="421537.34"/>
    <n v="3510000.66"/>
    <n v="478865.46"/>
    <n v="3980513.35"/>
    <n v="108.66"/>
    <n v="152.44999999999999"/>
    <n v="6000"/>
    <n v="9147"/>
  </r>
  <r>
    <s v="Fred Coha"/>
    <s v="304338"/>
    <d v="2018-03-19T00:00:00"/>
    <n v="6.7917808219178086"/>
    <s v="Y"/>
    <x v="1"/>
    <s v="COHAFR01"/>
    <s v="Colin Senuta"/>
    <x v="4"/>
    <s v="SR I"/>
    <n v="4160322.32"/>
    <n v="613933.77000000014"/>
    <n v="0.14756879942898274"/>
    <n v="27103.8"/>
    <n v="0"/>
    <n v="0"/>
    <n v="27103.8"/>
    <n v="4.4147758804667141E-2"/>
    <n v="0.75"/>
    <n v="23022.516375000007"/>
    <n v="-4081.2836249999928"/>
    <s v="N"/>
    <n v="208016.11600000001"/>
    <n v="30696.688500000007"/>
    <n v="1611.5761462500006"/>
    <n v="24634.092521250008"/>
    <n v="-2469.7074787499914"/>
    <n v="239085.33204333173"/>
    <n v="35281.535410714161"/>
    <n v="4069780.06"/>
    <n v="367823"/>
    <n v="4289508.1900000004"/>
    <n v="622320.51"/>
    <n v="4922149.01"/>
    <n v="84.52"/>
    <n v="0"/>
    <n v="6000"/>
    <n v="0"/>
  </r>
  <r>
    <s v="Gerard Higgins"/>
    <s v="309021"/>
    <d v="2023-03-01T00:00:00"/>
    <n v="1.8383561643835618"/>
    <s v="Y"/>
    <x v="1"/>
    <s v="JHIGGIN"/>
    <s v="Ross Faris"/>
    <x v="4"/>
    <s v="SR II"/>
    <n v="1172906.1499999999"/>
    <n v="252836.4"/>
    <n v="0.21556405003077186"/>
    <n v="12454.11"/>
    <n v="1089.03"/>
    <n v="0"/>
    <n v="11365.08"/>
    <n v="4.4950331518721194E-2"/>
    <n v="0.75"/>
    <n v="13273.911000000002"/>
    <n v="1908.8310000000019"/>
    <s v="Y"/>
    <n v="93832.491999999998"/>
    <n v="20226.912"/>
    <n v="1668.7202400000001"/>
    <n v="14942.631240000002"/>
    <n v="2488.5212400000019"/>
    <n v="0"/>
    <n v="0"/>
    <n v="0"/>
    <n v="0"/>
    <n v="115916.68"/>
    <n v="14385.89"/>
    <n v="1328868.6100000001"/>
    <n v="88.26"/>
    <n v="0"/>
    <n v="6000"/>
    <n v="0"/>
  </r>
  <r>
    <s v="Heidi Krieger"/>
    <s v="124636"/>
    <d v="2012-05-29T00:00:00"/>
    <n v="12.6"/>
    <s v="Y"/>
    <x v="1"/>
    <s v="KRIEGH01"/>
    <s v="Tom Stone"/>
    <x v="4"/>
    <s v="SR II"/>
    <n v="4885201.2"/>
    <n v="983870.27999999991"/>
    <n v="0.20139810822940105"/>
    <n v="57700.299999999996"/>
    <n v="0"/>
    <n v="1340.8162725000002"/>
    <n v="56359.483727499995"/>
    <n v="5.728344973231634E-2"/>
    <n v="0.75"/>
    <n v="51653.189699999995"/>
    <n v="-4706.2940275000001"/>
    <s v="N"/>
    <n v="390816.09600000002"/>
    <n v="78709.622399999993"/>
    <n v="6493.5438479999993"/>
    <n v="58146.733547999997"/>
    <n v="446.43354800000088"/>
    <n v="0"/>
    <n v="0"/>
    <n v="2627979.37"/>
    <n v="447012.21"/>
    <n v="6150516.7800000003"/>
    <n v="946837.71"/>
    <n v="7856181.3700000001"/>
    <n v="62.18"/>
    <n v="0"/>
    <n v="6000"/>
    <n v="0"/>
  </r>
  <r>
    <s v="James Lathrope"/>
    <s v="023342"/>
    <d v="2002-10-14T00:00:00"/>
    <n v="22.230136986301371"/>
    <s v="Y"/>
    <x v="1"/>
    <s v="LATHRJ02"/>
    <s v="Erik Chantarapan"/>
    <x v="4"/>
    <s v="SR II"/>
    <n v="1040276.74"/>
    <n v="347228.33"/>
    <n v="0.33378457543903173"/>
    <n v="24069.680000000004"/>
    <n v="0"/>
    <n v="0"/>
    <n v="24069.680000000004"/>
    <n v="6.9319459042987655E-2"/>
    <n v="1.2"/>
    <n v="29167.179720000004"/>
    <n v="5097.4997199999998"/>
    <s v="Y"/>
    <n v="83222.139200000005"/>
    <n v="27778.2664"/>
    <n v="3666.7311648"/>
    <n v="32833.910884800003"/>
    <n v="8764.2308847999993"/>
    <n v="0"/>
    <n v="0"/>
    <n v="1212676.92"/>
    <n v="496599.98"/>
    <n v="1300164.02"/>
    <n v="441723.33"/>
    <n v="1609161.61"/>
    <n v="64.650000000000006"/>
    <n v="0"/>
    <n v="6000"/>
    <n v="0"/>
  </r>
  <r>
    <s v="Jason Roberts"/>
    <s v="307771"/>
    <d v="2021-09-13T00:00:00"/>
    <n v="3.3013698630136985"/>
    <s v="Y"/>
    <x v="1"/>
    <s v="JROBE01"/>
    <s v="Erik Chantarapan"/>
    <x v="4"/>
    <s v="SR II"/>
    <n v="3016641.12"/>
    <n v="796522.76"/>
    <n v="0.26404292997239259"/>
    <n v="61916.44"/>
    <n v="0"/>
    <n v="0"/>
    <n v="61916.44"/>
    <n v="7.7733422206290759E-2"/>
    <n v="1"/>
    <n v="55756.593200000003"/>
    <n v="-6159.8467999999993"/>
    <s v="N"/>
    <n v="241331.28960000002"/>
    <n v="63721.820800000001"/>
    <n v="7009.4002879999998"/>
    <n v="62765.993488"/>
    <n v="849.55348799999774"/>
    <n v="0"/>
    <n v="0"/>
    <n v="1440429.69"/>
    <n v="403227.67"/>
    <n v="2506973.17"/>
    <n v="645627.93000000005"/>
    <n v="3057996.83"/>
    <n v="98.65"/>
    <n v="0"/>
    <n v="6000"/>
    <n v="0"/>
  </r>
  <r>
    <s v="Jessica Boyd"/>
    <s v="307948"/>
    <d v="2021-11-29T00:00:00"/>
    <n v="3.0904109589041098"/>
    <s v="Y"/>
    <x v="1"/>
    <s v="JBOYD"/>
    <s v="Tom Stone"/>
    <x v="4"/>
    <s v="SR I"/>
    <n v="2332718.7799999998"/>
    <n v="502970.47"/>
    <n v="0.21561556168377913"/>
    <n v="24903.850000000006"/>
    <n v="0"/>
    <n v="0"/>
    <n v="24903.850000000006"/>
    <n v="4.9513543011779612E-2"/>
    <n v="0.75"/>
    <n v="18861.392625"/>
    <n v="-6042.4573750000054"/>
    <s v="N"/>
    <n v="116635.939"/>
    <n v="25148.523499999999"/>
    <n v="1320.2974837500001"/>
    <n v="20181.690108750001"/>
    <n v="-4722.1598912500049"/>
    <n v="312869.00857737212"/>
    <n v="67459.427017857204"/>
    <n v="1608343.21"/>
    <n v="301680.28000000003"/>
    <n v="2401076.2000000002"/>
    <n v="503562.21"/>
    <n v="2823363.78"/>
    <n v="82.62"/>
    <n v="0"/>
    <n v="3750"/>
    <n v="0"/>
  </r>
  <r>
    <s v="Jonathan Sweet"/>
    <s v="306727"/>
    <d v="2020-01-13T00:00:00"/>
    <n v="4.9698630136986299"/>
    <s v="Y"/>
    <x v="1"/>
    <s v="JSWEET"/>
    <s v="Tom Stone"/>
    <x v="4"/>
    <s v="SR II"/>
    <n v="2661068.27"/>
    <n v="616262.17999999993"/>
    <n v="0.23158450572183176"/>
    <n v="43499.630000000005"/>
    <n v="0"/>
    <n v="0"/>
    <n v="43499.630000000005"/>
    <n v="7.0586239772169712E-2"/>
    <n v="0.75"/>
    <n v="32353.764449999999"/>
    <n v="-11145.865550000006"/>
    <s v="N"/>
    <n v="212885.46160000001"/>
    <n v="49300.974399999999"/>
    <n v="4067.3303879999999"/>
    <n v="36421.094837999997"/>
    <n v="-7078.5351620000074"/>
    <n v="277869.71090302581"/>
    <n v="64350.319654545521"/>
    <n v="1772756.45"/>
    <n v="380178.99"/>
    <n v="3023585.52"/>
    <n v="666058.79"/>
    <n v="3024612.93"/>
    <n v="87.98"/>
    <n v="0"/>
    <n v="6000"/>
    <n v="0"/>
  </r>
  <r>
    <s v="Joseph Marcano"/>
    <s v="090483"/>
    <d v="1978-07-06T00:00:00"/>
    <n v="46.520547945205479"/>
    <s v="Y"/>
    <x v="1"/>
    <s v="MARCAJ02"/>
    <s v="Erik Chantarapan"/>
    <x v="4"/>
    <s v="SR II"/>
    <n v="2308769.5099999998"/>
    <n v="536741.13"/>
    <n v="0.23247930452789117"/>
    <n v="32755.829999999998"/>
    <n v="0"/>
    <n v="0"/>
    <n v="32755.829999999998"/>
    <n v="6.10272404501589E-2"/>
    <n v="0.75"/>
    <n v="28178.909325000004"/>
    <n v="-4576.9206749999939"/>
    <s v="N"/>
    <n v="184701.56079999998"/>
    <n v="42939.290399999998"/>
    <n v="3542.491458"/>
    <n v="31721.400783000005"/>
    <n v="-1034.4292169999935"/>
    <n v="40450.49081605026"/>
    <n v="9403.9019727272134"/>
    <n v="2188555.0299999998"/>
    <n v="539092.15"/>
    <n v="2485547.9"/>
    <n v="593332.21"/>
    <n v="2829040.33"/>
    <n v="81.61"/>
    <n v="0"/>
    <n v="6000"/>
    <n v="0"/>
  </r>
  <r>
    <s v="Lake Campbell"/>
    <s v="308839"/>
    <d v="2022-11-03T00:00:00"/>
    <n v="2.1616438356164385"/>
    <s v="Y"/>
    <x v="1"/>
    <s v="LCAMP01"/>
    <s v="William Tungate"/>
    <x v="4"/>
    <s v="SR II"/>
    <n v="845476.42"/>
    <n v="220408.53999999998"/>
    <n v="0.26069152821553554"/>
    <n v="13117.350000000002"/>
    <n v="0"/>
    <n v="0"/>
    <n v="13117.350000000002"/>
    <n v="5.9513801053262289E-2"/>
    <n v="1"/>
    <n v="15428.5978"/>
    <n v="2311.2477999999974"/>
    <s v="Y"/>
    <n v="67638.113600000012"/>
    <n v="17632.683199999999"/>
    <n v="1939.5951519999999"/>
    <n v="17368.192951999998"/>
    <n v="4250.8429519999954"/>
    <n v="0"/>
    <n v="0"/>
    <n v="3423.7"/>
    <n v="863.82"/>
    <n v="515215.99"/>
    <n v="138726.93"/>
    <n v="743242.66"/>
    <n v="113.76"/>
    <n v="190.7"/>
    <n v="6000"/>
    <n v="11442"/>
  </r>
  <r>
    <s v="Laura Street"/>
    <s v="124779"/>
    <d v="2012-11-04T00:00:00"/>
    <n v="12.164383561643836"/>
    <s v="Y"/>
    <x v="1"/>
    <s v="STREEL01"/>
    <s v="Nicole Vicha"/>
    <x v="4"/>
    <s v="SR I"/>
    <n v="2085254.99"/>
    <n v="223185.22999999998"/>
    <n v="0.10703018626992951"/>
    <n v="7811.01"/>
    <n v="0"/>
    <n v="0"/>
    <n v="7811.01"/>
    <n v="3.4997880460100342E-2"/>
    <n v="0.75"/>
    <n v="8369.4461250000004"/>
    <n v="558.43612500000017"/>
    <s v="Y"/>
    <n v="104262.74950000001"/>
    <n v="11159.261500000001"/>
    <n v="585.86122875000012"/>
    <n v="8955.3073537500004"/>
    <n v="1144.2973537500002"/>
    <n v="0"/>
    <n v="0"/>
    <n v="2723542.45"/>
    <n v="346850.78"/>
    <n v="1659917.53"/>
    <n v="169276.71"/>
    <n v="3802061.97"/>
    <n v="54.85"/>
    <n v="0"/>
    <n v="6000"/>
    <n v="0"/>
  </r>
  <r>
    <s v="Lisa Lippelgoos"/>
    <s v="266380"/>
    <d v="2014-02-18T00:00:00"/>
    <n v="10.873972602739727"/>
    <s v="Y"/>
    <x v="1"/>
    <s v="LLIPPEL"/>
    <s v="Colin Senuta"/>
    <x v="4"/>
    <s v="SR II"/>
    <n v="2744216.75"/>
    <n v="642810.98999999987"/>
    <n v="0.23424206196540412"/>
    <n v="47523.229999999996"/>
    <n v="0"/>
    <n v="161.15910787499979"/>
    <n v="47362.070892124997"/>
    <n v="7.3679622204537928E-2"/>
    <n v="0.75"/>
    <n v="33747.576974999996"/>
    <n v="-13614.493917125001"/>
    <s v="N"/>
    <n v="219537.34"/>
    <n v="51424.879199999988"/>
    <n v="4242.5525339999986"/>
    <n v="37990.129508999991"/>
    <n v="-9533.1004910000047"/>
    <n v="369978.59902284155"/>
    <n v="86664.54991818186"/>
    <n v="1882623.35"/>
    <n v="506515.16"/>
    <n v="2328719.8199999998"/>
    <n v="600293.01"/>
    <n v="2678952.4"/>
    <n v="102.44"/>
    <n v="112.2"/>
    <n v="6000"/>
    <n v="6732"/>
  </r>
  <r>
    <s v="Melissa Watkins"/>
    <s v="301545"/>
    <d v="2016-06-22T00:00:00"/>
    <n v="8.5315068493150683"/>
    <s v="Y"/>
    <x v="1"/>
    <s v="WATKIM01"/>
    <s v="Nicole Vicha"/>
    <x v="4"/>
    <s v="SR I"/>
    <n v="6505271.1600000001"/>
    <n v="1031617.85"/>
    <n v="0.15858183688687313"/>
    <n v="52040.219999999987"/>
    <n v="0"/>
    <n v="134.29277549999983"/>
    <n v="51905.927224499988"/>
    <n v="5.0315072799971411E-2"/>
    <n v="0.75"/>
    <n v="38685.669374999998"/>
    <n v="-13220.257849499991"/>
    <s v="N"/>
    <n v="325263.55800000002"/>
    <n v="51580.892500000002"/>
    <n v="2707.9968562500003"/>
    <n v="41393.666231249998"/>
    <n v="-10646.553768749989"/>
    <n v="959086.03566217597"/>
    <n v="152093.62526785699"/>
    <n v="5087220.63"/>
    <n v="771250.99"/>
    <n v="5649499.4199999999"/>
    <n v="918145.57"/>
    <n v="6211598.9199999999"/>
    <n v="104.73"/>
    <n v="123.65"/>
    <n v="6000"/>
    <n v="7419"/>
  </r>
  <r>
    <s v="Michael Gebhart"/>
    <s v="305845"/>
    <d v="2019-04-01T00:00:00"/>
    <n v="5.7561643835616438"/>
    <s v="Y"/>
    <x v="1"/>
    <s v="MGEBHAR"/>
    <s v="Ross Faris"/>
    <x v="4"/>
    <s v="SR II"/>
    <n v="3046617.33"/>
    <n v="703241.38000000012"/>
    <n v="0.23082694799743692"/>
    <n v="54605.95"/>
    <n v="0"/>
    <n v="1236.7414170000011"/>
    <n v="53369.208583"/>
    <n v="7.5890313199430889E-2"/>
    <n v="0.75"/>
    <n v="36920.172450000013"/>
    <n v="-16449.036132999987"/>
    <s v="N"/>
    <n v="243729.38640000002"/>
    <n v="56259.310400000009"/>
    <n v="4641.3931080000002"/>
    <n v="41561.565558000017"/>
    <n v="-13044.38444199998"/>
    <n v="513741.19936120929"/>
    <n v="118585.31310909073"/>
    <n v="2698239.79"/>
    <n v="617090.35"/>
    <n v="3429028.26"/>
    <n v="835889.28"/>
    <n v="3939869.48"/>
    <n v="77.33"/>
    <n v="0"/>
    <n v="6000"/>
    <n v="0"/>
  </r>
  <r>
    <s v="Paul Arseneau"/>
    <s v="305633"/>
    <d v="2019-02-01T00:00:00"/>
    <n v="5.9178082191780819"/>
    <s v="Y"/>
    <x v="1"/>
    <s v="PARSENE"/>
    <s v="William Tungate"/>
    <x v="4"/>
    <s v="SR II"/>
    <n v="4178115.79"/>
    <n v="1098994.4099999997"/>
    <n v="0.26303589111397024"/>
    <n v="94654.27"/>
    <n v="0"/>
    <n v="0"/>
    <n v="94654.27"/>
    <n v="8.6128072298384151E-2"/>
    <n v="1"/>
    <n v="76929.608699999982"/>
    <n v="-17724.661300000022"/>
    <s v="N"/>
    <n v="334249.26319999999"/>
    <n v="87919.552799999976"/>
    <n v="9671.1508079999967"/>
    <n v="86600.759507999974"/>
    <n v="-8053.5104920000304"/>
    <n v="278341.22345582186"/>
    <n v="73213.731745454817"/>
    <n v="3950874.31"/>
    <n v="1208843.27"/>
    <n v="4099530.46"/>
    <n v="1102618.8600000001"/>
    <n v="4506532.4400000004"/>
    <n v="92.71"/>
    <n v="0"/>
    <n v="6000"/>
    <n v="0"/>
  </r>
  <r>
    <s v="Richard Ledyard"/>
    <s v="305302"/>
    <d v="2018-11-05T00:00:00"/>
    <n v="6.1589041095890407"/>
    <s v="Y"/>
    <x v="1"/>
    <s v="LEDYAR01"/>
    <s v="Keith Fergusson"/>
    <x v="4"/>
    <s v="SR II"/>
    <n v="2616847.4900000002"/>
    <n v="681940.40999999992"/>
    <n v="0.2605961610701279"/>
    <n v="51344.850000000006"/>
    <n v="0"/>
    <n v="0"/>
    <n v="51344.850000000006"/>
    <n v="7.5292282503100258E-2"/>
    <n v="1"/>
    <n v="47735.828699999998"/>
    <n v="-3609.0213000000076"/>
    <s v="N"/>
    <n v="209347.79920000001"/>
    <n v="54555.232799999991"/>
    <n v="6001.0756079999992"/>
    <n v="53736.904307999997"/>
    <n v="2392.0543079999916"/>
    <n v="0"/>
    <n v="0"/>
    <n v="3001187.46"/>
    <n v="812887.95"/>
    <n v="2382348.34"/>
    <n v="618592.32999999996"/>
    <n v="2823720.8"/>
    <n v="92.67"/>
    <n v="0"/>
    <n v="6000"/>
    <n v="0"/>
  </r>
  <r>
    <s v="Rocco Corsetti"/>
    <s v="159871"/>
    <d v="2002-02-05T00:00:00"/>
    <n v="22.917808219178081"/>
    <s v="Y"/>
    <x v="1"/>
    <s v="RCORSET"/>
    <s v="Sean Mengeu"/>
    <x v="4"/>
    <s v="SR II"/>
    <n v="2053750.44"/>
    <n v="532286.93000000005"/>
    <n v="0.25917799925097035"/>
    <n v="36141.67"/>
    <n v="0"/>
    <n v="1683.3659589002054"/>
    <n v="34458.304041099793"/>
    <n v="6.4736333167338511E-2"/>
    <n v="1"/>
    <n v="37260.085100000004"/>
    <n v="2801.7810589002111"/>
    <s v="Y"/>
    <n v="164300.03520000001"/>
    <n v="42582.954400000002"/>
    <n v="4684.124984"/>
    <n v="41944.210084000006"/>
    <n v="5802.5400840000075"/>
    <n v="0"/>
    <n v="0"/>
    <n v="1632367.4"/>
    <n v="410397.36"/>
    <n v="2134264.9500000002"/>
    <n v="566422.03"/>
    <n v="2684281.2200000002"/>
    <n v="76.510000000000005"/>
    <n v="0"/>
    <n v="6000"/>
    <n v="0"/>
  </r>
  <r>
    <s v="Ronald Lopez"/>
    <s v="301415"/>
    <d v="2016-06-02T00:00:00"/>
    <n v="8.5863013698630137"/>
    <s v="Y"/>
    <x v="1"/>
    <s v="RLOPE01"/>
    <s v="William Tungate"/>
    <x v="4"/>
    <s v="SR I"/>
    <n v="2264439.16"/>
    <n v="314688.64999999997"/>
    <n v="0.13896979683039926"/>
    <n v="11582.46"/>
    <n v="0"/>
    <n v="109.90229625000211"/>
    <n v="11472.557703749997"/>
    <n v="3.6456852523120864E-2"/>
    <n v="0.75"/>
    <n v="11800.824375"/>
    <n v="328.26667125000313"/>
    <s v="Y"/>
    <n v="113221.95800000001"/>
    <n v="15734.432499999999"/>
    <n v="826.05770625000014"/>
    <n v="12626.88208125"/>
    <n v="1044.4220812500007"/>
    <n v="0"/>
    <n v="0"/>
    <n v="2373637.5499999998"/>
    <n v="452468.15"/>
    <n v="2367547.4500000002"/>
    <n v="417875.7"/>
    <n v="2722204.33"/>
    <n v="83.18"/>
    <n v="0"/>
    <n v="6000"/>
    <n v="0"/>
  </r>
  <r>
    <s v="Sheri Green"/>
    <s v="305309"/>
    <d v="2018-11-05T00:00:00"/>
    <n v="6.1589041095890407"/>
    <s v="Y"/>
    <x v="1"/>
    <s v="SGREE01"/>
    <s v="William Tungate"/>
    <x v="4"/>
    <s v="SR I"/>
    <n v="3131207.08"/>
    <n v="592781.43999999994"/>
    <n v="0.18931403284895482"/>
    <n v="22493.600000000002"/>
    <n v="0"/>
    <n v="632.55112499999996"/>
    <n v="21861.048875"/>
    <n v="3.6878767450951234E-2"/>
    <n v="0.75"/>
    <n v="22229.304"/>
    <n v="368.25512499999968"/>
    <s v="Y"/>
    <n v="156560.35400000002"/>
    <n v="29639.072"/>
    <n v="1556.0512800000001"/>
    <n v="23785.35528"/>
    <n v="1291.7552799999976"/>
    <n v="0"/>
    <n v="0"/>
    <n v="2765895.04"/>
    <n v="468583.16"/>
    <n v="3329544.95"/>
    <n v="584741.12"/>
    <n v="3919882.74"/>
    <n v="79.88"/>
    <n v="0"/>
    <n v="3750"/>
    <n v="0"/>
  </r>
  <r>
    <s v="Shirley King"/>
    <s v="300980"/>
    <d v="2015-12-14T00:00:00"/>
    <n v="9.0547945205479454"/>
    <s v="Y"/>
    <x v="1"/>
    <s v="SKING"/>
    <s v="Colin Senuta"/>
    <x v="4"/>
    <s v="SR II"/>
    <n v="3378883.89"/>
    <n v="750521.92"/>
    <n v="0.22212125199720906"/>
    <n v="47093.61"/>
    <n v="0"/>
    <n v="0"/>
    <n v="47093.61"/>
    <n v="6.274781421440695E-2"/>
    <n v="0.75"/>
    <n v="39402.40080000001"/>
    <n v="-7691.2091999999902"/>
    <s v="N"/>
    <n v="270310.71120000002"/>
    <n v="60041.753600000004"/>
    <n v="4953.4446720000005"/>
    <n v="44355.845472000008"/>
    <n v="-2737.7645279999924"/>
    <n v="112050.36984338758"/>
    <n v="24888.768436363567"/>
    <n v="1953971.25"/>
    <n v="474722.66"/>
    <n v="2783494.96"/>
    <n v="607409.54"/>
    <n v="3175405.03"/>
    <n v="106.41"/>
    <n v="135.58000000000001"/>
    <n v="6000"/>
    <n v="8134.5"/>
  </r>
  <r>
    <s v="Slade Gurley"/>
    <s v="304165"/>
    <d v="2018-02-05T00:00:00"/>
    <n v="6.9068493150684933"/>
    <s v="Y"/>
    <x v="1"/>
    <s v="SGURLEY"/>
    <s v="Ross Faris"/>
    <x v="4"/>
    <s v="SR I"/>
    <n v="4037647.05"/>
    <n v="561568.78"/>
    <n v="0.13908317716874238"/>
    <n v="24256.03"/>
    <n v="0"/>
    <n v="0"/>
    <n v="24256.03"/>
    <n v="4.319333777778743E-2"/>
    <n v="0.75"/>
    <n v="21058.829250000003"/>
    <n v="-3197.2007499999963"/>
    <s v="N"/>
    <n v="201882.35250000001"/>
    <n v="28078.439000000002"/>
    <n v="1474.1180475000003"/>
    <n v="22532.947297500003"/>
    <n v="-1723.0827024999962"/>
    <n v="176983.78538409938"/>
    <n v="24615.467178571373"/>
    <n v="2144719.64"/>
    <n v="483982.65"/>
    <n v="3154197.78"/>
    <n v="576690.28"/>
    <n v="4863170.3"/>
    <n v="83.02"/>
    <n v="0"/>
    <n v="6000"/>
    <n v="0"/>
  </r>
  <r>
    <s v="Stephen Hart"/>
    <s v="309020"/>
    <d v="2023-03-06T00:00:00"/>
    <n v="1.8246575342465754"/>
    <s v="Y"/>
    <x v="1"/>
    <s v="SHART01"/>
    <s v="Tom Stone"/>
    <x v="4"/>
    <s v="SR II"/>
    <n v="1223756.94"/>
    <n v="273728.62"/>
    <n v="0.22367891127138367"/>
    <n v="16201.220000000001"/>
    <n v="2038.54"/>
    <n v="0"/>
    <n v="14162.68"/>
    <n v="5.1739858258153644E-2"/>
    <n v="0.75"/>
    <n v="14370.752550000001"/>
    <n v="208.07255000000077"/>
    <s v="Y"/>
    <n v="97900.555200000003"/>
    <n v="21898.2896"/>
    <n v="1806.608892"/>
    <n v="16177.361442000001"/>
    <n v="-23.858557999999903"/>
    <n v="969.67559697671629"/>
    <n v="216.89598181818093"/>
    <n v="0"/>
    <n v="0"/>
    <n v="347674.23"/>
    <n v="86769.66"/>
    <n v="1192295.3799999999"/>
    <n v="102.64"/>
    <n v="113.2"/>
    <n v="6000"/>
    <n v="6792"/>
  </r>
  <r>
    <s v="Sue Glarner"/>
    <s v="198380"/>
    <d v="2007-05-29T00:00:00"/>
    <n v="17.605479452054794"/>
    <s v="Y"/>
    <x v="1"/>
    <s v="SGLARNE"/>
    <s v="Colin Senuta"/>
    <x v="4"/>
    <s v="SR II"/>
    <n v="2657884.2200000002"/>
    <n v="624416.13"/>
    <n v="0.23492977056765849"/>
    <n v="39815.360000000001"/>
    <n v="0"/>
    <n v="0"/>
    <n v="39815.360000000001"/>
    <n v="6.3764143953167901E-2"/>
    <n v="0.75"/>
    <n v="32781.846825000001"/>
    <n v="-7033.513175"/>
    <s v="N"/>
    <n v="212630.73760000002"/>
    <n v="49953.290399999998"/>
    <n v="4121.1464580000002"/>
    <n v="36902.993283000003"/>
    <n v="-2912.3667169999972"/>
    <n v="112697.76920848513"/>
    <n v="26476.061063636338"/>
    <n v="2928480.6"/>
    <n v="664374.4"/>
    <n v="2940853.84"/>
    <n v="691949.9"/>
    <n v="3387389.87"/>
    <n v="78.459999999999994"/>
    <n v="0"/>
    <n v="6000"/>
    <n v="0"/>
  </r>
  <r>
    <s v="Tanner Chuhlantseff"/>
    <s v="308604"/>
    <d v="2022-08-01T00:00:00"/>
    <n v="2.419178082191781"/>
    <s v="Y"/>
    <x v="1"/>
    <s v="TCHUHLA"/>
    <s v="Dawn Doane"/>
    <x v="4"/>
    <s v="SR II"/>
    <n v="2436750.7200000002"/>
    <n v="527725.66"/>
    <n v="0.21656940764133639"/>
    <n v="29262.620000000003"/>
    <n v="580.38"/>
    <n v="1171.7394553499907"/>
    <n v="27510.500544650011"/>
    <n v="5.2130306767061527E-2"/>
    <n v="0.75"/>
    <n v="27705.597150000001"/>
    <n v="195.09660534999057"/>
    <s v="Y"/>
    <n v="194940.05760000003"/>
    <n v="42218.052800000005"/>
    <n v="3482.9893560000005"/>
    <n v="31188.586506000003"/>
    <n v="1925.9665060000007"/>
    <n v="0"/>
    <n v="0"/>
    <n v="207790.52"/>
    <n v="65625.86"/>
    <n v="1513905.01"/>
    <n v="348098.32"/>
    <n v="2608021.58"/>
    <n v="93.43"/>
    <n v="0"/>
    <n v="6000"/>
    <n v="0"/>
  </r>
  <r>
    <s v="Timothy Monaghan"/>
    <s v="308304"/>
    <d v="2022-04-04T00:00:00"/>
    <n v="2.7452054794520548"/>
    <s v="Y"/>
    <x v="1"/>
    <s v="TMONAGH"/>
    <s v="Nicole Vicha"/>
    <x v="4"/>
    <s v="SR II"/>
    <n v="1671436.19"/>
    <n v="410195.18999999994"/>
    <n v="0.24541480701096938"/>
    <n v="27500.75"/>
    <n v="0"/>
    <n v="2563.7805862500009"/>
    <n v="24936.969413749997"/>
    <n v="6.0792934733705679E-2"/>
    <n v="1"/>
    <n v="28713.6633"/>
    <n v="3776.6938862500028"/>
    <s v="Y"/>
    <n v="133714.8952"/>
    <n v="32815.615199999993"/>
    <n v="3609.7176719999993"/>
    <n v="32323.380971999999"/>
    <n v="4822.630971999999"/>
    <n v="0"/>
    <n v="0"/>
    <n v="35131.019999999997"/>
    <n v="8344.31"/>
    <n v="544791.51"/>
    <n v="134358.60999999999"/>
    <n v="789291.92"/>
    <n v="211.76"/>
    <n v="200"/>
    <n v="6000"/>
    <n v="12000"/>
  </r>
  <r>
    <s v="William Schneider"/>
    <s v="309168"/>
    <d v="2023-08-28T00:00:00"/>
    <n v="1.3452054794520547"/>
    <s v="Y"/>
    <x v="1"/>
    <s v="WSCHNEI"/>
    <s v="Tom Stone"/>
    <x v="4"/>
    <s v="SR II"/>
    <n v="836452.82"/>
    <n v="124431.04000000001"/>
    <n v="0.14876038077078874"/>
    <n v="26742.31"/>
    <n v="22150.04"/>
    <n v="0"/>
    <n v="4592.2700000000004"/>
    <n v="3.6906144961900186E-2"/>
    <n v="0.75"/>
    <n v="6532.629600000002"/>
    <n v="1940.3596000000016"/>
    <s v="Y"/>
    <n v="66916.225599999991"/>
    <n v="9954.4831999999988"/>
    <n v="821.24486399999989"/>
    <n v="7353.8744640000023"/>
    <n v="-19388.435535999997"/>
    <n v="1184848.4385389404"/>
    <n v="176258.50487272724"/>
    <n v="0"/>
    <n v="0"/>
    <n v="6621.82"/>
    <n v="1724.82"/>
    <n v="603866.9"/>
    <n v="138.52000000000001"/>
    <n v="200"/>
    <n v="6000"/>
    <n v="12000"/>
  </r>
  <r>
    <s v="Aaron Vogt"/>
    <s v="309378"/>
    <d v="2024-02-19T00:00:00"/>
    <n v="0.86575342465753424"/>
    <s v="Y"/>
    <x v="0"/>
    <s v="AVOGT"/>
    <s v="Farid Haghighi"/>
    <x v="5"/>
    <s v="SR II-2024 hire"/>
    <n v="528407.49"/>
    <n v="168435.91"/>
    <n v="0.31876139757216537"/>
    <n v="13542.650000000001"/>
    <n v="2585.87"/>
    <n v="0"/>
    <n v="10956.780000000002"/>
    <n v="6.5050142810995595E-2"/>
    <n v="1.2"/>
    <n v="24254.77104"/>
    <n v="13297.991039999997"/>
    <s v="Y"/>
    <n v="36988.524300000005"/>
    <n v="11790.513700000001"/>
    <n v="2546.7509592000001"/>
    <n v="26801.521999199998"/>
    <n v="13258.871999199997"/>
    <n v="0"/>
    <n v="0"/>
    <n v="0"/>
    <n v="0"/>
    <n v="0"/>
    <n v="0"/>
    <n v="867785.58"/>
    <n v="60.89"/>
    <n v="0"/>
    <n v="6000"/>
    <n v="0"/>
  </r>
  <r>
    <s v="Aimee Ellis"/>
    <s v="309384"/>
    <d v="2024-03-04T00:00:00"/>
    <n v="0.82739726027397265"/>
    <s v="Y"/>
    <x v="0"/>
    <s v="AELLIS"/>
    <s v="Jeremy Reisinger"/>
    <x v="5"/>
    <s v="SR II-2024 hire"/>
    <n v="349115.58"/>
    <n v="124123.09999999999"/>
    <n v="0.35553583715742504"/>
    <n v="37500"/>
    <n v="29541.74"/>
    <n v="3118.2753794811433"/>
    <n v="4839.9846205188551"/>
    <n v="3.8993423629597193E-2"/>
    <n v="1.2"/>
    <n v="17873.7264"/>
    <n v="13033.741779481144"/>
    <s v="Y"/>
    <n v="24438.090600000003"/>
    <n v="8688.6170000000002"/>
    <n v="1876.7412719999998"/>
    <n v="19750.467671999999"/>
    <n v="-17749.532328000001"/>
    <n v="277351.82400099718"/>
    <n v="98608.512933333346"/>
    <n v="0"/>
    <n v="0"/>
    <n v="0"/>
    <n v="0"/>
    <n v="720081.61"/>
    <n v="48.48"/>
    <n v="0"/>
    <n v="6000"/>
    <n v="0"/>
  </r>
  <r>
    <s v="Cameron Kooti"/>
    <s v="309632"/>
    <d v="2024-06-17T00:00:00"/>
    <n v="0.53972602739726028"/>
    <s v="Y"/>
    <x v="0"/>
    <s v="CKOOTI"/>
    <s v="Brandon Roehm"/>
    <x v="5"/>
    <s v="SR II-2024 hire"/>
    <n v="423153"/>
    <n v="118268.86000000002"/>
    <n v="0.27949432002136348"/>
    <n v="9702.99"/>
    <n v="1882.94"/>
    <n v="0"/>
    <n v="7820.0499999999993"/>
    <n v="6.6120955253986535E-2"/>
    <n v="1"/>
    <n v="14192.263200000001"/>
    <n v="6372.213200000002"/>
    <s v="Y"/>
    <n v="29620.710000000003"/>
    <n v="8278.8202000000019"/>
    <n v="1490.1876360000003"/>
    <n v="15682.450836000002"/>
    <n v="5979.460836000002"/>
    <n v="0"/>
    <n v="0"/>
    <n v="0"/>
    <n v="0"/>
    <n v="0"/>
    <n v="0"/>
    <n v="386662.09"/>
    <n v="109.44"/>
    <n v="158.30000000000001"/>
    <n v="6000"/>
    <n v="5126.317808219178"/>
  </r>
  <r>
    <s v="Carrie Storin"/>
    <s v="309421"/>
    <d v="2024-03-18T00:00:00"/>
    <n v="0.78904109589041094"/>
    <s v="Y"/>
    <x v="0"/>
    <s v="CSTORIN"/>
    <s v="Farid Haghighi"/>
    <x v="5"/>
    <s v="SR II-2024 hire"/>
    <n v="533696.11"/>
    <n v="172650.19000000003"/>
    <n v="0.32349906016740509"/>
    <n v="51954.79"/>
    <n v="39022.92"/>
    <n v="0"/>
    <n v="12931.870000000003"/>
    <n v="7.4902147515736886E-2"/>
    <n v="1.2"/>
    <n v="24861.627360000002"/>
    <n v="11929.75736"/>
    <s v="Y"/>
    <n v="37358.727700000003"/>
    <n v="12085.513300000004"/>
    <n v="2610.470872800001"/>
    <n v="27472.098232800003"/>
    <n v="-24482.691767199998"/>
    <n v="420449.30267134891"/>
    <n v="136014.95426222222"/>
    <n v="0"/>
    <n v="0"/>
    <n v="0"/>
    <n v="0"/>
    <n v="1470252.5"/>
    <n v="36.299999999999997"/>
    <n v="0"/>
    <n v="6000"/>
    <n v="0"/>
  </r>
  <r>
    <s v="Christopher Limp"/>
    <s v="309616"/>
    <d v="2024-05-29T00:00:00"/>
    <n v="0.59178082191780823"/>
    <s v="Y"/>
    <x v="0"/>
    <s v="CLIMP"/>
    <s v="Jenna Richie-Zehr"/>
    <x v="5"/>
    <s v="SR II-2024 hire"/>
    <n v="318601.55"/>
    <n v="94793.860000000015"/>
    <n v="0.29753106976409882"/>
    <n v="25558.33"/>
    <n v="18816.440000000002"/>
    <n v="0"/>
    <n v="6741.8899999999994"/>
    <n v="7.1121589520671463E-2"/>
    <n v="1.2"/>
    <n v="13650.315840000001"/>
    <n v="6908.4258400000017"/>
    <s v="Y"/>
    <n v="22302.108500000002"/>
    <n v="6635.5702000000019"/>
    <n v="1433.2831632000004"/>
    <n v="15083.599003200001"/>
    <n v="-10474.730996800001"/>
    <n v="195586.12829363073"/>
    <n v="58192.949982222228"/>
    <n v="0"/>
    <n v="0"/>
    <n v="0"/>
    <n v="0"/>
    <n v="795600"/>
    <n v="40.049999999999997"/>
    <n v="0"/>
    <n v="6000"/>
    <n v="0"/>
  </r>
  <r>
    <s v="Christopher Van Tassell"/>
    <s v="309524"/>
    <d v="2024-05-06T00:00:00"/>
    <n v="0.65479452054794518"/>
    <s v="Y"/>
    <x v="0"/>
    <s v="CVANTAS"/>
    <s v="Anita Robben"/>
    <x v="5"/>
    <s v="SR II-2024 hire"/>
    <n v="459940.96"/>
    <n v="175599.77"/>
    <n v="0.38178763204738275"/>
    <n v="30000"/>
    <n v="18586"/>
    <n v="5149.0467865874816"/>
    <n v="6264.9532134125184"/>
    <n v="3.5677456829314294E-2"/>
    <n v="1.2"/>
    <n v="25286.366879999998"/>
    <n v="19021.413666587479"/>
    <s v="Y"/>
    <n v="32195.867200000004"/>
    <n v="12291.983900000001"/>
    <n v="2655.0685223999999"/>
    <n v="27941.435402399999"/>
    <n v="-2058.5645976000014"/>
    <n v="29955.056232013616"/>
    <n v="11436.469986666674"/>
    <n v="0"/>
    <n v="0"/>
    <n v="0"/>
    <n v="0"/>
    <n v="506283.55"/>
    <n v="90.85"/>
    <n v="0"/>
    <n v="6000"/>
    <n v="0"/>
  </r>
  <r>
    <s v="Daniel Juarez"/>
    <s v="309354"/>
    <d v="2024-01-22T00:00:00"/>
    <n v="0.94246575342465755"/>
    <s v="Y"/>
    <x v="0"/>
    <s v="DJUAREZ"/>
    <s v="Todd Mathews"/>
    <x v="5"/>
    <s v="SR II-2024 hire"/>
    <n v="559312.75"/>
    <n v="115087.3"/>
    <n v="0.20576555782073624"/>
    <n v="19999.91"/>
    <n v="14155.34"/>
    <n v="4773.4120080750145"/>
    <n v="1071.1579919249853"/>
    <n v="9.3073518270476874E-3"/>
    <n v="0.75"/>
    <n v="10357.857"/>
    <n v="9286.6990080750147"/>
    <s v="Y"/>
    <n v="39151.892500000002"/>
    <n v="8056.1109999999999"/>
    <n v="1087.574985"/>
    <n v="11445.431984999999"/>
    <n v="-8554.4780150000006"/>
    <n v="230966.14595973821"/>
    <n v="47524.877861111119"/>
    <n v="0"/>
    <n v="0"/>
    <n v="0"/>
    <n v="0"/>
    <n v="918539.17"/>
    <n v="60.89"/>
    <n v="0"/>
    <n v="6000"/>
    <n v="0"/>
  </r>
  <r>
    <s v="Eduardo Carrillo"/>
    <s v="309937"/>
    <d v="2024-10-14T00:00:00"/>
    <n v="0.21369863013698631"/>
    <s v="Y"/>
    <x v="0"/>
    <s v="ECARRIL"/>
    <s v="Mathew Todd"/>
    <x v="5"/>
    <s v="SR II-2024 hire"/>
    <n v="500000"/>
    <n v="125000"/>
    <n v="0.25"/>
    <n v="9000"/>
    <n v="9000"/>
    <n v="0"/>
    <n v="0"/>
    <n v="0"/>
    <n v="1"/>
    <n v="15000"/>
    <n v="15000"/>
    <s v="Y"/>
    <n v="35000"/>
    <n v="8750"/>
    <n v="1575"/>
    <n v="16575"/>
    <n v="7575"/>
    <n v="0"/>
    <n v="0"/>
    <n v="0"/>
    <n v="0"/>
    <n v="0"/>
    <n v="0"/>
    <n v="0"/>
    <n v="0"/>
    <n v="0"/>
    <n v="0"/>
    <n v="0"/>
  </r>
  <r>
    <s v="Elayne Martin"/>
    <s v="309366"/>
    <d v="2024-02-01T00:00:00"/>
    <n v="0.91506849315068495"/>
    <s v="Y"/>
    <x v="0"/>
    <s v="EMART02"/>
    <s v="Marvin Harris Jr."/>
    <x v="5"/>
    <s v="SR II-2024 hire"/>
    <n v="244062"/>
    <n v="54869.070000000007"/>
    <n v="0.22481611229933379"/>
    <n v="32999.99"/>
    <n v="30201.509999999995"/>
    <n v="1289.433682679999"/>
    <n v="1509.0463173200042"/>
    <n v="2.7502677142514059E-2"/>
    <n v="0.75"/>
    <n v="4938.2163"/>
    <n v="3429.1699826799959"/>
    <s v="Y"/>
    <n v="17084.34"/>
    <n v="3840.8349000000003"/>
    <n v="518.51271150000002"/>
    <n v="5456.7290114999996"/>
    <n v="-27543.260988499998"/>
    <n v="680636.78816329758"/>
    <n v="153018.11660277777"/>
    <n v="0"/>
    <n v="0"/>
    <n v="0"/>
    <n v="0"/>
    <n v="883421.62"/>
    <n v="27.63"/>
    <n v="0"/>
    <n v="6000"/>
    <n v="0"/>
  </r>
  <r>
    <s v="Heather Taylor"/>
    <s v="309786"/>
    <d v="2024-07-15T00:00:00"/>
    <n v="0.46301369863013697"/>
    <s v="Y"/>
    <x v="0"/>
    <s v="HTAYLOR"/>
    <s v="Daniel Hutchison"/>
    <x v="5"/>
    <s v="SR II-2024 hire"/>
    <n v="437670.06"/>
    <n v="119279.15"/>
    <n v="0.27253212157121276"/>
    <n v="11775.47"/>
    <n v="3717.41"/>
    <n v="0"/>
    <n v="8058.0599999999995"/>
    <n v="6.7556316422442642E-2"/>
    <n v="1"/>
    <n v="14313.498"/>
    <n v="6255.4380000000001"/>
    <s v="Y"/>
    <n v="30636.904200000004"/>
    <n v="8349.5404999999992"/>
    <n v="1502.9172899999999"/>
    <n v="15816.415289999999"/>
    <n v="4040.9452899999997"/>
    <n v="0"/>
    <n v="0"/>
    <n v="0"/>
    <n v="0"/>
    <n v="0"/>
    <n v="0"/>
    <n v="613851.59"/>
    <n v="71.3"/>
    <n v="0"/>
    <n v="6000"/>
    <n v="0"/>
  </r>
  <r>
    <s v="Jason Shaw"/>
    <s v="309942"/>
    <d v="2024-11-18T00:00:00"/>
    <n v="0.11780821917808219"/>
    <s v="Y"/>
    <x v="0"/>
    <s v="JSHAW"/>
    <s v="Mike Peters"/>
    <x v="5"/>
    <s v="SR II-2024 hire"/>
    <n v="500000"/>
    <n v="125000"/>
    <n v="0.25"/>
    <n v="11000"/>
    <n v="11000"/>
    <n v="0"/>
    <n v="0"/>
    <n v="0"/>
    <n v="1"/>
    <n v="15000"/>
    <n v="15000"/>
    <s v="Y"/>
    <n v="35000"/>
    <n v="8750"/>
    <n v="1575"/>
    <n v="16575"/>
    <n v="5575"/>
    <n v="0"/>
    <n v="0"/>
    <n v="0"/>
    <n v="0"/>
    <n v="0"/>
    <n v="0"/>
    <n v="0"/>
    <n v="0"/>
    <n v="0"/>
    <n v="0"/>
    <n v="0"/>
  </r>
  <r>
    <s v="Kaylynn Fox"/>
    <s v="309371"/>
    <d v="2024-02-05T00:00:00"/>
    <n v="0.90410958904109584"/>
    <s v="Y"/>
    <x v="0"/>
    <s v="KFOX"/>
    <s v="Jeremy Robb"/>
    <x v="5"/>
    <s v="SR II-2024 hire"/>
    <n v="649448.78"/>
    <n v="157150.69"/>
    <n v="0.24197549497282911"/>
    <n v="9302.3299999999981"/>
    <n v="1109.98"/>
    <n v="9948.8213887499878"/>
    <n v="-1756.4713887499893"/>
    <n v="-1.1176988079085045E-2"/>
    <n v="1"/>
    <n v="18858.0828"/>
    <n v="20614.554188749989"/>
    <s v="Y"/>
    <n v="45461.414600000004"/>
    <n v="11000.5483"/>
    <n v="1980.098694"/>
    <n v="20838.181494"/>
    <n v="11535.851494000002"/>
    <n v="0"/>
    <n v="0"/>
    <n v="0"/>
    <n v="0"/>
    <n v="0"/>
    <n v="0"/>
    <n v="1128379.22"/>
    <n v="57.56"/>
    <n v="0"/>
    <n v="6000"/>
    <n v="0"/>
  </r>
  <r>
    <s v="Laura Parrish"/>
    <s v="309444"/>
    <d v="2024-03-21T00:00:00"/>
    <n v="0.78082191780821919"/>
    <s v="Y"/>
    <x v="0"/>
    <s v="LPARRIS"/>
    <s v="Travis Turner"/>
    <x v="5"/>
    <s v="SR II-2024 hire"/>
    <n v="387302.85"/>
    <n v="88485.17"/>
    <n v="0.22846506293460014"/>
    <n v="33333.310000000005"/>
    <n v="28909.050000000003"/>
    <n v="0"/>
    <n v="4424.260000000002"/>
    <n v="5.0000016951993222E-2"/>
    <n v="0.75"/>
    <n v="7963.6653000000006"/>
    <n v="3539.4052999999985"/>
    <s v="Y"/>
    <n v="27111.199500000002"/>
    <n v="6193.9619000000002"/>
    <n v="836.18485649999991"/>
    <n v="8799.8501565000006"/>
    <n v="-24533.459843500004"/>
    <n v="596576.98809542542"/>
    <n v="136296.99913055557"/>
    <n v="0"/>
    <n v="0"/>
    <n v="0"/>
    <n v="0"/>
    <n v="938832.58"/>
    <n v="41.25"/>
    <n v="0"/>
    <n v="6000"/>
    <n v="0"/>
  </r>
  <r>
    <s v="Lisa Thompson"/>
    <s v="309332"/>
    <d v="2024-01-03T00:00:00"/>
    <n v="0.9945205479452055"/>
    <s v="Y"/>
    <x v="0"/>
    <s v="LTHOM01"/>
    <s v="Stephon Gardner"/>
    <x v="5"/>
    <s v="SR II-2024 hire"/>
    <n v="341863.57"/>
    <n v="137259.5"/>
    <n v="0.40150373436982478"/>
    <n v="18191.599999999999"/>
    <n v="9275.18"/>
    <n v="0"/>
    <n v="8916.4199999999983"/>
    <n v="6.496031240096313E-2"/>
    <n v="1.2"/>
    <n v="19765.367999999999"/>
    <n v="10848.948"/>
    <s v="Y"/>
    <n v="23930.449900000003"/>
    <n v="9608.1650000000009"/>
    <n v="2075.36364"/>
    <n v="21840.731639999998"/>
    <n v="3649.1316399999996"/>
    <n v="0"/>
    <n v="0"/>
    <n v="0"/>
    <n v="0"/>
    <n v="0"/>
    <n v="0"/>
    <n v="789704.29"/>
    <n v="43.29"/>
    <n v="0"/>
    <n v="6000"/>
    <n v="0"/>
  </r>
  <r>
    <s v="Michael Cornell"/>
    <s v="309910"/>
    <d v="2024-11-04T00:00:00"/>
    <n v="0.15616438356164383"/>
    <s v="Y"/>
    <x v="0"/>
    <s v="MCORNEL"/>
    <s v="Arthur Shields"/>
    <x v="5"/>
    <s v="SR II-2024 hire"/>
    <n v="500000"/>
    <n v="125000"/>
    <n v="0.25"/>
    <n v="14166"/>
    <n v="14166"/>
    <n v="0"/>
    <n v="0"/>
    <n v="0"/>
    <n v="1"/>
    <n v="15000"/>
    <n v="15000"/>
    <s v="Y"/>
    <n v="35000"/>
    <n v="8750"/>
    <n v="1575"/>
    <n v="16575"/>
    <n v="2409"/>
    <n v="0"/>
    <n v="0"/>
    <n v="0"/>
    <n v="0"/>
    <n v="0"/>
    <n v="0"/>
    <n v="0"/>
    <n v="0"/>
    <n v="0"/>
    <n v="0"/>
    <n v="0"/>
  </r>
  <r>
    <s v="Michael Oakley"/>
    <s v="309329"/>
    <d v="2024-01-02T00:00:00"/>
    <n v="0.99726027397260275"/>
    <s v="Y"/>
    <x v="0"/>
    <s v="MOAKLEY"/>
    <s v="Lucas Hespe"/>
    <x v="5"/>
    <s v="SR II-2024 hire"/>
    <n v="644498.78"/>
    <n v="182587.9"/>
    <n v="0.28330216544397491"/>
    <n v="20040.090000000004"/>
    <n v="9255.91"/>
    <n v="33483.992445270007"/>
    <n v="-22699.812445270003"/>
    <n v="-0.12432265470641814"/>
    <n v="1"/>
    <n v="21910.547999999999"/>
    <n v="44610.360445270002"/>
    <s v="Y"/>
    <n v="45114.914600000004"/>
    <n v="12781.153"/>
    <n v="2300.60754"/>
    <n v="24211.15554"/>
    <n v="4171.065539999996"/>
    <n v="0"/>
    <n v="0"/>
    <n v="0"/>
    <n v="0"/>
    <n v="0"/>
    <n v="0"/>
    <n v="1252826.72"/>
    <n v="51.44"/>
    <n v="0"/>
    <n v="6000"/>
    <n v="0"/>
  </r>
  <r>
    <s v="Mirinda Kirchberg"/>
    <s v="309422"/>
    <d v="2024-04-15T00:00:00"/>
    <n v="0.71232876712328763"/>
    <s v="Y"/>
    <x v="0"/>
    <s v="MKIRCHB"/>
    <s v="Farid Haghighi"/>
    <x v="5"/>
    <s v="SR II-2024 hire"/>
    <n v="256625.51"/>
    <n v="93434.110000000015"/>
    <n v="0.3640873816480677"/>
    <n v="37499.94"/>
    <n v="31516.04"/>
    <n v="0"/>
    <n v="5983.9000000000015"/>
    <n v="6.4044062709004243E-2"/>
    <n v="1.2"/>
    <n v="13454.511840000001"/>
    <n v="7470.6118399999996"/>
    <s v="Y"/>
    <n v="17963.785700000004"/>
    <n v="6540.387700000002"/>
    <n v="1412.7237432000004"/>
    <n v="14867.235583200001"/>
    <n v="-22632.704416799999"/>
    <n v="345349.0922724136"/>
    <n v="125737.24675999999"/>
    <n v="0"/>
    <n v="0"/>
    <n v="0"/>
    <n v="0"/>
    <n v="557603.81000000006"/>
    <n v="46.02"/>
    <n v="0"/>
    <n v="6000"/>
    <n v="0"/>
  </r>
  <r>
    <s v="Nate Glime"/>
    <s v="309286"/>
    <d v="2024-01-16T00:00:00"/>
    <n v="0.95890410958904104"/>
    <s v="Y"/>
    <x v="0"/>
    <s v="NGLIME"/>
    <s v="Michael Boone"/>
    <x v="5"/>
    <s v="SR II-2024 hire"/>
    <n v="650161.41"/>
    <n v="162911.65"/>
    <n v="0.25057108510946535"/>
    <n v="64999.920000000013"/>
    <n v="55386.880000000005"/>
    <n v="0"/>
    <n v="9613.0400000000081"/>
    <n v="5.9007689137026163E-2"/>
    <n v="1"/>
    <n v="19549.397999999997"/>
    <n v="9936.3579999999893"/>
    <s v="Y"/>
    <n v="45511.298700000007"/>
    <n v="11403.815500000001"/>
    <n v="2052.6867900000002"/>
    <n v="21602.084789999997"/>
    <n v="-43397.835210000019"/>
    <n v="962198.34940121975"/>
    <n v="241099.08450000011"/>
    <n v="0"/>
    <n v="0"/>
    <n v="0"/>
    <n v="0"/>
    <n v="1803570.1"/>
    <n v="36.049999999999997"/>
    <n v="0"/>
    <n v="6000"/>
    <n v="0"/>
  </r>
  <r>
    <s v="Nathan Carlson"/>
    <s v="309359"/>
    <d v="2024-01-22T00:00:00"/>
    <n v="0.94246575342465755"/>
    <s v="Y"/>
    <x v="0"/>
    <s v="NCARLSO"/>
    <s v="Robert Rogers"/>
    <x v="5"/>
    <s v="SR II-2024 hire"/>
    <n v="908700.01"/>
    <n v="296831.05"/>
    <n v="0.32665461289034209"/>
    <n v="28543.830000000005"/>
    <n v="6937.1399999999994"/>
    <n v="0"/>
    <n v="21606.690000000006"/>
    <n v="7.2791205637011386E-2"/>
    <n v="1.2"/>
    <n v="42743.67119999999"/>
    <n v="21136.981199999984"/>
    <s v="Y"/>
    <n v="63609.000700000004"/>
    <n v="20778.173500000001"/>
    <n v="4488.0854759999993"/>
    <n v="47231.75667599999"/>
    <n v="18687.926675999985"/>
    <n v="0"/>
    <n v="0"/>
    <n v="0"/>
    <n v="0"/>
    <n v="0"/>
    <n v="0"/>
    <n v="1582471.2"/>
    <n v="57.42"/>
    <n v="0"/>
    <n v="6000"/>
    <n v="0"/>
  </r>
  <r>
    <s v="Neal Rushing"/>
    <s v="309998"/>
    <d v="2024-12-02T00:00:00"/>
    <n v="7.9452054794520555E-2"/>
    <s v="Y"/>
    <x v="0"/>
    <s v="NRUSHIN"/>
    <s v="Cynthia Stoner"/>
    <x v="5"/>
    <s v="SR II-2024 hire"/>
    <n v="500000"/>
    <n v="125000"/>
    <n v="0.25"/>
    <n v="2083"/>
    <n v="2083"/>
    <n v="0"/>
    <n v="0"/>
    <n v="0"/>
    <n v="1"/>
    <n v="15000"/>
    <n v="15000"/>
    <s v="Y"/>
    <n v="35000"/>
    <n v="8750"/>
    <n v="1575"/>
    <n v="16575"/>
    <n v="14492"/>
    <n v="0"/>
    <n v="0"/>
    <n v="0"/>
    <n v="0"/>
    <n v="0"/>
    <n v="0"/>
    <n v="0"/>
    <n v="0"/>
    <n v="0"/>
    <n v="0"/>
    <n v="0"/>
  </r>
  <r>
    <s v="Nicole Bell"/>
    <s v="309403"/>
    <d v="2024-03-04T00:00:00"/>
    <n v="0.82739726027397265"/>
    <s v="Y"/>
    <x v="0"/>
    <s v="NBELL"/>
    <s v="Jeremy Reisinger"/>
    <x v="5"/>
    <s v="SR II-2024 hire"/>
    <n v="529738.93000000005"/>
    <n v="181647.94"/>
    <n v="0.34290087005687875"/>
    <n v="25000"/>
    <n v="12990.740000000002"/>
    <n v="0"/>
    <n v="12009.259999999998"/>
    <n v="6.6112833429324863E-2"/>
    <n v="1.2"/>
    <n v="26157.303359999998"/>
    <n v="14148.04336"/>
    <s v="Y"/>
    <n v="37081.725100000011"/>
    <n v="12715.355800000003"/>
    <n v="2746.5168528000004"/>
    <n v="28903.820212799998"/>
    <n v="3903.8202127999975"/>
    <n v="0"/>
    <n v="0"/>
    <n v="0"/>
    <n v="0"/>
    <n v="0"/>
    <n v="0"/>
    <n v="724142.42"/>
    <n v="73.150000000000006"/>
    <n v="0"/>
    <n v="6000"/>
    <n v="0"/>
  </r>
  <r>
    <s v="Robert Frank"/>
    <s v="309590"/>
    <d v="2024-05-20T00:00:00"/>
    <n v="0.61643835616438358"/>
    <s v="Y"/>
    <x v="0"/>
    <s v="RFRAN01"/>
    <s v="Lauren Kromer"/>
    <x v="5"/>
    <s v="SR II-2024 hire"/>
    <n v="318273.53000000003"/>
    <n v="57847.91"/>
    <n v="0.18175532850626944"/>
    <n v="32000"/>
    <n v="29923.89"/>
    <n v="0"/>
    <n v="2076.1100000000006"/>
    <n v="3.588910990907019E-2"/>
    <n v="0.75"/>
    <n v="5206.3119000000006"/>
    <n v="3130.2019"/>
    <s v="Y"/>
    <n v="22279.147100000006"/>
    <n v="4049.353700000001"/>
    <n v="546.66274950000013"/>
    <n v="5752.9746495000009"/>
    <n v="-26247.0253505"/>
    <n v="802269.78048540675"/>
    <n v="145816.80750277778"/>
    <n v="0"/>
    <n v="0"/>
    <n v="0"/>
    <n v="0"/>
    <n v="354000"/>
    <n v="89.91"/>
    <n v="0"/>
    <n v="6000"/>
    <n v="0"/>
  </r>
  <r>
    <s v="Scott Cornwall"/>
    <s v="309778"/>
    <d v="2024-07-15T00:00:00"/>
    <n v="0.46301369863013697"/>
    <s v="Y"/>
    <x v="0"/>
    <s v="SCORNWA"/>
    <s v="Nicholas Napolitano"/>
    <x v="5"/>
    <s v="SR II-2024 hire"/>
    <n v="347002.67"/>
    <n v="88333.15"/>
    <n v="0.25456043320934679"/>
    <n v="7530.3099999999995"/>
    <n v="2663.6800000000003"/>
    <n v="0"/>
    <n v="4866.6299999999992"/>
    <n v="5.5094038874420298E-2"/>
    <n v="1"/>
    <n v="10599.977999999999"/>
    <n v="5733.348"/>
    <s v="Y"/>
    <n v="24290.186900000001"/>
    <n v="6183.3205000000007"/>
    <n v="1112.9976900000001"/>
    <n v="11712.975689999999"/>
    <n v="4182.6656899999998"/>
    <n v="0"/>
    <n v="0"/>
    <n v="0"/>
    <n v="0"/>
    <n v="0"/>
    <n v="0"/>
    <n v="523905.95"/>
    <n v="66.23"/>
    <n v="0"/>
    <n v="6000"/>
    <n v="0"/>
  </r>
  <r>
    <s v="Shannon Moloney"/>
    <s v="309947"/>
    <d v="2024-11-04T00:00:00"/>
    <n v="0.15616438356164383"/>
    <s v="Y"/>
    <x v="0"/>
    <s v="SMOLONE"/>
    <s v="Jules Derner"/>
    <x v="5"/>
    <s v="SR II-2024 hire"/>
    <n v="309009.89"/>
    <n v="71672.48000000001"/>
    <n v="0.2319423498063444"/>
    <n v="10833.32"/>
    <n v="7249.6900000000005"/>
    <n v="0"/>
    <n v="3583.6299999999992"/>
    <n v="5.0000083714139637E-2"/>
    <n v="0.75"/>
    <n v="6450.5232000000015"/>
    <n v="2866.8932000000023"/>
    <s v="Y"/>
    <n v="21630.692300000002"/>
    <n v="5017.0736000000006"/>
    <n v="677.30493600000011"/>
    <n v="7127.8281360000019"/>
    <n v="-3705.4918639999978"/>
    <n v="88755.097671033422"/>
    <n v="20586.065911111098"/>
    <n v="0"/>
    <n v="0"/>
    <n v="0"/>
    <n v="0"/>
    <n v="411027.42"/>
    <n v="75.180000000000007"/>
    <n v="0"/>
    <n v="0"/>
    <n v="0"/>
  </r>
  <r>
    <s v="Stephen Rishel"/>
    <s v="309602"/>
    <d v="2024-05-16T00:00:00"/>
    <n v="0.62739726027397258"/>
    <s v="Y"/>
    <x v="0"/>
    <s v="SRISHEL"/>
    <s v="Robert Rogers"/>
    <x v="5"/>
    <s v="SR II-2024 hire"/>
    <n v="1111420.3400000001"/>
    <n v="349931.20999999996"/>
    <n v="0.31485046422670288"/>
    <n v="43333.279999999999"/>
    <n v="17353.91"/>
    <n v="42.883086974999969"/>
    <n v="25936.486913025001"/>
    <n v="7.411881584676315E-2"/>
    <n v="1.2"/>
    <n v="50390.094239999999"/>
    <n v="24453.607326974998"/>
    <s v="Y"/>
    <n v="77799.423800000019"/>
    <n v="24495.184700000002"/>
    <n v="5290.9598951999997"/>
    <n v="55681.0541352"/>
    <n v="12347.774135200001"/>
    <n v="0"/>
    <n v="0"/>
    <n v="0"/>
    <n v="0"/>
    <n v="0"/>
    <n v="0"/>
    <n v="1042372.1"/>
    <n v="106.62"/>
    <n v="137.15"/>
    <n v="6000"/>
    <n v="5162.85205479452"/>
  </r>
  <r>
    <s v="Timothy Pilato"/>
    <s v="309461"/>
    <d v="2024-04-08T00:00:00"/>
    <n v="0.73150684931506849"/>
    <s v="Y"/>
    <x v="0"/>
    <s v="TPILATO"/>
    <s v="William Benedict"/>
    <x v="5"/>
    <s v="SR II-2024 hire"/>
    <n v="612580.14"/>
    <n v="220546.05000000002"/>
    <n v="0.36002807730593422"/>
    <n v="56249.99"/>
    <n v="40180.82"/>
    <n v="0"/>
    <n v="16069.169999999998"/>
    <n v="7.2860837906641246E-2"/>
    <n v="1.2"/>
    <n v="31758.6312"/>
    <n v="15689.461200000002"/>
    <s v="Y"/>
    <n v="42880.609800000006"/>
    <n v="15438.223500000002"/>
    <n v="3334.6562760000002"/>
    <n v="35093.287475999998"/>
    <n v="-21156.702524"/>
    <n v="326466.86092920206"/>
    <n v="117537.23624444444"/>
    <n v="0"/>
    <n v="0"/>
    <n v="0"/>
    <n v="0"/>
    <n v="912200"/>
    <n v="67.150000000000006"/>
    <n v="0"/>
    <n v="6000"/>
    <n v="0"/>
  </r>
  <r>
    <s v="Trey Thornton"/>
    <s v="309349"/>
    <d v="2024-01-29T00:00:00"/>
    <n v="0.92328767123287669"/>
    <s v="Y"/>
    <x v="0"/>
    <s v="TTHORNT"/>
    <s v="Trevor Renfro"/>
    <x v="5"/>
    <s v="SR II-2024 hire"/>
    <n v="766269.94"/>
    <n v="156762.66"/>
    <n v="0.20457889813607985"/>
    <n v="26448.210000000006"/>
    <n v="18322.440000000002"/>
    <n v="4297.3637128499977"/>
    <n v="3828.4062871500064"/>
    <n v="2.4421672145331079E-2"/>
    <n v="0.75"/>
    <n v="14108.6394"/>
    <n v="10280.233112849994"/>
    <s v="Y"/>
    <n v="53638.895799999998"/>
    <n v="10973.386200000001"/>
    <n v="1481.4071370000001"/>
    <n v="15590.046537"/>
    <n v="-10858.163463000006"/>
    <n v="294864.87071542867"/>
    <n v="60323.130350000036"/>
    <n v="0"/>
    <n v="0"/>
    <n v="0"/>
    <n v="0"/>
    <n v="539999.34"/>
    <n v="141.9"/>
    <n v="200"/>
    <n v="6000"/>
    <n v="11079.452054794519"/>
  </r>
  <r>
    <s v="Deborah Siden"/>
    <s v="124640"/>
    <d v="2012-06-03T00:00:00"/>
    <n v="12.586301369863014"/>
    <s v="L"/>
    <x v="0"/>
    <s v="SIDEND01"/>
    <s v="Sarah Honeycutt"/>
    <x v="6"/>
    <s v="SR III"/>
    <n v="8740773.4199999999"/>
    <n v="2013332.7199999997"/>
    <n v="0.23033805170984512"/>
    <n v="240975.74000000002"/>
    <n v="0"/>
    <n v="0"/>
    <n v="240975.74000000002"/>
    <n v="0.11968997354793899"/>
    <n v="0.75"/>
    <n v="181199.94479999997"/>
    <n v="-59775.795200000051"/>
    <s v="N"/>
    <n v="611854.1394000001"/>
    <n v="140933.2904"/>
    <n v="19025.994203999999"/>
    <n v="200225.93900399996"/>
    <n v="-40749.800996000064"/>
    <n v="982850.12671849038"/>
    <n v="226387.78331111147"/>
    <n v="8032012.9100000001"/>
    <n v="1618233.74"/>
    <n v="8516080.1899999995"/>
    <n v="1804209.33"/>
    <n v="8398101.1699999999"/>
    <n v="104.08"/>
    <n v="120.4"/>
    <n v="20000"/>
    <n v="24080"/>
  </r>
  <r>
    <s v="Adam Bryant"/>
    <s v="164349"/>
    <d v="1988-11-16T00:00:00"/>
    <n v="36.147945205479452"/>
    <s v="Y"/>
    <x v="0"/>
    <s v="ABRYANT"/>
    <s v="Vanny Chow"/>
    <x v="6"/>
    <s v="SR III"/>
    <n v="3375151.19"/>
    <n v="996435.80000000016"/>
    <n v="0.29522701174165777"/>
    <n v="122205.29000000001"/>
    <n v="0"/>
    <n v="0"/>
    <n v="122205.29000000001"/>
    <n v="0.12264241208515389"/>
    <n v="1.2"/>
    <n v="143486.75520000001"/>
    <n v="21281.465200000006"/>
    <s v="Y"/>
    <n v="236260.58330000003"/>
    <n v="69750.506000000023"/>
    <n v="15066.109296000004"/>
    <n v="158552.86449600002"/>
    <n v="36347.574496000016"/>
    <n v="0"/>
    <n v="0"/>
    <n v="4117829.85"/>
    <n v="938158.91"/>
    <n v="3306412.27"/>
    <n v="772785.32"/>
    <n v="3231509.13"/>
    <n v="104.45"/>
    <n v="122.25"/>
    <n v="20000"/>
    <n v="24450"/>
  </r>
  <r>
    <s v="Alan Broniewicz"/>
    <s v="202345"/>
    <d v="2008-02-08T00:00:00"/>
    <n v="16.906849315068492"/>
    <s v="Y"/>
    <x v="0"/>
    <s v="ABRONIE"/>
    <s v="Jeff Karhoff"/>
    <x v="6"/>
    <s v="SR III"/>
    <n v="8443179.3000000007"/>
    <n v="1332841.7200000002"/>
    <n v="0.15786017004281788"/>
    <n v="119638.01000000001"/>
    <n v="0"/>
    <n v="0"/>
    <n v="119638.01000000001"/>
    <n v="8.9761603500826778E-2"/>
    <n v="0.75"/>
    <n v="119955.75480000001"/>
    <n v="317.7448000000004"/>
    <s v="Y"/>
    <n v="591022.55100000009"/>
    <n v="93298.920400000017"/>
    <n v="12595.354254000002"/>
    <n v="132551.109054"/>
    <n v="12913.099053999991"/>
    <n v="0"/>
    <n v="0"/>
    <n v="6864488.46"/>
    <n v="1312271.18"/>
    <n v="4428113.2699999996"/>
    <n v="904788.52"/>
    <n v="7532041.9100000001"/>
    <n v="112.1"/>
    <n v="178.25"/>
    <n v="20000"/>
    <n v="35650"/>
  </r>
  <r>
    <s v="Alan Hagenbuch"/>
    <s v="113744"/>
    <d v="2000-12-01T00:00:00"/>
    <n v="24.098630136986301"/>
    <s v="Y"/>
    <x v="0"/>
    <s v="AHAGENB"/>
    <s v="Nicholas Napolitano"/>
    <x v="6"/>
    <s v="SR III"/>
    <n v="13366481.43"/>
    <n v="2660850.13"/>
    <n v="0.19906885323073389"/>
    <n v="364837.50000000006"/>
    <n v="0"/>
    <n v="0"/>
    <n v="364837.50000000006"/>
    <n v="0.1371131338389209"/>
    <n v="0.75"/>
    <n v="239476.51169999997"/>
    <n v="-125360.98830000008"/>
    <s v="N"/>
    <n v="935653.70010000002"/>
    <n v="186259.50910000002"/>
    <n v="25145.033728500002"/>
    <n v="264621.54542849999"/>
    <n v="-100215.95457150007"/>
    <n v="2796797.6614085604"/>
    <n v="556755.30317500047"/>
    <n v="14874302.539999999"/>
    <n v="2765563.98"/>
    <n v="13057001.119999999"/>
    <n v="2487805.2999999998"/>
    <n v="13351119.220000001"/>
    <n v="100.12"/>
    <n v="100.6"/>
    <n v="20000"/>
    <n v="20120"/>
  </r>
  <r>
    <s v="Alan Rasnic"/>
    <s v="123574"/>
    <d v="2007-07-16T00:00:00"/>
    <n v="17.473972602739725"/>
    <s v="Y"/>
    <x v="0"/>
    <s v="RASNIA01"/>
    <s v="Thomas Montbriand"/>
    <x v="6"/>
    <s v="SR III"/>
    <n v="11918363.279999999"/>
    <n v="2505197.61"/>
    <n v="0.21019644653758196"/>
    <n v="303474.75"/>
    <n v="0"/>
    <n v="9105.161710124994"/>
    <n v="294369.58828987501"/>
    <n v="0.11750354028554059"/>
    <n v="0.75"/>
    <n v="225467.7849"/>
    <n v="-68901.803389875015"/>
    <s v="N"/>
    <n v="834285.42960000003"/>
    <n v="175363.8327"/>
    <n v="23674.117414499997"/>
    <n v="249141.90231450001"/>
    <n v="-54332.84768549999"/>
    <n v="1436033.571358992"/>
    <n v="301849.15380833327"/>
    <n v="13077327.08"/>
    <n v="2308353.96"/>
    <n v="12210774.26"/>
    <n v="2339975.54"/>
    <n v="12971620.52"/>
    <n v="91.88"/>
    <n v="0"/>
    <n v="20000"/>
    <n v="0"/>
  </r>
  <r>
    <s v="Andrew Shipp"/>
    <s v="124890"/>
    <d v="2013-04-30T00:00:00"/>
    <n v="11.67945205479452"/>
    <s v="Y"/>
    <x v="0"/>
    <s v="SHIPPA01"/>
    <s v="Thomas Guenette"/>
    <x v="6"/>
    <s v="SR III"/>
    <n v="3712164.24"/>
    <n v="1228029.28"/>
    <n v="0.33081221643361342"/>
    <n v="163937.08999999994"/>
    <n v="0"/>
    <n v="0"/>
    <n v="163937.08999999994"/>
    <n v="0.13349607592418311"/>
    <n v="1.2"/>
    <n v="176836.21632000001"/>
    <n v="12899.126320000069"/>
    <s v="Y"/>
    <n v="259851.49680000005"/>
    <n v="85962.049600000028"/>
    <n v="18567.802713600006"/>
    <n v="195404.01903360002"/>
    <n v="31466.929033600085"/>
    <n v="0"/>
    <n v="0"/>
    <n v="3429025.65"/>
    <n v="1020127.83"/>
    <n v="4137170.94"/>
    <n v="1187264.03"/>
    <n v="4483364.1500000004"/>
    <n v="82.8"/>
    <n v="0"/>
    <n v="20000"/>
    <n v="0"/>
  </r>
  <r>
    <s v="Andrew Tews"/>
    <s v="163252"/>
    <d v="2013-05-20T00:00:00"/>
    <n v="11.624657534246575"/>
    <s v="Y"/>
    <x v="0"/>
    <s v="ATEWS"/>
    <s v="Jeff Karhoff"/>
    <x v="6"/>
    <s v="SR III"/>
    <n v="10361434.640000001"/>
    <n v="2411404.6100000003"/>
    <n v="0.2327288347398194"/>
    <n v="326854.90000000002"/>
    <n v="0"/>
    <n v="0"/>
    <n v="326854.90000000002"/>
    <n v="0.1355454404642612"/>
    <n v="0.75"/>
    <n v="217026.41490000003"/>
    <n v="-109828.48509999999"/>
    <s v="N"/>
    <n v="725300.42480000015"/>
    <n v="168798.32270000005"/>
    <n v="22787.773564500007"/>
    <n v="239814.18846450004"/>
    <n v="-87040.711535499984"/>
    <n v="2077780.8176247422"/>
    <n v="483559.50853055547"/>
    <n v="8954402.9700000007"/>
    <n v="1896731.41"/>
    <n v="10199500.43"/>
    <n v="2376253.4"/>
    <n v="11497453.050000001"/>
    <n v="90.12"/>
    <n v="0"/>
    <n v="20000"/>
    <n v="0"/>
  </r>
  <r>
    <s v="Angela James"/>
    <s v="124533"/>
    <d v="2012-01-03T00:00:00"/>
    <n v="13.002739726027396"/>
    <s v="Y"/>
    <x v="0"/>
    <s v="JAMESA01"/>
    <s v="Donald Tighe"/>
    <x v="6"/>
    <s v="SR III"/>
    <n v="9081176.0500000007"/>
    <n v="2478424.7599999998"/>
    <n v="0.27291892001146695"/>
    <n v="382222.53"/>
    <n v="0"/>
    <n v="938.9771666249726"/>
    <n v="381283.55283337506"/>
    <n v="0.15384108446099251"/>
    <n v="1"/>
    <n v="297410.97119999997"/>
    <n v="-83872.581633375084"/>
    <s v="N"/>
    <n v="635682.32350000006"/>
    <n v="173489.73319999996"/>
    <n v="31228.15197599999"/>
    <n v="328639.12317599996"/>
    <n v="-53583.406824000063"/>
    <n v="1090747.3672186579"/>
    <n v="297685.59346666705"/>
    <n v="7016220.1699999999"/>
    <n v="1884059.47"/>
    <n v="9146387.9199999999"/>
    <n v="2687602.15"/>
    <n v="10987395.1"/>
    <n v="82.65"/>
    <n v="0"/>
    <n v="20000"/>
    <n v="0"/>
  </r>
  <r>
    <s v="Anne Day"/>
    <s v="159014"/>
    <d v="1990-12-21T00:00:00"/>
    <n v="34.052054794520551"/>
    <s v="Y"/>
    <x v="0"/>
    <s v="ADAY"/>
    <s v="Robert Rogers"/>
    <x v="6"/>
    <s v="SR III"/>
    <n v="5525155.1500000004"/>
    <n v="1526955.5099999998"/>
    <n v="0.27636427729997765"/>
    <n v="203853.59"/>
    <n v="0"/>
    <n v="14366.906795325049"/>
    <n v="189486.68320467495"/>
    <n v="0.12409443625811663"/>
    <n v="1"/>
    <n v="183234.66119999997"/>
    <n v="-6252.0220046749746"/>
    <s v="N"/>
    <n v="386760.86050000007"/>
    <n v="106886.88569999998"/>
    <n v="19239.639425999998"/>
    <n v="202474.30062599998"/>
    <n v="-1379.2893740000145"/>
    <n v="27726.878521738472"/>
    <n v="7662.7187444445253"/>
    <n v="4884828.2300000004"/>
    <n v="1266869.76"/>
    <n v="4839876.99"/>
    <n v="1375878.38"/>
    <n v="4909413.2300000004"/>
    <n v="112.54"/>
    <n v="181.55"/>
    <n v="20000"/>
    <n v="36310"/>
  </r>
  <r>
    <s v="Benjamin Crook"/>
    <s v="176044"/>
    <d v="2004-10-18T00:00:00"/>
    <n v="20.216438356164385"/>
    <s v="Y"/>
    <x v="0"/>
    <s v="BCROOK"/>
    <s v="Anna Waclawek"/>
    <x v="6"/>
    <s v="SR III"/>
    <n v="9554193"/>
    <n v="2835166.22"/>
    <n v="0.29674575550232241"/>
    <n v="493447.27"/>
    <n v="0"/>
    <n v="0"/>
    <n v="493447.27"/>
    <n v="0.174045269910136"/>
    <n v="1.2"/>
    <n v="408263.93568"/>
    <n v="-85183.334320000024"/>
    <s v="N"/>
    <n v="668793.51"/>
    <n v="198461.63540000003"/>
    <n v="42867.713246400002"/>
    <n v="451131.6489264"/>
    <n v="-42315.621073600021"/>
    <n v="792216.16276962217"/>
    <n v="235086.78374222235"/>
    <n v="10353520.300000001"/>
    <n v="2258715.21"/>
    <n v="9294718.9800000004"/>
    <n v="2363797.17"/>
    <n v="9831038.8200000003"/>
    <n v="97.18"/>
    <n v="0"/>
    <n v="20000"/>
    <n v="0"/>
  </r>
  <r>
    <s v="Braden Mcrae"/>
    <s v="239599"/>
    <d v="2015-11-23T00:00:00"/>
    <n v="9.1123287671232873"/>
    <s v="Y"/>
    <x v="0"/>
    <s v="BMCRAE"/>
    <s v="Lauren Kromer"/>
    <x v="6"/>
    <s v="SR III"/>
    <n v="3203977.68"/>
    <n v="1056639.6400000001"/>
    <n v="0.32978995034697001"/>
    <n v="140398.6"/>
    <n v="0"/>
    <n v="0"/>
    <n v="140398.6"/>
    <n v="0.13287273606354574"/>
    <n v="1.2"/>
    <n v="152156.10816"/>
    <n v="11757.508159999998"/>
    <s v="Y"/>
    <n v="224278.43760000003"/>
    <n v="73964.774800000028"/>
    <n v="15976.391356800004"/>
    <n v="168132.49951680002"/>
    <n v="27733.899516800011"/>
    <n v="0"/>
    <n v="0"/>
    <n v="3659098.7"/>
    <n v="1078252.78"/>
    <n v="3040203.26"/>
    <n v="930747.24"/>
    <n v="3266671.03"/>
    <n v="98.08"/>
    <n v="0"/>
    <n v="20000"/>
    <n v="0"/>
  </r>
  <r>
    <s v="Bradley Watkinson"/>
    <s v="124113"/>
    <d v="2009-12-27T00:00:00"/>
    <n v="15.021917808219179"/>
    <s v="Y"/>
    <x v="0"/>
    <s v="WATKIB01"/>
    <s v="Anna Waclawek"/>
    <x v="6"/>
    <s v="SR III"/>
    <n v="4151316.99"/>
    <n v="1468171.8499999996"/>
    <n v="0.35366411515589891"/>
    <n v="216252.01"/>
    <n v="0"/>
    <n v="3867.3103260000007"/>
    <n v="212384.699674"/>
    <n v="0.14465929153593299"/>
    <n v="1.2"/>
    <n v="211416.74639999992"/>
    <n v="-967.95327400008682"/>
    <s v="N"/>
    <n v="290592.18930000003"/>
    <n v="102772.02949999999"/>
    <n v="22198.758371999997"/>
    <n v="233615.5047719999"/>
    <n v="17363.494771999889"/>
    <n v="0"/>
    <n v="0"/>
    <n v="5454860.7999999998"/>
    <n v="1685527.74"/>
    <n v="4639409.34"/>
    <n v="1581456.78"/>
    <n v="4804059.05"/>
    <n v="86.41"/>
    <n v="0"/>
    <n v="20000"/>
    <n v="0"/>
  </r>
  <r>
    <s v="Brady Johnson"/>
    <s v="250898"/>
    <d v="2012-07-16T00:00:00"/>
    <n v="12.468493150684932"/>
    <s v="Y"/>
    <x v="0"/>
    <s v="BJOHNS1"/>
    <s v="Anthony Hutson"/>
    <x v="6"/>
    <s v="SR III"/>
    <n v="15995467.199999999"/>
    <n v="3981589.64"/>
    <n v="0.24891987149959585"/>
    <n v="575882.5"/>
    <n v="0"/>
    <n v="0"/>
    <n v="575882.5"/>
    <n v="0.14463632671095658"/>
    <n v="1"/>
    <n v="477790.75679999997"/>
    <n v="-98091.743200000026"/>
    <s v="N"/>
    <n v="1119682.7040000001"/>
    <n v="278711.27480000007"/>
    <n v="50168.029464000014"/>
    <n v="527958.78626399999"/>
    <n v="-47923.713736000005"/>
    <n v="1069592.6061866104"/>
    <n v="266242.85408888891"/>
    <n v="7778246.7599999998"/>
    <n v="2085749.25"/>
    <n v="11491979.33"/>
    <n v="2961247.82"/>
    <n v="12101121.17"/>
    <n v="132.18"/>
    <n v="200"/>
    <n v="20000"/>
    <n v="40000"/>
  </r>
  <r>
    <s v="Brent Womble"/>
    <s v="158433"/>
    <d v="2000-11-04T00:00:00"/>
    <n v="24.172602739726027"/>
    <s v="Y"/>
    <x v="0"/>
    <s v="TWOMB01"/>
    <s v="Anna Waclawek"/>
    <x v="6"/>
    <s v="SR III"/>
    <n v="4726648.74"/>
    <n v="1024986.5199999999"/>
    <n v="0.21685269551043471"/>
    <n v="93711.409999999989"/>
    <n v="0"/>
    <n v="0"/>
    <n v="93711.409999999989"/>
    <n v="9.1426968229787062E-2"/>
    <n v="0.75"/>
    <n v="92248.786799999987"/>
    <n v="-1462.6232000000018"/>
    <s v="N"/>
    <n v="330865.41180000006"/>
    <n v="71749.056400000001"/>
    <n v="9686.1226139999999"/>
    <n v="101934.90941399999"/>
    <n v="8223.4994140000053"/>
    <n v="0"/>
    <n v="0"/>
    <n v="5145618"/>
    <n v="1110539.72"/>
    <n v="5128096.3600000003"/>
    <n v="1214573.81"/>
    <n v="5289679.37"/>
    <n v="89.36"/>
    <n v="0"/>
    <n v="20000"/>
    <n v="0"/>
  </r>
  <r>
    <s v="Brett Geisel"/>
    <s v="019097"/>
    <d v="2002-05-13T00:00:00"/>
    <n v="22.652054794520549"/>
    <s v="Y"/>
    <x v="0"/>
    <s v="GEISEB01"/>
    <s v="Derek Anderson"/>
    <x v="6"/>
    <s v="SR III"/>
    <n v="11892049.08"/>
    <n v="3517701.2399999998"/>
    <n v="0.29580278523371178"/>
    <n v="631791.38"/>
    <n v="0"/>
    <n v="0"/>
    <n v="631791.38"/>
    <n v="0.17960347877638411"/>
    <n v="1.2"/>
    <n v="506548.97855999996"/>
    <n v="-125242.40144000005"/>
    <s v="N"/>
    <n v="832443.43560000008"/>
    <n v="246239.08680000002"/>
    <n v="53187.642748800004"/>
    <n v="559736.62130879995"/>
    <n v="-72054.758691200055"/>
    <n v="1353280.7496549897"/>
    <n v="400304.21495111141"/>
    <n v="6365202.4699999997"/>
    <n v="1743846.66"/>
    <n v="12300225.26"/>
    <n v="3541560.13"/>
    <n v="13252033.380000001"/>
    <n v="89.74"/>
    <n v="0"/>
    <n v="20000"/>
    <n v="0"/>
  </r>
  <r>
    <s v="Brett Johnson"/>
    <s v="084423"/>
    <d v="1995-01-18T00:00:00"/>
    <n v="29.972602739726028"/>
    <s v="Y"/>
    <x v="0"/>
    <s v="JOHNSB05"/>
    <s v="Keith Fergusson"/>
    <x v="6"/>
    <s v="SR III"/>
    <n v="10309862.07"/>
    <n v="2676257.19"/>
    <n v="0.25958224967795324"/>
    <n v="460335.87"/>
    <n v="0"/>
    <n v="0"/>
    <n v="460335.87"/>
    <n v="0.17200733611107086"/>
    <n v="1"/>
    <n v="321150.8628"/>
    <n v="-139185.00719999999"/>
    <s v="N"/>
    <n v="721690.34490000014"/>
    <n v="187338.00330000001"/>
    <n v="33720.840594000001"/>
    <n v="354871.70339400001"/>
    <n v="-105464.16660599998"/>
    <n v="2257134.4436181705"/>
    <n v="585912.03669999994"/>
    <n v="12497451.109999999"/>
    <n v="3154763.81"/>
    <n v="15307291.83"/>
    <n v="3447651.46"/>
    <n v="10575843.07"/>
    <n v="97.49"/>
    <n v="0"/>
    <n v="20000"/>
    <n v="0"/>
  </r>
  <r>
    <s v="Brian Antvelink"/>
    <s v="302200"/>
    <d v="2016-11-01T00:00:00"/>
    <n v="8.169863013698631"/>
    <s v="Y"/>
    <x v="0"/>
    <s v="BANTVEL"/>
    <s v="Joseph Pleva"/>
    <x v="6"/>
    <s v="SR III"/>
    <n v="3302316.53"/>
    <n v="1050460.45"/>
    <n v="0.31809805040100136"/>
    <n v="141438.03"/>
    <n v="0"/>
    <n v="0"/>
    <n v="141438.03"/>
    <n v="0.13464384118412073"/>
    <n v="1.2"/>
    <n v="151266.30479999998"/>
    <n v="9828.2747999999847"/>
    <s v="Y"/>
    <n v="231162.15710000001"/>
    <n v="73532.231499999994"/>
    <n v="15882.962003999997"/>
    <n v="167149.26680399998"/>
    <n v="25711.236803999986"/>
    <n v="0"/>
    <n v="0"/>
    <n v="4715982.84"/>
    <n v="1405440.83"/>
    <n v="3738983.73"/>
    <n v="1125649.99"/>
    <n v="3919469.61"/>
    <n v="84.25"/>
    <n v="0"/>
    <n v="20000"/>
    <n v="0"/>
  </r>
  <r>
    <s v="Brian Berna"/>
    <s v="300736"/>
    <d v="2015-09-21T00:00:00"/>
    <n v="9.2849315068493148"/>
    <s v="Y"/>
    <x v="0"/>
    <s v="BBERNA"/>
    <s v="William Benedict"/>
    <x v="6"/>
    <s v="SR III"/>
    <n v="4051696.45"/>
    <n v="1147041.5900000001"/>
    <n v="0.28310156107573164"/>
    <n v="146273.49999999997"/>
    <n v="0"/>
    <n v="0"/>
    <n v="146273.49999999997"/>
    <n v="0.12752240308915039"/>
    <n v="1"/>
    <n v="137644.9908"/>
    <n v="-8628.5091999999713"/>
    <s v="N"/>
    <n v="283618.75150000001"/>
    <n v="80292.911300000007"/>
    <n v="14452.724034000001"/>
    <n v="152097.71483400001"/>
    <n v="5824.2148340000422"/>
    <n v="0"/>
    <n v="0"/>
    <n v="2682562.96"/>
    <n v="687022.51"/>
    <n v="3612700.96"/>
    <n v="1018298.48"/>
    <n v="5877354.2599999998"/>
    <n v="68.94"/>
    <n v="0"/>
    <n v="20000"/>
    <n v="0"/>
  </r>
  <r>
    <s v="Brian Crowe"/>
    <s v="245498"/>
    <d v="2011-06-01T00:00:00"/>
    <n v="13.594520547945205"/>
    <s v="Y"/>
    <x v="0"/>
    <s v="BCROWE"/>
    <s v="Michael Boone"/>
    <x v="6"/>
    <s v="SR III"/>
    <n v="17701775.23"/>
    <n v="4124781.62"/>
    <n v="0.23301513923922984"/>
    <n v="678899.15"/>
    <n v="0"/>
    <n v="1660.2580226249411"/>
    <n v="677238.89197737514"/>
    <n v="0.16418781753041634"/>
    <n v="0.75"/>
    <n v="371230.34580000001"/>
    <n v="-306008.54617737513"/>
    <s v="N"/>
    <n v="1239124.2661000001"/>
    <n v="288734.71340000001"/>
    <n v="38979.186308999997"/>
    <n v="410209.53210900002"/>
    <n v="-268689.617891"/>
    <n v="6406107.7931160191"/>
    <n v="1492720.0993944446"/>
    <n v="14012467.9"/>
    <n v="3761521.6"/>
    <n v="16709545.27"/>
    <n v="4369283.75"/>
    <n v="17030324.829999998"/>
    <n v="103.94"/>
    <n v="119.7"/>
    <n v="20000"/>
    <n v="23940"/>
  </r>
  <r>
    <s v="Brian Daniel"/>
    <s v="078920"/>
    <d v="1995-08-14T00:00:00"/>
    <n v="29.402739726027399"/>
    <s v="Y"/>
    <x v="0"/>
    <s v="DANIEB01"/>
    <s v="Nicholas Napolitano"/>
    <x v="6"/>
    <s v="SR III"/>
    <n v="7024159.1799999997"/>
    <n v="1887376.7100000002"/>
    <n v="0.26869788420711732"/>
    <n v="261387.08"/>
    <n v="0"/>
    <n v="0"/>
    <n v="261387.08"/>
    <n v="0.13849226739689924"/>
    <n v="1"/>
    <n v="226485.20520000003"/>
    <n v="-34901.874799999961"/>
    <s v="N"/>
    <n v="491691.14260000002"/>
    <n v="132116.36970000001"/>
    <n v="23780.946545999999"/>
    <n v="250266.15174600002"/>
    <n v="-11120.928253999969"/>
    <n v="229934.57848302534"/>
    <n v="61782.934744444276"/>
    <n v="7530185.7699999996"/>
    <n v="1965362.4"/>
    <n v="7551600.7000000002"/>
    <n v="2030453.29"/>
    <n v="8445897.5600000005"/>
    <n v="83.17"/>
    <n v="0"/>
    <n v="20000"/>
    <n v="0"/>
  </r>
  <r>
    <s v="Brian Dolinger"/>
    <s v="158418"/>
    <d v="1988-05-16T00:00:00"/>
    <n v="36.652054794520545"/>
    <s v="Y"/>
    <x v="0"/>
    <s v="BDOLING"/>
    <s v="Teall Bennett"/>
    <x v="6"/>
    <s v="SR III"/>
    <n v="11884685.699999999"/>
    <n v="2875690.77"/>
    <n v="0.24196607656187324"/>
    <n v="404064.07"/>
    <n v="0"/>
    <n v="0"/>
    <n v="404064.07"/>
    <n v="0.14051026425209134"/>
    <n v="1"/>
    <n v="345082.89240000001"/>
    <n v="-58981.177599999995"/>
    <s v="N"/>
    <n v="831927.99900000007"/>
    <n v="201298.35390000002"/>
    <n v="36233.703701999999"/>
    <n v="381316.59610199998"/>
    <n v="-22747.473898000026"/>
    <n v="522283.35800028429"/>
    <n v="126374.85498888904"/>
    <n v="8716132.3900000006"/>
    <n v="1859937.01"/>
    <n v="8251187.4299999997"/>
    <n v="1799996.38"/>
    <n v="10149055.060000001"/>
    <n v="117.1"/>
    <n v="200"/>
    <n v="20000"/>
    <n v="40000"/>
  </r>
  <r>
    <s v="Brian Hankins"/>
    <s v="089168"/>
    <d v="1985-05-20T00:00:00"/>
    <n v="39.643835616438359"/>
    <s v="Y"/>
    <x v="0"/>
    <s v="HANKIB01"/>
    <s v="Donald Tighe"/>
    <x v="6"/>
    <s v="SR III"/>
    <n v="8446150.6699999999"/>
    <n v="2154202.4200000004"/>
    <n v="0.25505138425384027"/>
    <n v="297856.31"/>
    <n v="0"/>
    <n v="0"/>
    <n v="297856.31"/>
    <n v="0.13826755890470124"/>
    <n v="1"/>
    <n v="258504.29040000003"/>
    <n v="-39352.019599999971"/>
    <s v="N"/>
    <n v="591230.54690000007"/>
    <n v="150794.16940000004"/>
    <n v="27142.950492000007"/>
    <n v="285647.24089200003"/>
    <n v="-12209.069107999967"/>
    <n v="265939.20244559372"/>
    <n v="67828.161711110937"/>
    <n v="6741847.5099999998"/>
    <n v="1475070.05"/>
    <n v="8120773.4000000004"/>
    <n v="1946957.9"/>
    <n v="8838582.7100000009"/>
    <n v="95.56"/>
    <n v="0"/>
    <n v="20000"/>
    <n v="0"/>
  </r>
  <r>
    <s v="Bruce Filer"/>
    <s v="164219"/>
    <d v="1994-09-05T00:00:00"/>
    <n v="30.342465753424658"/>
    <s v="Y"/>
    <x v="0"/>
    <s v="TFILER"/>
    <s v="Anna Waclawek"/>
    <x v="6"/>
    <s v="SR III"/>
    <n v="12217505.01"/>
    <n v="2155690.7400000002"/>
    <n v="0.17644279566372775"/>
    <n v="296580.71999999997"/>
    <n v="0"/>
    <n v="1393.6081349999949"/>
    <n v="295187.11186499998"/>
    <n v="0.13693388684547578"/>
    <n v="0.75"/>
    <n v="194012.1666"/>
    <n v="-101174.94526499999"/>
    <s v="N"/>
    <n v="855225.35070000007"/>
    <n v="150898.35180000003"/>
    <n v="20371.277493000001"/>
    <n v="214383.444093"/>
    <n v="-82197.275906999974"/>
    <n v="2588099.6223102962"/>
    <n v="456651.53281666653"/>
    <n v="13487483.220000001"/>
    <n v="2252067.9900000002"/>
    <n v="11447314.5"/>
    <n v="2137252.9500000002"/>
    <n v="12142720.779999999"/>
    <n v="100.62"/>
    <n v="103.1"/>
    <n v="20000"/>
    <n v="20620"/>
  </r>
  <r>
    <s v="Bryan Doughty"/>
    <s v="123202"/>
    <d v="2006-08-14T00:00:00"/>
    <n v="18.394520547945206"/>
    <s v="Y"/>
    <x v="0"/>
    <s v="DOUGHB01"/>
    <s v="Daniel Hutchison"/>
    <x v="6"/>
    <s v="SR III"/>
    <n v="16437497.199999999"/>
    <n v="4006950.27"/>
    <n v="0.24376887924275967"/>
    <n v="598777.69000000006"/>
    <n v="0"/>
    <n v="1718.36361975"/>
    <n v="597059.32638025004"/>
    <n v="0.14900592374465632"/>
    <n v="1"/>
    <n v="480834.03239999997"/>
    <n v="-116225.29398025008"/>
    <s v="N"/>
    <n v="1150624.804"/>
    <n v="280486.51890000002"/>
    <n v="50487.573402000002"/>
    <n v="531321.60580199992"/>
    <n v="-67456.084198000142"/>
    <n v="1537341.5363206333"/>
    <n v="374756.02332222305"/>
    <n v="18606257.309999999"/>
    <n v="4556901.26"/>
    <n v="20425294.949999999"/>
    <n v="5024945.6399999997"/>
    <n v="20522889.41"/>
    <n v="80.09"/>
    <n v="0"/>
    <n v="20000"/>
    <n v="0"/>
  </r>
  <r>
    <s v="Bryan Hegseth"/>
    <s v="125141"/>
    <d v="2014-04-27T00:00:00"/>
    <n v="10.687671232876712"/>
    <s v="Y"/>
    <x v="0"/>
    <s v="HEGSEB01"/>
    <s v="Helen Mcneil"/>
    <x v="6"/>
    <s v="SR III"/>
    <n v="11428403.93"/>
    <n v="2963048.0700000003"/>
    <n v="0.25927050602594515"/>
    <n v="450277.47999999992"/>
    <n v="0"/>
    <n v="0"/>
    <n v="450277.47999999992"/>
    <n v="0.15196428453487759"/>
    <n v="1"/>
    <n v="355565.7684"/>
    <n v="-94711.711599999922"/>
    <s v="N"/>
    <n v="799988.27510000009"/>
    <n v="207413.36490000004"/>
    <n v="37334.405682000004"/>
    <n v="392900.17408199998"/>
    <n v="-57377.30591799994"/>
    <n v="1229460.3637779637"/>
    <n v="318762.81065555522"/>
    <n v="10386080.960000001"/>
    <n v="2447195.0099999998"/>
    <n v="11538813.710000001"/>
    <n v="2932115.74"/>
    <n v="12356520.810000001"/>
    <n v="92.49"/>
    <n v="0"/>
    <n v="20000"/>
    <n v="0"/>
  </r>
  <r>
    <s v="Bryan Quintana"/>
    <s v="263906"/>
    <d v="2013-07-19T00:00:00"/>
    <n v="11.46027397260274"/>
    <s v="Y"/>
    <x v="0"/>
    <s v="BQUINTA"/>
    <s v="David Johnson Iii"/>
    <x v="6"/>
    <s v="SR III"/>
    <n v="5077280.12"/>
    <n v="1554284.94"/>
    <n v="0.30612550485002588"/>
    <n v="252568.28999999998"/>
    <n v="0"/>
    <n v="2847.2830141499871"/>
    <n v="249721.00698584999"/>
    <n v="0.16066616909113846"/>
    <n v="1.2"/>
    <n v="223817.03135999999"/>
    <n v="-25903.975625849998"/>
    <s v="N"/>
    <n v="355409.60840000003"/>
    <n v="108799.9458"/>
    <n v="23500.7882928"/>
    <n v="247317.81965279998"/>
    <n v="-5250.4703471999965"/>
    <n v="95285.362521352115"/>
    <n v="29169.27970666665"/>
    <n v="4818460.96"/>
    <n v="1361552.74"/>
    <n v="4687756.53"/>
    <n v="1394682.35"/>
    <n v="4758745.8899999997"/>
    <n v="106.69"/>
    <n v="137.68"/>
    <n v="20000"/>
    <n v="27535"/>
  </r>
  <r>
    <s v="Carman Coppol"/>
    <s v="074848"/>
    <d v="1980-02-11T00:00:00"/>
    <n v="44.917808219178085"/>
    <s v="Y"/>
    <x v="0"/>
    <s v="COPPOC01"/>
    <s v="Mark Basilii"/>
    <x v="6"/>
    <s v="SR III"/>
    <n v="5196834"/>
    <n v="1766488.2400000002"/>
    <n v="0.33991623361454304"/>
    <n v="274064.80000000005"/>
    <n v="0"/>
    <n v="9732.078706965025"/>
    <n v="264332.72129303502"/>
    <n v="0.14963740788505617"/>
    <n v="1.2"/>
    <n v="254374.30656000003"/>
    <n v="-9958.4147330349952"/>
    <s v="N"/>
    <n v="363778.38000000006"/>
    <n v="123654.17680000003"/>
    <n v="26709.302188800008"/>
    <n v="281083.6087488"/>
    <n v="7018.8087487999583"/>
    <n v="0"/>
    <n v="0"/>
    <n v="7260711.6699999999"/>
    <n v="2136768.0099999998"/>
    <n v="7407199.5800000001"/>
    <n v="2376355.91"/>
    <n v="7926005.7999999998"/>
    <n v="65.569999999999993"/>
    <n v="0"/>
    <n v="20000"/>
    <n v="0"/>
  </r>
  <r>
    <s v="Carol Stumme"/>
    <s v="081750"/>
    <d v="1992-07-20T00:00:00"/>
    <n v="32.471232876712328"/>
    <s v="Y"/>
    <x v="0"/>
    <s v="STUMMC01"/>
    <s v="Jacqueline Mayo"/>
    <x v="6"/>
    <s v="SR III"/>
    <n v="16596134.32"/>
    <n v="4209116.18"/>
    <n v="0.25362027679708488"/>
    <n v="629989.68999999994"/>
    <n v="0"/>
    <n v="0"/>
    <n v="629989.68999999994"/>
    <n v="0.14967267783993551"/>
    <n v="1"/>
    <n v="505093.94159999996"/>
    <n v="-124895.74839999998"/>
    <s v="N"/>
    <n v="1161729.4024"/>
    <n v="294638.13260000001"/>
    <n v="53034.863868"/>
    <n v="558128.80546800001"/>
    <n v="-71860.884531999938"/>
    <n v="1574113.6368536497"/>
    <n v="399227.13628888858"/>
    <n v="14686120.33"/>
    <n v="3447360.76"/>
    <n v="16687719.619999999"/>
    <n v="3907666.35"/>
    <n v="18880875.899999999"/>
    <n v="87.9"/>
    <n v="0"/>
    <n v="20000"/>
    <n v="0"/>
  </r>
  <r>
    <s v="Carolyn Abrew"/>
    <s v="014030"/>
    <d v="2001-03-26T00:00:00"/>
    <n v="23.783561643835615"/>
    <s v="Y"/>
    <x v="0"/>
    <s v="TANNEC01"/>
    <s v="Alan Mccain"/>
    <x v="6"/>
    <s v="SR III"/>
    <n v="3324691.2"/>
    <n v="1165613.24"/>
    <n v="0.35059293326249363"/>
    <n v="162843.91999999998"/>
    <n v="0"/>
    <n v="509.79722700000275"/>
    <n v="162334.12277299998"/>
    <n v="0.13926928521590917"/>
    <n v="1.2"/>
    <n v="167848.30656"/>
    <n v="5514.1837870000163"/>
    <s v="Y"/>
    <n v="232728.38400000005"/>
    <n v="81592.926800000001"/>
    <n v="17624.072188800001"/>
    <n v="185472.37874879999"/>
    <n v="22628.458748800011"/>
    <n v="0"/>
    <n v="0"/>
    <n v="2857633.75"/>
    <n v="863858.91"/>
    <n v="3037399.63"/>
    <n v="971141.76"/>
    <n v="3697001.24"/>
    <n v="89.93"/>
    <n v="0"/>
    <n v="20000"/>
    <n v="0"/>
  </r>
  <r>
    <s v="Cesar Ruiz"/>
    <s v="184447"/>
    <d v="2005-07-11T00:00:00"/>
    <n v="19.487671232876714"/>
    <s v="Y"/>
    <x v="0"/>
    <s v="CRUIZ"/>
    <s v="Gary Stolzer"/>
    <x v="6"/>
    <s v="SR III"/>
    <n v="7200138.4699999997"/>
    <n v="1496057.35"/>
    <n v="0.20778174700854055"/>
    <n v="168972.94"/>
    <n v="0"/>
    <n v="0"/>
    <n v="168972.94"/>
    <n v="0.11294549637418645"/>
    <n v="0.75"/>
    <n v="134645.16150000002"/>
    <n v="-34327.778499999986"/>
    <s v="N"/>
    <n v="504009.69290000002"/>
    <n v="104724.01450000002"/>
    <n v="14137.7419575"/>
    <n v="148782.90345750001"/>
    <n v="-20190.036542499991"/>
    <n v="539830.23675291869"/>
    <n v="112166.86968055551"/>
    <n v="8354000.25"/>
    <n v="2063417.25"/>
    <n v="8502045.9600000009"/>
    <n v="2178108.39"/>
    <n v="9350614.5"/>
    <n v="77"/>
    <n v="0"/>
    <n v="20000"/>
    <n v="0"/>
  </r>
  <r>
    <s v="Chad Curry"/>
    <s v="125034"/>
    <d v="2013-11-10T00:00:00"/>
    <n v="11.147945205479452"/>
    <s v="Y"/>
    <x v="0"/>
    <s v="CURRYC01"/>
    <s v="Anthony Hutson"/>
    <x v="6"/>
    <s v="SR III"/>
    <n v="6327125.1299999999"/>
    <n v="1516278.27"/>
    <n v="0.23964727089252305"/>
    <n v="172534.46999999997"/>
    <n v="0"/>
    <n v="396.5656500000041"/>
    <n v="172137.90434999997"/>
    <n v="0.11352659189002291"/>
    <n v="0.75"/>
    <n v="136465.04429999998"/>
    <n v="-35672.860049999988"/>
    <s v="N"/>
    <n v="442898.75910000002"/>
    <n v="106139.47890000002"/>
    <n v="14328.829651500004"/>
    <n v="150793.87395149999"/>
    <n v="-21740.596048499981"/>
    <n v="503995.26232243684"/>
    <n v="120781.08915833324"/>
    <n v="5827193.9199999999"/>
    <n v="1479857.19"/>
    <n v="5667751.9199999999"/>
    <n v="1390306.11"/>
    <n v="5994708.3200000003"/>
    <n v="105.55"/>
    <n v="129.13"/>
    <n v="20000"/>
    <n v="25825"/>
  </r>
  <r>
    <s v="Chad Landis"/>
    <s v="307812"/>
    <d v="2021-09-20T00:00:00"/>
    <n v="3.2821917808219179"/>
    <s v="Y"/>
    <x v="0"/>
    <s v="CLANDIS"/>
    <s v="Brandon Roehm"/>
    <x v="6"/>
    <s v="SR III"/>
    <n v="4683898.34"/>
    <n v="1185127.8299999998"/>
    <n v="0.25302168065415354"/>
    <n v="159732.84"/>
    <n v="0"/>
    <n v="0"/>
    <n v="159732.84"/>
    <n v="0.13478110627104253"/>
    <n v="1"/>
    <n v="142215.33959999998"/>
    <n v="-17517.500400000019"/>
    <s v="N"/>
    <n v="327872.88380000001"/>
    <n v="82958.948099999994"/>
    <n v="14932.610657999998"/>
    <n v="157147.95025799997"/>
    <n v="-2584.8897420000285"/>
    <n v="56756.000234998392"/>
    <n v="14360.498566666825"/>
    <n v="3938303.51"/>
    <n v="810066.23"/>
    <n v="4106721.14"/>
    <n v="1169659.9099999999"/>
    <n v="4580182.8600000003"/>
    <n v="102.26"/>
    <n v="111.3"/>
    <n v="20000"/>
    <n v="22260"/>
  </r>
  <r>
    <s v="Charles Harden"/>
    <s v="163977"/>
    <d v="1993-08-16T00:00:00"/>
    <n v="31.397260273972602"/>
    <s v="Y"/>
    <x v="0"/>
    <s v="CHARDEN"/>
    <s v="Marvin Harris Jr."/>
    <x v="6"/>
    <s v="SR III"/>
    <n v="8769609.6400000006"/>
    <n v="2421310.3200000003"/>
    <n v="0.27610240585349477"/>
    <n v="399946.70999999996"/>
    <n v="0"/>
    <n v="0"/>
    <n v="399946.70999999996"/>
    <n v="0.16517779926696877"/>
    <n v="1"/>
    <n v="290557.23840000003"/>
    <n v="-109389.47159999993"/>
    <s v="N"/>
    <n v="613872.67480000015"/>
    <n v="169491.72240000006"/>
    <n v="30508.510032000009"/>
    <n v="321065.74843200005"/>
    <n v="-78880.961567999911"/>
    <n v="1587192.1250088569"/>
    <n v="438227.56426666619"/>
    <n v="11228981.470000001"/>
    <n v="2416103.2200000002"/>
    <n v="9831373.2300000004"/>
    <n v="2433199.91"/>
    <n v="10214374.380000001"/>
    <n v="85.86"/>
    <n v="0"/>
    <n v="20000"/>
    <n v="0"/>
  </r>
  <r>
    <s v="Charles Sampson"/>
    <s v="161783"/>
    <d v="1985-05-20T00:00:00"/>
    <n v="39.643835616438359"/>
    <s v="Y"/>
    <x v="0"/>
    <s v="CSAMPSO"/>
    <s v="Kristine Seymour"/>
    <x v="6"/>
    <s v="SR III"/>
    <n v="4759187.3899999997"/>
    <n v="1626624.3699999999"/>
    <n v="0.3417861573212817"/>
    <n v="246321.82"/>
    <n v="0"/>
    <n v="0"/>
    <n v="246321.82"/>
    <n v="0.15143128588439875"/>
    <n v="1.2"/>
    <n v="234233.90927999999"/>
    <n v="-12087.910720000014"/>
    <s v="N"/>
    <n v="333143.11729999998"/>
    <n v="113863.7059"/>
    <n v="24594.560474399997"/>
    <n v="258828.46975439999"/>
    <n v="12506.649754399987"/>
    <n v="0"/>
    <n v="0"/>
    <n v="4541989.07"/>
    <n v="1431398.07"/>
    <n v="4871157.24"/>
    <n v="1646190.66"/>
    <n v="5409094.3700000001"/>
    <n v="87.98"/>
    <n v="0"/>
    <n v="20000"/>
    <n v="0"/>
  </r>
  <r>
    <s v="Christine Walker"/>
    <s v="159139"/>
    <d v="2000-01-03T00:00:00"/>
    <n v="25.010958904109589"/>
    <s v="Y"/>
    <x v="0"/>
    <s v="CWALKER"/>
    <s v="Joanne Leudesdorff"/>
    <x v="6"/>
    <s v="SR III"/>
    <n v="10752056.710000001"/>
    <n v="2785363.4400000004"/>
    <n v="0.25905401311820275"/>
    <n v="393168.80000000005"/>
    <n v="0"/>
    <n v="3836.5137407999719"/>
    <n v="389332.28625920007"/>
    <n v="0.13977791216330462"/>
    <n v="1"/>
    <n v="334243.61280000006"/>
    <n v="-55088.673459200014"/>
    <s v="N"/>
    <n v="752643.96970000013"/>
    <n v="194975.44080000004"/>
    <n v="35095.579344000005"/>
    <n v="369339.19214400009"/>
    <n v="-23829.607855999959"/>
    <n v="511039.02509591571"/>
    <n v="132386.71031111089"/>
    <n v="10749737.970000001"/>
    <n v="2367456.9"/>
    <n v="10418330.859999999"/>
    <n v="2504464.56"/>
    <n v="10732915.439999999"/>
    <n v="100.18"/>
    <n v="100.9"/>
    <n v="20000"/>
    <n v="20180"/>
  </r>
  <r>
    <s v="Christopher Aromandi"/>
    <s v="078396"/>
    <d v="1978-04-03T00:00:00"/>
    <n v="46.778082191780825"/>
    <s v="Y"/>
    <x v="0"/>
    <s v="AROMAC01"/>
    <s v="Ghislaine Pinon-Grillo"/>
    <x v="6"/>
    <s v="SR III"/>
    <n v="6273778.6100000003"/>
    <n v="2143325.08"/>
    <n v="0.34163224640787887"/>
    <n v="352034.94999999995"/>
    <n v="0"/>
    <n v="1003.7557128749977"/>
    <n v="351031.19428712496"/>
    <n v="0.16377879284981117"/>
    <n v="1.2"/>
    <n v="308638.81151999999"/>
    <n v="-42392.382767124975"/>
    <s v="N"/>
    <n v="439164.50270000007"/>
    <n v="150032.7556"/>
    <n v="32407.075209599996"/>
    <n v="341045.88672959997"/>
    <n v="-10989.063270399987"/>
    <n v="178701.95844842293"/>
    <n v="61050.351502222155"/>
    <n v="5976733.1399999997"/>
    <n v="1921323.8"/>
    <n v="6721152.0599999996"/>
    <n v="2314682.4700000002"/>
    <n v="7191231.2400000002"/>
    <n v="87.24"/>
    <n v="0"/>
    <n v="20000"/>
    <n v="0"/>
  </r>
  <r>
    <s v="Christopher Bykowski"/>
    <s v="082803"/>
    <d v="1993-02-01T00:00:00"/>
    <n v="31.934246575342467"/>
    <s v="Y"/>
    <x v="0"/>
    <s v="BYKOWC01"/>
    <s v="Thomas Guenette"/>
    <x v="6"/>
    <s v="SR III"/>
    <n v="3529215.87"/>
    <n v="1367448.68"/>
    <n v="0.38746529834685345"/>
    <n v="199365.34000000003"/>
    <n v="0"/>
    <n v="539.82467737499246"/>
    <n v="198825.51532262503"/>
    <n v="0.14539888643033028"/>
    <n v="1.2"/>
    <n v="196912.60991999999"/>
    <n v="-1912.9054026250378"/>
    <s v="N"/>
    <n v="247045.11090000003"/>
    <n v="95721.407600000006"/>
    <n v="20675.824041600001"/>
    <n v="217588.43396159998"/>
    <n v="18223.093961599952"/>
    <n v="0"/>
    <n v="0"/>
    <n v="4396244.9000000004"/>
    <n v="1661932.58"/>
    <n v="3949566.44"/>
    <n v="1550184.36"/>
    <n v="4106665.5"/>
    <n v="85.94"/>
    <n v="0"/>
    <n v="20000"/>
    <n v="0"/>
  </r>
  <r>
    <s v="Christopher Ignaszak"/>
    <s v="302412"/>
    <d v="2017-01-10T00:00:00"/>
    <n v="7.978082191780822"/>
    <s v="Y"/>
    <x v="0"/>
    <s v="CIGNASZ"/>
    <s v="Thomas Montbriand"/>
    <x v="6"/>
    <s v="SR III"/>
    <n v="5448673.0300000003"/>
    <n v="1236993.9099999997"/>
    <n v="0.22702663624504546"/>
    <n v="133355.31"/>
    <n v="0"/>
    <n v="8456.2900175250252"/>
    <n v="124899.01998247497"/>
    <n v="0.10096979376598143"/>
    <n v="0.75"/>
    <n v="111329.45189999996"/>
    <n v="-13569.568082475016"/>
    <s v="N"/>
    <n v="381407.11210000003"/>
    <n v="86589.573699999979"/>
    <n v="11689.592449499996"/>
    <n v="123019.04434949995"/>
    <n v="-10336.265650500049"/>
    <n v="252938.15302074185"/>
    <n v="57423.698058333604"/>
    <n v="6538154.5999999996"/>
    <n v="1653976.88"/>
    <n v="6250088.4000000004"/>
    <n v="1479182.07"/>
    <n v="6584648.0800000001"/>
    <n v="82.75"/>
    <n v="0"/>
    <n v="20000"/>
    <n v="0"/>
  </r>
  <r>
    <s v="Christopher Mask"/>
    <s v="029828"/>
    <d v="2003-09-26T00:00:00"/>
    <n v="21.279452054794522"/>
    <s v="Y"/>
    <x v="0"/>
    <s v="MASKCH01"/>
    <s v="Cynthia Stoner"/>
    <x v="6"/>
    <s v="SR III"/>
    <n v="4679293.28"/>
    <n v="1277543.6600000001"/>
    <n v="0.27302064298051437"/>
    <n v="164323.70999999996"/>
    <n v="0"/>
    <n v="0"/>
    <n v="164323.70999999996"/>
    <n v="0.12862473130663882"/>
    <n v="1"/>
    <n v="153305.23920000001"/>
    <n v="-11018.470799999952"/>
    <s v="N"/>
    <n v="327550.52960000007"/>
    <n v="89428.056200000021"/>
    <n v="16097.050116000004"/>
    <n v="169402.28931600001"/>
    <n v="5078.5793160000467"/>
    <n v="0"/>
    <n v="0"/>
    <n v="4148325.33"/>
    <n v="976059.32"/>
    <n v="4894419.99"/>
    <n v="1309507.43"/>
    <n v="5239670.8499999996"/>
    <n v="89.31"/>
    <n v="0"/>
    <n v="20000"/>
    <n v="0"/>
  </r>
  <r>
    <s v="Christopher Schull"/>
    <s v="300948"/>
    <d v="2015-12-07T00:00:00"/>
    <n v="9.0739726027397261"/>
    <s v="Y"/>
    <x v="0"/>
    <s v="CSCHULL"/>
    <s v="Zack Stender"/>
    <x v="6"/>
    <s v="SR III"/>
    <n v="5430408.6399999997"/>
    <n v="1703795.08"/>
    <n v="0.31375080458033455"/>
    <n v="260111.64"/>
    <n v="0"/>
    <n v="3829.6761930525463"/>
    <n v="256281.96380694746"/>
    <n v="0.1504183025384411"/>
    <n v="1.2"/>
    <n v="245346.49152000001"/>
    <n v="-10935.47228694745"/>
    <s v="N"/>
    <n v="380128.60480000003"/>
    <n v="119265.65560000003"/>
    <n v="25761.381609600005"/>
    <n v="271107.87312960002"/>
    <n v="10996.233129600005"/>
    <n v="0"/>
    <n v="0"/>
    <n v="4425873.3099999996"/>
    <n v="1352651.12"/>
    <n v="5518251.3099999996"/>
    <n v="1759829.65"/>
    <n v="5915505.4100000001"/>
    <n v="91.8"/>
    <n v="0"/>
    <n v="20000"/>
    <n v="0"/>
  </r>
  <r>
    <s v="Cindy Ratledge"/>
    <s v="190450"/>
    <d v="2006-05-01T00:00:00"/>
    <n v="18.682191780821917"/>
    <s v="Y"/>
    <x v="0"/>
    <s v="CHAYES"/>
    <s v="Robert Spencer"/>
    <x v="6"/>
    <s v="SR III"/>
    <n v="3406913.47"/>
    <n v="851549.84"/>
    <n v="0.24994759846366157"/>
    <n v="86546.339999999982"/>
    <n v="0"/>
    <n v="0"/>
    <n v="86546.339999999982"/>
    <n v="0.10163391023595282"/>
    <n v="1"/>
    <n v="102185.98079999999"/>
    <n v="15639.640800000008"/>
    <s v="Y"/>
    <n v="238483.94290000002"/>
    <n v="59608.488799999999"/>
    <n v="10729.527984"/>
    <n v="112915.50878399999"/>
    <n v="26369.168784000009"/>
    <n v="0"/>
    <n v="0"/>
    <n v="3308974.8"/>
    <n v="850943.24"/>
    <n v="3189425.22"/>
    <n v="741596.93"/>
    <n v="3416338.14"/>
    <n v="99.72"/>
    <n v="0"/>
    <n v="20000"/>
    <n v="0"/>
  </r>
  <r>
    <s v="Cynthia Butler"/>
    <s v="158875"/>
    <d v="1987-08-03T00:00:00"/>
    <n v="37.438356164383563"/>
    <s v="Y"/>
    <x v="0"/>
    <s v="CBUTLER"/>
    <s v="Cynthia Stoner"/>
    <x v="6"/>
    <s v="SR III"/>
    <n v="6410884.5"/>
    <n v="1682338.1"/>
    <n v="0.26241903125847926"/>
    <n v="221529.09000000003"/>
    <n v="0"/>
    <n v="781.92462375000105"/>
    <n v="220747.16537625002"/>
    <n v="0.13121450758099695"/>
    <n v="1"/>
    <n v="201880.57200000001"/>
    <n v="-18866.593376250006"/>
    <s v="N"/>
    <n v="448761.91500000004"/>
    <n v="117763.66700000003"/>
    <n v="21197.460060000005"/>
    <n v="223078.03206000003"/>
    <n v="1548.9420600000012"/>
    <n v="0"/>
    <n v="0"/>
    <n v="4999231.12"/>
    <n v="1093363.3600000001"/>
    <n v="5458502.9699999997"/>
    <n v="1371661.6"/>
    <n v="6411631.4500000002"/>
    <n v="1.0001165127838445"/>
    <n v="100"/>
    <n v="20000"/>
    <n v="20000"/>
  </r>
  <r>
    <s v="Cynthia Jenne"/>
    <s v="078035"/>
    <d v="1995-07-24T00:00:00"/>
    <n v="29.460273972602739"/>
    <s v="Y"/>
    <x v="0"/>
    <s v="JENNEC01"/>
    <s v="Cynthia Stoner"/>
    <x v="6"/>
    <s v="SR III"/>
    <n v="8422251.5"/>
    <n v="2386808.5500000003"/>
    <n v="0.28339316986675123"/>
    <n v="374686.16"/>
    <n v="0"/>
    <n v="7399.6618704750144"/>
    <n v="367286.49812952499"/>
    <n v="0.15388184281874009"/>
    <n v="1"/>
    <n v="286417.02600000001"/>
    <n v="-80869.472129524976"/>
    <s v="N"/>
    <n v="589557.6050000001"/>
    <n v="167076.59850000005"/>
    <n v="30073.787730000007"/>
    <n v="316490.81372999999"/>
    <n v="-58195.34626999998"/>
    <n v="1140844.2886248592"/>
    <n v="323307.47927777766"/>
    <n v="9428550.5299999993"/>
    <n v="2319167.86"/>
    <n v="11293925.91"/>
    <n v="2778534.93"/>
    <n v="10574888.6"/>
    <n v="79.64"/>
    <n v="0"/>
    <n v="20000"/>
    <n v="0"/>
  </r>
  <r>
    <s v="Cynthia Sexton"/>
    <s v="124713"/>
    <d v="2012-08-05T00:00:00"/>
    <n v="12.413698630136986"/>
    <s v="Y"/>
    <x v="0"/>
    <s v="SEXTOC01"/>
    <s v="Daniel Hutchison"/>
    <x v="6"/>
    <s v="SR III"/>
    <n v="3081474.68"/>
    <n v="931251.68"/>
    <n v="0.30220974588699201"/>
    <n v="121222.48000000001"/>
    <n v="0"/>
    <n v="0"/>
    <n v="121222.48000000001"/>
    <n v="0.13017155577104569"/>
    <n v="1.2"/>
    <n v="134100.24192"/>
    <n v="12877.76191999999"/>
    <s v="Y"/>
    <n v="215703.22760000004"/>
    <n v="65187.617600000012"/>
    <n v="14080.525401600002"/>
    <n v="148180.7673216"/>
    <n v="26958.287321599986"/>
    <n v="0"/>
    <n v="0"/>
    <n v="3032946.44"/>
    <n v="860704.26"/>
    <n v="3059799.28"/>
    <n v="904561.55"/>
    <n v="3485262.67"/>
    <n v="88.41"/>
    <n v="0"/>
    <n v="20000"/>
    <n v="0"/>
  </r>
  <r>
    <s v="Daniel Boone"/>
    <s v="161123"/>
    <d v="1997-04-08T00:00:00"/>
    <n v="27.75068493150685"/>
    <s v="Y"/>
    <x v="0"/>
    <s v="DBOONE"/>
    <s v="Travis Johannsen"/>
    <x v="6"/>
    <s v="SR III"/>
    <n v="5251052.12"/>
    <n v="1229942.95"/>
    <n v="0.23422790745409702"/>
    <n v="139599.40999999997"/>
    <n v="0"/>
    <n v="8089.5537853837013"/>
    <n v="131509.85621461627"/>
    <n v="0.10692354162818388"/>
    <n v="0.75"/>
    <n v="110694.86549999999"/>
    <n v="-20814.990714616288"/>
    <s v="N"/>
    <n v="367573.64840000006"/>
    <n v="86096.006500000018"/>
    <n v="11622.960877500002"/>
    <n v="122317.82637749999"/>
    <n v="-17281.58362249998"/>
    <n v="409894.78558012162"/>
    <n v="96008.797902777675"/>
    <n v="6200446.6699999999"/>
    <n v="1360948.09"/>
    <n v="5604396.2300000004"/>
    <n v="1249873.54"/>
    <n v="5898706.0099999998"/>
    <n v="89.02"/>
    <n v="0"/>
    <n v="20000"/>
    <n v="0"/>
  </r>
  <r>
    <s v="Daniel Buker"/>
    <s v="165615"/>
    <d v="1985-02-11T00:00:00"/>
    <n v="39.912328767123284"/>
    <s v="Y"/>
    <x v="0"/>
    <s v="DBUKER"/>
    <s v="Mike Peters"/>
    <x v="6"/>
    <s v="SR III"/>
    <n v="3606691.14"/>
    <n v="974629.65"/>
    <n v="0.27022819869183473"/>
    <n v="122851.95"/>
    <n v="0"/>
    <n v="7513.750410000066"/>
    <n v="115338.19958999993"/>
    <n v="0.1183405405222383"/>
    <n v="1"/>
    <n v="116955.558"/>
    <n v="1617.3584100000735"/>
    <s v="Y"/>
    <n v="252468.37980000002"/>
    <n v="68224.075500000006"/>
    <n v="12280.33359"/>
    <n v="129235.89159"/>
    <n v="6383.9415900000022"/>
    <n v="0"/>
    <n v="0"/>
    <n v="4286995.8899999997"/>
    <n v="1176265.6599999999"/>
    <n v="3584207.25"/>
    <n v="1017589.19"/>
    <n v="3824448.39"/>
    <n v="94.31"/>
    <n v="0"/>
    <n v="20000"/>
    <n v="0"/>
  </r>
  <r>
    <s v="Daniel Caan"/>
    <s v="301056"/>
    <d v="2016-01-11T00:00:00"/>
    <n v="8.9780821917808211"/>
    <s v="Y"/>
    <x v="0"/>
    <s v="DCAAN"/>
    <s v="Arthur Shields"/>
    <x v="6"/>
    <s v="SR III"/>
    <n v="6056165.25"/>
    <n v="1704456.92"/>
    <n v="0.28144161356891639"/>
    <n v="261740.05000000002"/>
    <n v="0"/>
    <n v="0"/>
    <n v="261740.05000000002"/>
    <n v="0.15356213872510197"/>
    <n v="1"/>
    <n v="204534.83039999998"/>
    <n v="-57205.21960000004"/>
    <s v="N"/>
    <n v="423931.56750000006"/>
    <n v="119311.98440000002"/>
    <n v="21476.157192000002"/>
    <n v="226010.98759199999"/>
    <n v="-35729.062408000027"/>
    <n v="705278.75618134369"/>
    <n v="198494.79115555572"/>
    <n v="6918436.7000000002"/>
    <n v="1967937.79"/>
    <n v="5878858.5899999999"/>
    <n v="1795194.7"/>
    <n v="6185430.1299999999"/>
    <n v="97.91"/>
    <n v="0"/>
    <n v="20000"/>
    <n v="0"/>
  </r>
  <r>
    <s v="Danny Wiseman"/>
    <s v="162925"/>
    <d v="1989-07-31T00:00:00"/>
    <n v="35.443835616438356"/>
    <s v="Y"/>
    <x v="0"/>
    <s v="DWISEMA"/>
    <s v="Travis Johannsen"/>
    <x v="6"/>
    <s v="SR III"/>
    <n v="3879638.16"/>
    <n v="1086310.17"/>
    <n v="0.280002960379171"/>
    <n v="142515.96"/>
    <n v="0"/>
    <n v="1614.705624825001"/>
    <n v="140901.25437517499"/>
    <n v="0.12970628303624829"/>
    <n v="1"/>
    <n v="130357.22039999999"/>
    <n v="-10544.033975175"/>
    <s v="N"/>
    <n v="271574.67120000004"/>
    <n v="76041.711899999995"/>
    <n v="13687.508141999999"/>
    <n v="144044.728542"/>
    <n v="1528.7685420000053"/>
    <n v="0"/>
    <n v="0"/>
    <n v="5790453.5800000001"/>
    <n v="1276903.8799999999"/>
    <n v="4955218.04"/>
    <n v="1288665"/>
    <n v="4872045.5199999996"/>
    <n v="79.63"/>
    <n v="0"/>
    <n v="20000"/>
    <n v="0"/>
  </r>
  <r>
    <s v="David Andersen"/>
    <s v="123945"/>
    <d v="2008-10-20T00:00:00"/>
    <n v="16.208219178082192"/>
    <s v="Y"/>
    <x v="0"/>
    <s v="ANDERD05"/>
    <s v="Thomas Guenette"/>
    <x v="6"/>
    <s v="SR III"/>
    <n v="4312395.9000000004"/>
    <n v="1059997.6399999999"/>
    <n v="0.24580248766120935"/>
    <n v="118551.88999999998"/>
    <n v="0"/>
    <n v="897.2894842500009"/>
    <n v="117654.60051574999"/>
    <n v="0.1109951532682186"/>
    <n v="1"/>
    <n v="127199.71679999998"/>
    <n v="9545.1162842499907"/>
    <s v="Y"/>
    <n v="301867.71300000005"/>
    <n v="74199.834799999997"/>
    <n v="13355.970264"/>
    <n v="140555.68706399997"/>
    <n v="22003.797063999984"/>
    <n v="0"/>
    <n v="0"/>
    <n v="6145786.6200000001"/>
    <n v="1561288.88"/>
    <n v="6326708.2599999998"/>
    <n v="1602147.64"/>
    <n v="4948494.41"/>
    <n v="87.15"/>
    <n v="0"/>
    <n v="20000"/>
    <n v="0"/>
  </r>
  <r>
    <s v="David Bourque"/>
    <s v="080331"/>
    <d v="1992-02-03T00:00:00"/>
    <n v="32.93150684931507"/>
    <s v="Y"/>
    <x v="0"/>
    <s v="BOURQD01"/>
    <s v="Sarah Honeycutt"/>
    <x v="6"/>
    <s v="SR III"/>
    <n v="5318703.72"/>
    <n v="1474873.3"/>
    <n v="0.27729939053645952"/>
    <n v="206117.72"/>
    <n v="0"/>
    <n v="0"/>
    <n v="206117.72"/>
    <n v="0.13975283165001359"/>
    <n v="1"/>
    <n v="176984.796"/>
    <n v="-29132.923999999999"/>
    <s v="N"/>
    <n v="372309.26040000003"/>
    <n v="103241.13100000001"/>
    <n v="18583.403580000002"/>
    <n v="195568.19958000001"/>
    <n v="-10549.520419999986"/>
    <n v="211354.40169700561"/>
    <n v="58608.446777777703"/>
    <n v="4231857.97"/>
    <n v="1134379.92"/>
    <n v="4650827.54"/>
    <n v="1299797.6200000001"/>
    <n v="5179379.38"/>
    <n v="102.69"/>
    <n v="113.45"/>
    <n v="20000"/>
    <n v="22690"/>
  </r>
  <r>
    <s v="David Buhler"/>
    <s v="158160"/>
    <d v="2003-03-01T00:00:00"/>
    <n v="21.852054794520548"/>
    <s v="Y"/>
    <x v="0"/>
    <s v="DBUHLER"/>
    <s v="Lucas Hespe"/>
    <x v="6"/>
    <s v="SR III"/>
    <n v="14945318.380000001"/>
    <n v="1848433.03"/>
    <n v="0.12367973588796841"/>
    <n v="172963.58000000002"/>
    <n v="0"/>
    <n v="0"/>
    <n v="172963.58000000002"/>
    <n v="9.3573084441149604E-2"/>
    <n v="0.75"/>
    <n v="166358.97269999998"/>
    <n v="-6604.6073000000324"/>
    <s v="N"/>
    <n v="1046172.2866000001"/>
    <n v="129390.3121"/>
    <n v="17467.692133500001"/>
    <n v="183826.66483349999"/>
    <n v="10863.084833499976"/>
    <n v="0"/>
    <n v="0"/>
    <n v="18938653.870000001"/>
    <n v="2229680.27"/>
    <n v="10399017.960000001"/>
    <n v="1578539.96"/>
    <n v="11164942.02"/>
    <n v="133.86000000000001"/>
    <n v="200"/>
    <n v="20000"/>
    <n v="40000"/>
  </r>
  <r>
    <s v="David Moore"/>
    <s v="204806"/>
    <d v="2008-07-21T00:00:00"/>
    <n v="16.457534246575342"/>
    <s v="Y"/>
    <x v="0"/>
    <s v="DMOORE"/>
    <s v="Jeremy Robb"/>
    <x v="6"/>
    <s v="SR III"/>
    <n v="14856223.98"/>
    <n v="2471451.3199999994"/>
    <n v="0.16635797382478609"/>
    <n v="226136.61000000002"/>
    <n v="0"/>
    <n v="0"/>
    <n v="226136.61000000002"/>
    <n v="9.1499520209040605E-2"/>
    <n v="0.75"/>
    <n v="222430.61879999994"/>
    <n v="-3705.9912000000768"/>
    <s v="N"/>
    <n v="1039935.6786000001"/>
    <n v="173001.59239999999"/>
    <n v="23355.214973999999"/>
    <n v="245785.83377399994"/>
    <n v="19649.223773999925"/>
    <n v="0"/>
    <n v="0"/>
    <n v="12331324.32"/>
    <n v="2063105.26"/>
    <n v="14106110.300000001"/>
    <n v="2329528.86"/>
    <n v="15584945.84"/>
    <n v="95.32"/>
    <n v="0"/>
    <n v="20000"/>
    <n v="0"/>
  </r>
  <r>
    <s v="David Pickert"/>
    <s v="157455"/>
    <d v="1995-01-03T00:00:00"/>
    <n v="30.013698630136986"/>
    <s v="Y"/>
    <x v="0"/>
    <s v="DPICKER"/>
    <s v="Lucas Hespe"/>
    <x v="6"/>
    <s v="SR III"/>
    <n v="6073533.6100000003"/>
    <n v="1527696.3699999999"/>
    <n v="0.25153336889165578"/>
    <n v="193691"/>
    <n v="0"/>
    <n v="1389.3425869499915"/>
    <n v="192301.65741305001"/>
    <n v="0.12587688312242964"/>
    <n v="1"/>
    <n v="183323.56439999997"/>
    <n v="-8978.0930130500346"/>
    <s v="N"/>
    <n v="425147.35270000005"/>
    <n v="106938.74589999999"/>
    <n v="19248.974262"/>
    <n v="202572.53866199998"/>
    <n v="8881.5386619999772"/>
    <n v="0"/>
    <n v="0"/>
    <n v="6064103.3899999997"/>
    <n v="1177252.29"/>
    <n v="6270458.5999999996"/>
    <n v="1457062.7"/>
    <n v="6954996.71"/>
    <n v="87.33"/>
    <n v="0"/>
    <n v="20000"/>
    <n v="0"/>
  </r>
  <r>
    <s v="David Sawyer"/>
    <s v="075713"/>
    <d v="1995-02-23T00:00:00"/>
    <n v="29.873972602739727"/>
    <s v="Y"/>
    <x v="0"/>
    <s v="SAWYED01"/>
    <s v="David Johnson Iii"/>
    <x v="6"/>
    <s v="SR III"/>
    <n v="9090708.4499999993"/>
    <n v="2388492.56"/>
    <n v="0.26273998040273749"/>
    <n v="353492.04000000004"/>
    <n v="0"/>
    <n v="0"/>
    <n v="353492.04000000004"/>
    <n v="0.14799796571273391"/>
    <n v="1"/>
    <n v="286619.10719999997"/>
    <n v="-66872.932800000068"/>
    <s v="N"/>
    <n v="636349.59149999998"/>
    <n v="167194.4792"/>
    <n v="30095.006256000001"/>
    <n v="316714.11345599999"/>
    <n v="-36777.926544000045"/>
    <n v="777657.87231978029"/>
    <n v="204321.8141333336"/>
    <n v="8154028.3200000003"/>
    <n v="1953993.02"/>
    <n v="8287199.54"/>
    <n v="2181093.44"/>
    <n v="8406809.9900000002"/>
    <n v="108.14"/>
    <n v="148.55000000000001"/>
    <n v="20000"/>
    <n v="29710"/>
  </r>
  <r>
    <s v="Debbi Wood"/>
    <s v="121171"/>
    <d v="2004-01-14T00:00:00"/>
    <n v="20.978082191780821"/>
    <s v="Y"/>
    <x v="0"/>
    <s v="ROBBID01"/>
    <s v="Cynthia Stoner"/>
    <x v="6"/>
    <s v="SR III"/>
    <n v="4532504.93"/>
    <n v="1692706.2200000002"/>
    <n v="0.37345932241490143"/>
    <n v="259438.71000000002"/>
    <n v="0"/>
    <n v="0"/>
    <n v="259438.71000000002"/>
    <n v="0.15326859849312777"/>
    <n v="1.2"/>
    <n v="243749.69568"/>
    <n v="-15689.014320000017"/>
    <s v="N"/>
    <n v="317275.34510000004"/>
    <n v="118489.43540000003"/>
    <n v="25593.718046400005"/>
    <n v="269343.4137264"/>
    <n v="9904.703726399981"/>
    <n v="0"/>
    <n v="0"/>
    <n v="3227151.01"/>
    <n v="1240729.93"/>
    <n v="3770961.97"/>
    <n v="1517550.03"/>
    <n v="4002174.62"/>
    <n v="113.25"/>
    <n v="186.88"/>
    <n v="20000"/>
    <n v="37375"/>
  </r>
  <r>
    <s v="Derek Maddox"/>
    <s v="250246"/>
    <d v="2012-06-04T00:00:00"/>
    <n v="12.583561643835617"/>
    <s v="Y"/>
    <x v="0"/>
    <s v="DMADDOX"/>
    <s v="Helen Mcneil"/>
    <x v="6"/>
    <s v="SR III"/>
    <n v="5391647.8499999996"/>
    <n v="1349116.76"/>
    <n v="0.25022345626671449"/>
    <n v="158902.59"/>
    <n v="0"/>
    <n v="0"/>
    <n v="158902.59"/>
    <n v="0.1177826817598797"/>
    <n v="1"/>
    <n v="161894.01120000001"/>
    <n v="2991.4212000000116"/>
    <s v="Y"/>
    <n v="377415.34950000001"/>
    <n v="94438.173200000019"/>
    <n v="16998.871176000004"/>
    <n v="178892.88237600002"/>
    <n v="19990.292376000027"/>
    <n v="0"/>
    <n v="0"/>
    <n v="7071112.8700000001"/>
    <n v="1610306.53"/>
    <n v="6390996.9100000001"/>
    <n v="1575810.29"/>
    <n v="6621412.4699999997"/>
    <n v="81.430000000000007"/>
    <n v="0"/>
    <n v="20000"/>
    <n v="0"/>
  </r>
  <r>
    <s v="Devon Mackey"/>
    <s v="124644"/>
    <d v="2012-06-10T00:00:00"/>
    <n v="12.567123287671233"/>
    <s v="Y"/>
    <x v="0"/>
    <s v="MACKED02"/>
    <s v="Joanne Leudesdorff"/>
    <x v="6"/>
    <s v="SR III"/>
    <n v="4489023.03"/>
    <n v="1339761.1200000001"/>
    <n v="0.29845271700466192"/>
    <n v="193378.22999999998"/>
    <n v="0"/>
    <n v="0"/>
    <n v="193378.22999999998"/>
    <n v="0.14433784285365736"/>
    <n v="1.2"/>
    <n v="192925.60128000003"/>
    <n v="-452.62871999994968"/>
    <s v="N"/>
    <n v="314231.61210000003"/>
    <n v="93783.27840000001"/>
    <n v="20257.188134399999"/>
    <n v="213182.78941440003"/>
    <n v="19804.55941440005"/>
    <n v="0"/>
    <n v="0"/>
    <n v="5014305.45"/>
    <n v="1153611.75"/>
    <n v="3659575.89"/>
    <n v="925933.38"/>
    <n v="4713324.03"/>
    <n v="95.24"/>
    <n v="0"/>
    <n v="20000"/>
    <n v="0"/>
  </r>
  <r>
    <s v="Donald Durre"/>
    <s v="165760"/>
    <d v="1989-06-05T00:00:00"/>
    <n v="35.597260273972601"/>
    <s v="Y"/>
    <x v="0"/>
    <s v="DDURRE"/>
    <s v="Todd Fosheim"/>
    <x v="6"/>
    <s v="SR III"/>
    <n v="12066440.66"/>
    <n v="2990044.1300000008"/>
    <n v="0.24779835365303166"/>
    <n v="443157.05"/>
    <n v="0"/>
    <n v="0"/>
    <n v="443157.05"/>
    <n v="0.14821087272715264"/>
    <n v="1"/>
    <n v="358805.29560000007"/>
    <n v="-84351.754399999918"/>
    <s v="N"/>
    <n v="844650.84620000015"/>
    <n v="209303.0891000001"/>
    <n v="37674.556038000017"/>
    <n v="396479.85163800011"/>
    <n v="-46677.198361999879"/>
    <n v="1046487.0522944434"/>
    <n v="259317.76867777712"/>
    <n v="10549130.85"/>
    <n v="2564809.37"/>
    <n v="9171527.2300000004"/>
    <n v="2367329.38"/>
    <n v="14712591.41"/>
    <n v="82.01"/>
    <n v="0"/>
    <n v="20000"/>
    <n v="0"/>
  </r>
  <r>
    <s v="Donna Montibon"/>
    <s v="196213"/>
    <d v="2007-01-02T00:00:00"/>
    <n v="18.008219178082193"/>
    <s v="Y"/>
    <x v="0"/>
    <s v="DMONTIB"/>
    <s v="Jeremy Reisinger"/>
    <x v="6"/>
    <s v="SR III"/>
    <n v="4576051.26"/>
    <n v="1438203.8000000003"/>
    <n v="0.31428926781733657"/>
    <n v="208349.35"/>
    <n v="0"/>
    <n v="4446.8184449999972"/>
    <n v="203902.53155499999"/>
    <n v="0.14177582589824889"/>
    <n v="1.2"/>
    <n v="207101.34720000005"/>
    <n v="3198.8156450000533"/>
    <s v="Y"/>
    <n v="320323.5882"/>
    <n v="100674.26600000003"/>
    <n v="21745.641456000005"/>
    <n v="228846.98865600006"/>
    <n v="20497.638656000054"/>
    <n v="0"/>
    <n v="0"/>
    <n v="4536028.4400000004"/>
    <n v="1326001.21"/>
    <n v="4145971.74"/>
    <n v="1171089.73"/>
    <n v="4516779.72"/>
    <n v="101.31"/>
    <n v="106.55"/>
    <n v="20000"/>
    <n v="21310"/>
  </r>
  <r>
    <s v="Douglas Newman"/>
    <s v="080333"/>
    <d v="1988-06-13T00:00:00"/>
    <n v="36.575342465753423"/>
    <s v="Y"/>
    <x v="0"/>
    <s v="NEWMAD01"/>
    <s v="David Fromm"/>
    <x v="6"/>
    <s v="SR III"/>
    <n v="6398010.5199999996"/>
    <n v="2042602.39"/>
    <n v="0.31925586611883222"/>
    <n v="327350.74999999994"/>
    <n v="0"/>
    <n v="0"/>
    <n v="327350.74999999994"/>
    <n v="0.16026161116946502"/>
    <n v="1.2"/>
    <n v="294134.74415999994"/>
    <n v="-33216.005839999998"/>
    <s v="N"/>
    <n v="447860.73639999999"/>
    <n v="142982.1673"/>
    <n v="30884.148136799999"/>
    <n v="325018.89229679992"/>
    <n v="-2331.8577032000176"/>
    <n v="40578.001511038492"/>
    <n v="12954.765017777876"/>
    <n v="4985986.72"/>
    <n v="1474216.38"/>
    <n v="5291589.72"/>
    <n v="1742575.33"/>
    <n v="5784620.0199999996"/>
    <n v="110.6"/>
    <n v="167"/>
    <n v="20000"/>
    <n v="33400"/>
  </r>
  <r>
    <s v="Douglas Swartz"/>
    <s v="161276"/>
    <d v="1987-08-24T00:00:00"/>
    <n v="37.38082191780822"/>
    <s v="Y"/>
    <x v="0"/>
    <s v="DSWARTZ"/>
    <s v="Teall Bennett"/>
    <x v="6"/>
    <s v="SR III"/>
    <n v="4205372.42"/>
    <n v="907187.99000000011"/>
    <n v="0.21572120121527788"/>
    <n v="80806.630000000019"/>
    <n v="0"/>
    <n v="0"/>
    <n v="80806.630000000019"/>
    <n v="8.907374313894964E-2"/>
    <n v="0.75"/>
    <n v="81646.919100000014"/>
    <n v="840.28909999999451"/>
    <s v="Y"/>
    <n v="294376.06940000004"/>
    <n v="63503.159300000014"/>
    <n v="8572.9265055000014"/>
    <n v="90219.845605500013"/>
    <n v="9413.2156054999941"/>
    <n v="0"/>
    <n v="0"/>
    <n v="4912767.57"/>
    <n v="912421.21"/>
    <n v="4480000.24"/>
    <n v="860767.58"/>
    <n v="4716747.91"/>
    <n v="89.16"/>
    <n v="0"/>
    <n v="20000"/>
    <n v="0"/>
  </r>
  <r>
    <s v="Dwayne Mccullough"/>
    <s v="164053"/>
    <d v="1997-08-04T00:00:00"/>
    <n v="27.427397260273974"/>
    <s v="Y"/>
    <x v="0"/>
    <s v="DMCCULL"/>
    <s v="Anita Robben"/>
    <x v="6"/>
    <s v="SR III"/>
    <n v="7146523.2199999997"/>
    <n v="2015791.1099999999"/>
    <n v="0.28206598480764467"/>
    <n v="325380.88999999996"/>
    <n v="0"/>
    <n v="0"/>
    <n v="325380.88999999996"/>
    <n v="0.16141597628139157"/>
    <n v="1"/>
    <n v="241894.93319999997"/>
    <n v="-83485.956799999985"/>
    <s v="N"/>
    <n v="500256.62540000002"/>
    <n v="141105.37769999998"/>
    <n v="25398.967985999996"/>
    <n v="267293.90118599997"/>
    <n v="-58086.988813999982"/>
    <n v="1144078.0200107452"/>
    <n v="322705.49341111101"/>
    <n v="6211125.1399999997"/>
    <n v="1749811.34"/>
    <n v="6200076.8899999997"/>
    <n v="1828318.96"/>
    <n v="6955020.8899999997"/>
    <n v="102.75"/>
    <n v="113.75"/>
    <n v="20000"/>
    <n v="22750"/>
  </r>
  <r>
    <s v="Edward Franz"/>
    <s v="302611"/>
    <d v="2017-03-06T00:00:00"/>
    <n v="7.8273972602739725"/>
    <s v="Y"/>
    <x v="0"/>
    <s v="EFRANZ"/>
    <s v="Craig Paianini"/>
    <x v="6"/>
    <s v="SR III"/>
    <n v="6041727.4500000002"/>
    <n v="1732990.8899999997"/>
    <n v="0.28683698567038135"/>
    <n v="266097.08"/>
    <n v="0"/>
    <n v="0"/>
    <n v="266097.08"/>
    <n v="0.15354788160484795"/>
    <n v="1"/>
    <n v="207958.90679999994"/>
    <n v="-58138.173200000077"/>
    <s v="N"/>
    <n v="422920.92150000005"/>
    <n v="121309.36229999999"/>
    <n v="21835.685213999997"/>
    <n v="229794.59201399994"/>
    <n v="-36302.48798600008"/>
    <n v="703118.84061866638"/>
    <n v="201680.48881111157"/>
    <n v="6331010.3799999999"/>
    <n v="1799954.29"/>
    <n v="7431722.2300000004"/>
    <n v="2221732.6800000002"/>
    <n v="7952767.6399999997"/>
    <n v="75.97"/>
    <n v="0"/>
    <n v="20000"/>
    <n v="0"/>
  </r>
  <r>
    <s v="Edward Godfrey"/>
    <s v="159787"/>
    <d v="1983-01-01T00:00:00"/>
    <n v="42.027397260273972"/>
    <s v="Y"/>
    <x v="0"/>
    <s v="EGODFRE"/>
    <s v="Derek Anderson"/>
    <x v="6"/>
    <s v="SR III"/>
    <n v="4597755.4400000004"/>
    <n v="1662254.7299999995"/>
    <n v="0.3615361346840143"/>
    <n v="255204.32"/>
    <n v="0"/>
    <n v="0"/>
    <n v="255204.32"/>
    <n v="0.15352900815628906"/>
    <n v="1.2"/>
    <n v="239364.68111999991"/>
    <n v="-15839.6388800001"/>
    <s v="N"/>
    <n v="321842.88080000004"/>
    <n v="116357.83109999998"/>
    <n v="25133.291517599991"/>
    <n v="264497.97263759992"/>
    <n v="9293.6526375999092"/>
    <n v="0"/>
    <n v="0"/>
    <n v="3832473.22"/>
    <n v="1448060.73"/>
    <n v="4362579.0999999996"/>
    <n v="1552503.45"/>
    <n v="4662933.42"/>
    <n v="98.6"/>
    <n v="0"/>
    <n v="20000"/>
    <n v="0"/>
  </r>
  <r>
    <s v="Edward Keeney"/>
    <s v="161124"/>
    <d v="2000-02-01T00:00:00"/>
    <n v="24.931506849315067"/>
    <s v="Y"/>
    <x v="0"/>
    <s v="EKEENEY"/>
    <s v="Mark Basilii"/>
    <x v="6"/>
    <s v="SR III"/>
    <n v="9334543.1300000008"/>
    <n v="1965526.7600000002"/>
    <n v="0.21056485921448628"/>
    <n v="218939.79"/>
    <n v="0"/>
    <n v="160.42892481000035"/>
    <n v="218779.36107519001"/>
    <n v="0.11130825869559262"/>
    <n v="0.75"/>
    <n v="176897.40840000001"/>
    <n v="-41881.952675189998"/>
    <s v="N"/>
    <n v="653418.01910000015"/>
    <n v="137586.87320000003"/>
    <n v="18574.227882000003"/>
    <n v="195471.63628200002"/>
    <n v="-23468.153717999987"/>
    <n v="619185.13969066355"/>
    <n v="130378.6317666666"/>
    <n v="7114746.0099999998"/>
    <n v="1283774.6299999999"/>
    <n v="7371180.4199999999"/>
    <n v="1386098.31"/>
    <n v="9341163.3900000006"/>
    <n v="99.93"/>
    <n v="0"/>
    <n v="20000"/>
    <n v="20000"/>
  </r>
  <r>
    <s v="Elijah Spencer"/>
    <s v="266616"/>
    <d v="2014-02-17T00:00:00"/>
    <n v="10.876712328767123"/>
    <s v="Y"/>
    <x v="0"/>
    <s v="ESPENCE"/>
    <s v="Mathew Todd"/>
    <x v="6"/>
    <s v="SR III"/>
    <n v="3653088.59"/>
    <n v="848028.94000000006"/>
    <n v="0.2321402613452635"/>
    <n v="82110.179999999993"/>
    <n v="0"/>
    <n v="220.24486979999983"/>
    <n v="81889.9351302"/>
    <n v="9.6565024219810225E-2"/>
    <n v="0.75"/>
    <n v="76322.604600000006"/>
    <n v="-5567.3305301999935"/>
    <s v="N"/>
    <n v="255716.20130000002"/>
    <n v="59362.02580000001"/>
    <n v="8013.8734830000012"/>
    <n v="84336.478083000009"/>
    <n v="2226.298083000016"/>
    <n v="0"/>
    <n v="0"/>
    <n v="3426176.36"/>
    <n v="716406.62"/>
    <n v="4155332.25"/>
    <n v="878998.45"/>
    <n v="4714377.9400000004"/>
    <n v="77.489999999999995"/>
    <n v="0"/>
    <n v="20000"/>
    <n v="0"/>
  </r>
  <r>
    <s v="Elizabeth Torres"/>
    <s v="081991"/>
    <d v="2000-06-07T00:00:00"/>
    <n v="24.583561643835615"/>
    <s v="Y"/>
    <x v="0"/>
    <s v="TORREE01"/>
    <s v="Mathew Todd"/>
    <x v="6"/>
    <s v="SR III"/>
    <n v="5768455.4800000004"/>
    <n v="1520848.45"/>
    <n v="0.26364916142162892"/>
    <n v="199584.21000000002"/>
    <n v="0"/>
    <n v="0"/>
    <n v="199584.21000000002"/>
    <n v="0.13123214873908048"/>
    <n v="1"/>
    <n v="182501.81399999998"/>
    <n v="-17082.396000000037"/>
    <s v="N"/>
    <n v="403791.88360000006"/>
    <n v="106459.39150000001"/>
    <n v="19162.690470000001"/>
    <n v="201664.50446999999"/>
    <n v="2080.2944699999643"/>
    <n v="0"/>
    <n v="0"/>
    <n v="3724460.98"/>
    <n v="1000110.74"/>
    <n v="4964704.42"/>
    <n v="1327379.54"/>
    <n v="5263234.4400000004"/>
    <n v="109.6"/>
    <n v="159.5"/>
    <n v="20000"/>
    <n v="31900"/>
  </r>
  <r>
    <s v="Eric Anthony"/>
    <s v="165428"/>
    <d v="1999-07-12T00:00:00"/>
    <n v="25.490410958904111"/>
    <s v="Y"/>
    <x v="0"/>
    <s v="EANTHON"/>
    <s v="Bradley Sedlacek"/>
    <x v="6"/>
    <s v="SR III"/>
    <n v="13539539.289999999"/>
    <n v="3826452.7800000003"/>
    <n v="0.2826132188135923"/>
    <n v="647830.24"/>
    <n v="0"/>
    <n v="0"/>
    <n v="647830.24"/>
    <n v="0.169303079705063"/>
    <n v="1"/>
    <n v="459174.33360000001"/>
    <n v="-188655.90639999998"/>
    <s v="N"/>
    <n v="947767.75030000007"/>
    <n v="267851.69460000005"/>
    <n v="48213.30502800001"/>
    <n v="507387.63862800004"/>
    <n v="-140442.60137199995"/>
    <n v="2760793.276281679"/>
    <n v="780236.67428888858"/>
    <n v="14926957.550000001"/>
    <n v="3663277.48"/>
    <n v="13221170.27"/>
    <n v="3276382.5"/>
    <n v="13799468.26"/>
    <n v="98.12"/>
    <n v="0"/>
    <n v="20000"/>
    <n v="0"/>
  </r>
  <r>
    <s v="Eric Olson"/>
    <s v="077645"/>
    <d v="1998-10-26T00:00:00"/>
    <n v="26.2"/>
    <s v="Y"/>
    <x v="0"/>
    <s v="OLSONE01"/>
    <s v="Alan Mccain"/>
    <x v="6"/>
    <s v="SR III"/>
    <n v="6580530.8399999999"/>
    <n v="1552737.49"/>
    <n v="0.23595930598206877"/>
    <n v="176465.09000000003"/>
    <n v="0"/>
    <n v="0"/>
    <n v="176465.09000000003"/>
    <n v="0.11364772934026345"/>
    <n v="0.75"/>
    <n v="139746.37410000002"/>
    <n v="-36718.71590000001"/>
    <s v="N"/>
    <n v="460637.15880000003"/>
    <n v="108691.62430000001"/>
    <n v="14673.369280500001"/>
    <n v="154419.7433805"/>
    <n v="-22045.346619500022"/>
    <n v="519047.75434209156"/>
    <n v="122474.14788611124"/>
    <n v="5190040.3099999996"/>
    <n v="1102514.92"/>
    <n v="4859847.33"/>
    <n v="1149507.4099999999"/>
    <n v="5810022.0700000003"/>
    <n v="113.26"/>
    <n v="186.95"/>
    <n v="20000"/>
    <n v="37390"/>
  </r>
  <r>
    <s v="Eric Reisinger"/>
    <s v="250314"/>
    <d v="2012-07-09T00:00:00"/>
    <n v="12.487671232876712"/>
    <s v="Y"/>
    <x v="0"/>
    <s v="EREISIN"/>
    <s v="Lisa Dillon"/>
    <x v="6"/>
    <s v="SR III"/>
    <n v="10545825.92"/>
    <n v="2681061.9999999995"/>
    <n v="0.25422968483818853"/>
    <n v="448383.24000000005"/>
    <n v="0"/>
    <n v="902.69118749999689"/>
    <n v="447480.54881250003"/>
    <n v="0.16690421512538692"/>
    <n v="1"/>
    <n v="321727.43999999994"/>
    <n v="-125753.10881250008"/>
    <s v="N"/>
    <n v="738207.81440000003"/>
    <n v="187674.33999999997"/>
    <n v="33781.381199999996"/>
    <n v="355508.82119999995"/>
    <n v="-92874.418800000101"/>
    <n v="2029538.7364451031"/>
    <n v="515968.99333333393"/>
    <n v="12335687.08"/>
    <n v="2837274.64"/>
    <n v="13308967.4"/>
    <n v="3447961.6000000001"/>
    <n v="11296585.550000001"/>
    <n v="93.35"/>
    <n v="0"/>
    <n v="20000"/>
    <n v="0"/>
  </r>
  <r>
    <s v="Erik Madden"/>
    <s v="161837"/>
    <d v="2002-08-01T00:00:00"/>
    <n v="22.432876712328767"/>
    <s v="Y"/>
    <x v="0"/>
    <s v="EMADDEN"/>
    <s v="Vanny Chow"/>
    <x v="6"/>
    <s v="SR III"/>
    <n v="15715923.789999999"/>
    <n v="3379696.23"/>
    <n v="0.21504916129400498"/>
    <n v="401826.94"/>
    <n v="0"/>
    <n v="0"/>
    <n v="401826.94"/>
    <n v="0.11889439542914187"/>
    <n v="0.75"/>
    <n v="304172.66070000001"/>
    <n v="-97654.279299999995"/>
    <s v="N"/>
    <n v="1100114.6653"/>
    <n v="236578.73610000001"/>
    <n v="31938.1293735"/>
    <n v="336110.79007350001"/>
    <n v="-65716.149926499987"/>
    <n v="1697703.5372612104"/>
    <n v="365089.72181388881"/>
    <n v="16524670.68"/>
    <n v="3174656.82"/>
    <n v="14227465.390000001"/>
    <n v="3168208.03"/>
    <n v="15245435.949999999"/>
    <n v="103.09"/>
    <n v="115.45"/>
    <n v="20000"/>
    <n v="23090"/>
  </r>
  <r>
    <s v="Frank Shields"/>
    <s v="085043"/>
    <d v="2000-04-17T00:00:00"/>
    <n v="24.723287671232878"/>
    <s v="Y"/>
    <x v="0"/>
    <s v="SHIELF01"/>
    <s v="Mark Basilii"/>
    <x v="6"/>
    <s v="SR III"/>
    <n v="6202058.3200000003"/>
    <n v="1311999.1500000004"/>
    <n v="0.21154253673641693"/>
    <n v="158919.82"/>
    <n v="0"/>
    <n v="0"/>
    <n v="158919.82"/>
    <n v="0.12112799006005451"/>
    <n v="0.75"/>
    <n v="118079.92350000003"/>
    <n v="-40839.896499999973"/>
    <s v="N"/>
    <n v="434144.08240000007"/>
    <n v="91839.940500000041"/>
    <n v="12398.391967500005"/>
    <n v="130478.31546750004"/>
    <n v="-28441.504532499966"/>
    <n v="746934.21451576857"/>
    <n v="158008.3585138887"/>
    <n v="6587753.2599999998"/>
    <n v="1358977.71"/>
    <n v="5643636.7800000003"/>
    <n v="1238418.8799999999"/>
    <n v="6461772.0499999998"/>
    <n v="95.98"/>
    <n v="0"/>
    <n v="20000"/>
    <n v="0"/>
  </r>
  <r>
    <s v="Garen Anderson"/>
    <s v="248860"/>
    <d v="2012-02-13T00:00:00"/>
    <n v="12.890410958904109"/>
    <s v="Y"/>
    <x v="0"/>
    <s v="GANDERS"/>
    <s v="Arthur Shields"/>
    <x v="6"/>
    <s v="SR III"/>
    <n v="6534137.5300000003"/>
    <n v="1791148.0000000002"/>
    <n v="0.27412156413548894"/>
    <n v="249879.07"/>
    <n v="0"/>
    <n v="1824.1109377500034"/>
    <n v="248054.95906225001"/>
    <n v="0.13848937053903418"/>
    <n v="1"/>
    <n v="214937.76"/>
    <n v="-33117.199062250002"/>
    <s v="N"/>
    <n v="457389.62710000004"/>
    <n v="125380.36000000003"/>
    <n v="22568.464800000005"/>
    <n v="237506.22480000003"/>
    <n v="-12372.845199999982"/>
    <n v="250757.46632947828"/>
    <n v="68738.028888888788"/>
    <n v="7932445.6699999999"/>
    <n v="2035065.84"/>
    <n v="7457035.0599999996"/>
    <n v="2095845.55"/>
    <n v="8085253.4400000004"/>
    <n v="80.819999999999993"/>
    <n v="0"/>
    <n v="20000"/>
    <n v="0"/>
  </r>
  <r>
    <s v="Gary Golias"/>
    <s v="165264"/>
    <d v="2002-10-28T00:00:00"/>
    <n v="22.19178082191781"/>
    <s v="Y"/>
    <x v="0"/>
    <s v="GGOLIAS"/>
    <s v="Jenna Richie-Zehr"/>
    <x v="6"/>
    <s v="SR III"/>
    <n v="6034818.7699999996"/>
    <n v="1317708.52"/>
    <n v="0.21835096797778406"/>
    <n v="129682.03"/>
    <n v="0"/>
    <n v="3590.2497497999575"/>
    <n v="126091.78025020004"/>
    <n v="9.5690191219375317E-2"/>
    <n v="0.75"/>
    <n v="118593.76679999998"/>
    <n v="-7498.0134502000583"/>
    <s v="N"/>
    <n v="422437.31390000001"/>
    <n v="92239.596400000009"/>
    <n v="12452.345513999999"/>
    <n v="131046.11231399998"/>
    <n v="1364.0823139999848"/>
    <n v="0"/>
    <n v="0"/>
    <n v="6542880.2800000003"/>
    <n v="1245968.3600000001"/>
    <n v="6790862.4100000001"/>
    <n v="1397208.3"/>
    <n v="7351893.54"/>
    <n v="82.09"/>
    <n v="0"/>
    <n v="20000"/>
    <n v="0"/>
  </r>
  <r>
    <s v="George Ortega"/>
    <s v="306049"/>
    <d v="2019-06-03T00:00:00"/>
    <n v="5.5835616438356164"/>
    <s v="Y"/>
    <x v="0"/>
    <s v="ORTEGG02"/>
    <s v="Arthur Shields"/>
    <x v="6"/>
    <s v="SR III"/>
    <n v="4919063.49"/>
    <n v="932987.67999999993"/>
    <n v="0.1896677450690924"/>
    <n v="82901.530000000013"/>
    <n v="0"/>
    <n v="2397.8381775000016"/>
    <n v="80503.691822500012"/>
    <n v="8.628591089487915E-2"/>
    <n v="0.75"/>
    <n v="83968.891199999998"/>
    <n v="3465.1993774999864"/>
    <s v="Y"/>
    <n v="344334.44430000003"/>
    <n v="65309.137600000002"/>
    <n v="8816.7335759999987"/>
    <n v="92785.624775999997"/>
    <n v="9884.0947759999835"/>
    <n v="0"/>
    <n v="0"/>
    <n v="4543406.12"/>
    <n v="964500.62"/>
    <n v="4404684.95"/>
    <n v="1118243.74"/>
    <n v="4645012.8899999997"/>
    <n v="105.9"/>
    <n v="131.75"/>
    <n v="20000"/>
    <n v="26350"/>
  </r>
  <r>
    <s v="George Quintana"/>
    <s v="164376"/>
    <d v="1994-12-27T00:00:00"/>
    <n v="30.032876712328768"/>
    <s v="Y"/>
    <x v="0"/>
    <s v="GQUINTA"/>
    <s v="James Erramouspe"/>
    <x v="6"/>
    <s v="SR III"/>
    <n v="7953121.6200000001"/>
    <n v="2453859.3200000003"/>
    <n v="0.30854039926023413"/>
    <n v="412068.96000000008"/>
    <n v="0"/>
    <n v="0"/>
    <n v="412068.96000000008"/>
    <n v="0.16792688832707819"/>
    <n v="1.2"/>
    <n v="353355.74208000005"/>
    <n v="-58713.217920000025"/>
    <s v="N"/>
    <n v="556718.51340000005"/>
    <n v="171770.15240000002"/>
    <n v="37102.3529184"/>
    <n v="390458.09499840008"/>
    <n v="-21610.865001600003"/>
    <n v="389123.63310561731"/>
    <n v="120060.36112000002"/>
    <n v="8939057.5299999993"/>
    <n v="2943077.46"/>
    <n v="8700880.3000000007"/>
    <n v="2979016.23"/>
    <n v="9154973.2599999998"/>
    <n v="86.87"/>
    <n v="0"/>
    <n v="20000"/>
    <n v="0"/>
  </r>
  <r>
    <s v="Glen Bockhorn"/>
    <s v="075346"/>
    <d v="1987-03-16T00:00:00"/>
    <n v="37.821917808219176"/>
    <s v="Y"/>
    <x v="0"/>
    <s v="BOCKHG01"/>
    <s v="Todd Mathews"/>
    <x v="6"/>
    <s v="SR III"/>
    <n v="4843631.45"/>
    <n v="1194938.4500000002"/>
    <n v="0.24670300833891895"/>
    <n v="134214.65999999997"/>
    <n v="0"/>
    <n v="2547.0294288337464"/>
    <n v="131667.63057116623"/>
    <n v="0.11018779299566953"/>
    <n v="1"/>
    <n v="143392.61400000003"/>
    <n v="11724.983428833802"/>
    <s v="Y"/>
    <n v="339054.20150000002"/>
    <n v="83645.691500000015"/>
    <n v="15056.224470000003"/>
    <n v="158448.83847000005"/>
    <n v="24234.178470000072"/>
    <n v="0"/>
    <n v="0"/>
    <n v="6100255.8799999999"/>
    <n v="1434049.98"/>
    <n v="4298017.63"/>
    <n v="1093372.8500000001"/>
    <n v="4565016.8"/>
    <n v="106.1"/>
    <n v="133.25"/>
    <n v="20000"/>
    <n v="26650"/>
  </r>
  <r>
    <s v="Gregory Gonder"/>
    <s v="194384"/>
    <d v="2006-10-16T00:00:00"/>
    <n v="18.221917808219178"/>
    <s v="Y"/>
    <x v="0"/>
    <s v="GGONDER"/>
    <s v="Anita Robben"/>
    <x v="6"/>
    <s v="SR III"/>
    <n v="10840207.140000001"/>
    <n v="2196226.6399999997"/>
    <n v="0.20260006212390511"/>
    <n v="213631.40000000002"/>
    <n v="0"/>
    <n v="0"/>
    <n v="213631.40000000002"/>
    <n v="9.7272019248432415E-2"/>
    <n v="0.75"/>
    <n v="197660.39759999997"/>
    <n v="-15971.002400000056"/>
    <s v="N"/>
    <n v="758814.49980000011"/>
    <n v="153735.86480000001"/>
    <n v="20754.341748000003"/>
    <n v="218414.73934799997"/>
    <n v="4783.3393479999504"/>
    <n v="0"/>
    <n v="0"/>
    <n v="18965290.740000002"/>
    <n v="4401812.38"/>
    <n v="13438642.119999999"/>
    <n v="2904103.58"/>
    <n v="11615122.9"/>
    <n v="93.33"/>
    <n v="0"/>
    <n v="20000"/>
    <n v="0"/>
  </r>
  <r>
    <s v="Gregory Goody"/>
    <s v="307278"/>
    <d v="2021-01-21T00:00:00"/>
    <n v="3.9452054794520546"/>
    <s v="Y"/>
    <x v="0"/>
    <s v="GGOODY"/>
    <s v="Brian Owens"/>
    <x v="6"/>
    <s v="SR III"/>
    <n v="5443934.8899999997"/>
    <n v="1219480.6299999999"/>
    <n v="0.22400720336315411"/>
    <n v="116451.61"/>
    <n v="0"/>
    <n v="3643.0593107249879"/>
    <n v="112808.55068927501"/>
    <n v="9.2505405919629094E-2"/>
    <n v="0.75"/>
    <n v="109753.2567"/>
    <n v="-3055.2939892750146"/>
    <s v="N"/>
    <n v="381075.4423"/>
    <n v="85363.64409999999"/>
    <n v="11524.091953499999"/>
    <n v="121277.3486535"/>
    <n v="4825.7386534999969"/>
    <n v="0"/>
    <n v="0"/>
    <n v="6510011"/>
    <n v="1225912.79"/>
    <n v="7603236.79"/>
    <n v="1406513.2"/>
    <n v="5137030.49"/>
    <n v="105.97"/>
    <n v="132.28"/>
    <n v="20000"/>
    <n v="26455"/>
  </r>
  <r>
    <s v="Hector Navarro"/>
    <s v="192787"/>
    <d v="2006-08-01T00:00:00"/>
    <n v="18.43013698630137"/>
    <s v="Y"/>
    <x v="0"/>
    <s v="HNAVARR"/>
    <s v="Trevor Renfro"/>
    <x v="6"/>
    <s v="SR III"/>
    <n v="3767481.45"/>
    <n v="1085268.0900000001"/>
    <n v="0.28806195980075761"/>
    <n v="139323.60999999999"/>
    <n v="0"/>
    <n v="2594.8139841000011"/>
    <n v="136728.79601589998"/>
    <n v="0.12598619389601695"/>
    <n v="1"/>
    <n v="130232.17080000001"/>
    <n v="-6496.6252158999705"/>
    <s v="N"/>
    <n v="263723.70150000002"/>
    <n v="75968.766300000003"/>
    <n v="13674.377934"/>
    <n v="143906.54873400001"/>
    <n v="4582.9387340000249"/>
    <n v="0"/>
    <n v="0"/>
    <n v="8267069.75"/>
    <n v="2097881.65"/>
    <n v="6793304.3300000001"/>
    <n v="1876460.35"/>
    <n v="8017685.46"/>
    <n v="46.99"/>
    <n v="0"/>
    <n v="20000"/>
    <n v="0"/>
  </r>
  <r>
    <s v="Iva Schmitt"/>
    <s v="301120"/>
    <d v="2016-02-17T00:00:00"/>
    <n v="8.8767123287671232"/>
    <s v="Y"/>
    <x v="0"/>
    <s v="SCHMII01"/>
    <s v="Thomas Montbriand"/>
    <x v="6"/>
    <s v="SR III"/>
    <n v="4847286.84"/>
    <n v="833893.29999999993"/>
    <n v="0.17203300063010094"/>
    <n v="59750.36"/>
    <n v="0"/>
    <n v="1445.4706252499964"/>
    <n v="58304.889374750004"/>
    <n v="6.9918884556033734E-2"/>
    <n v="0.75"/>
    <n v="75050.396999999983"/>
    <n v="16745.507625249978"/>
    <s v="Y"/>
    <n v="339310.07880000002"/>
    <n v="58372.531000000003"/>
    <n v="7880.2916849999992"/>
    <n v="82930.688684999986"/>
    <n v="23180.328684999986"/>
    <n v="0"/>
    <n v="0"/>
    <n v="5951555.2199999997"/>
    <n v="1275167.3899999999"/>
    <n v="4588263.28"/>
    <n v="1039242.33"/>
    <n v="4875838.93"/>
    <n v="99.41"/>
    <n v="0"/>
    <n v="20000"/>
    <n v="0"/>
  </r>
  <r>
    <s v="Jacob Marini"/>
    <s v="300569"/>
    <d v="2015-07-13T00:00:00"/>
    <n v="9.4767123287671229"/>
    <s v="Y"/>
    <x v="0"/>
    <s v="JMARINI"/>
    <s v="Jules Derner"/>
    <x v="6"/>
    <s v="SR III"/>
    <n v="8696487.1699999999"/>
    <n v="2010717.54"/>
    <n v="0.23121031523352434"/>
    <n v="279069.62"/>
    <n v="0"/>
    <n v="0"/>
    <n v="279069.62"/>
    <n v="0.13879106062803828"/>
    <n v="0.75"/>
    <n v="180964.57860000001"/>
    <n v="-98105.041399999987"/>
    <s v="N"/>
    <n v="608754.10190000001"/>
    <n v="140750.22779999999"/>
    <n v="19001.280752999999"/>
    <n v="199965.85935300001"/>
    <n v="-79103.760646999988"/>
    <n v="1900716.8278107061"/>
    <n v="439465.33692777774"/>
    <n v="7516950.8399999999"/>
    <n v="1627986.01"/>
    <n v="7831828.79"/>
    <n v="1735014.44"/>
    <n v="7940548.9000000004"/>
    <n v="109.52"/>
    <n v="158.9"/>
    <n v="20000"/>
    <n v="31780"/>
  </r>
  <r>
    <s v="Jake Presley"/>
    <s v="158428"/>
    <d v="1996-07-01T00:00:00"/>
    <n v="28.520547945205479"/>
    <s v="Y"/>
    <x v="0"/>
    <s v="JPRESLE"/>
    <s v="Thomas Guenette"/>
    <x v="6"/>
    <s v="SR III"/>
    <n v="7244728.6900000004"/>
    <n v="2205533.9399999995"/>
    <n v="0.30443292418173351"/>
    <n v="369764.75"/>
    <n v="0"/>
    <n v="1417.3266903000185"/>
    <n v="368347.42330969998"/>
    <n v="0.16701054408153884"/>
    <n v="1.2"/>
    <n v="317596.88735999988"/>
    <n v="-50750.535949700105"/>
    <s v="N"/>
    <n v="507131.0083000001"/>
    <n v="154387.37580000001"/>
    <n v="33347.673172800001"/>
    <n v="350944.56053279986"/>
    <n v="-18820.189467200136"/>
    <n v="343447.11049944133"/>
    <n v="104556.60815111187"/>
    <n v="10674177.5"/>
    <n v="2952742.22"/>
    <n v="8189224.5199999996"/>
    <n v="2471254.14"/>
    <n v="8727017.5700000003"/>
    <n v="83.01"/>
    <n v="0"/>
    <n v="20000"/>
    <n v="0"/>
  </r>
  <r>
    <s v="James Baglin"/>
    <s v="082816"/>
    <d v="1993-12-19T00:00:00"/>
    <n v="31.054794520547944"/>
    <s v="Y"/>
    <x v="0"/>
    <s v="BAGLIJ01"/>
    <s v="Thomas Guenette"/>
    <x v="6"/>
    <s v="SR III"/>
    <n v="9441816.6600000001"/>
    <n v="2725933.7199999997"/>
    <n v="0.28870860536281584"/>
    <n v="472451.79000000004"/>
    <n v="0"/>
    <n v="0"/>
    <n v="472451.79000000004"/>
    <n v="0.173317416536452"/>
    <n v="1"/>
    <n v="327112.04639999993"/>
    <n v="-145339.7436000001"/>
    <s v="N"/>
    <n v="660927.16620000009"/>
    <n v="190815.36040000003"/>
    <n v="34346.764872000007"/>
    <n v="361458.81127199996"/>
    <n v="-110992.97872800007"/>
    <n v="2135813.2322557326"/>
    <n v="616627.65960000048"/>
    <n v="11422177.92"/>
    <n v="3507472.7"/>
    <n v="11452978.43"/>
    <n v="3606943.87"/>
    <n v="12254073.029999999"/>
    <n v="77.05"/>
    <n v="0"/>
    <n v="20000"/>
    <n v="0"/>
  </r>
  <r>
    <s v="James Brunson"/>
    <s v="124658"/>
    <d v="2012-06-29T00:00:00"/>
    <n v="12.515068493150684"/>
    <s v="Y"/>
    <x v="0"/>
    <s v="BRUNSB01"/>
    <s v="Alan Mccain"/>
    <x v="6"/>
    <s v="SR III"/>
    <n v="5263825.1500000004"/>
    <n v="1753447.49"/>
    <n v="0.33311279155995521"/>
    <n v="271119.99"/>
    <n v="0"/>
    <n v="3045.8179133250087"/>
    <n v="268074.17208667495"/>
    <n v="0.15288406046688913"/>
    <n v="1.2"/>
    <n v="252496.43855999998"/>
    <n v="-15577.733526674972"/>
    <s v="N"/>
    <n v="368467.76050000003"/>
    <n v="122741.32430000001"/>
    <n v="26512.126048800001"/>
    <n v="279008.56460879999"/>
    <n v="7888.5746088000014"/>
    <n v="0"/>
    <n v="0"/>
    <n v="4794898.83"/>
    <n v="1541429.36"/>
    <n v="4813028"/>
    <n v="1667997.6"/>
    <n v="5190021.1399999997"/>
    <n v="101.42"/>
    <n v="107.1"/>
    <n v="20000"/>
    <n v="21420"/>
  </r>
  <r>
    <s v="James Buff"/>
    <s v="086437"/>
    <d v="1998-02-02T00:00:00"/>
    <n v="26.92876712328767"/>
    <s v="Y"/>
    <x v="0"/>
    <s v="BUFFJA01"/>
    <s v="Joseph Pleva"/>
    <x v="6"/>
    <s v="SR III"/>
    <n v="5272648.22"/>
    <n v="1350099.35"/>
    <n v="0.25605716400325301"/>
    <n v="164853.9"/>
    <n v="0"/>
    <n v="4296.6924028199574"/>
    <n v="160557.20759718004"/>
    <n v="0.11892251307074551"/>
    <n v="1"/>
    <n v="162011.92199999999"/>
    <n v="1454.7144028199546"/>
    <s v="Y"/>
    <n v="369085.37540000002"/>
    <n v="94506.954500000007"/>
    <n v="17011.251810000002"/>
    <n v="179023.17381000001"/>
    <n v="14169.273810000013"/>
    <n v="0"/>
    <n v="0"/>
    <n v="5045749.5599999996"/>
    <n v="1263744.1599999999"/>
    <n v="4672276.95"/>
    <n v="1215420.1100000001"/>
    <n v="4880317.21"/>
    <n v="108.04"/>
    <n v="147.80000000000001"/>
    <n v="20000"/>
    <n v="29560"/>
  </r>
  <r>
    <s v="James Elder"/>
    <s v="123658"/>
    <d v="2007-09-24T00:00:00"/>
    <n v="17.282191780821918"/>
    <s v="Y"/>
    <x v="0"/>
    <s v="ELDERJ02"/>
    <s v="Jeremy Robb"/>
    <x v="6"/>
    <s v="SR III"/>
    <n v="6003599.8899999997"/>
    <n v="1767840.7000000002"/>
    <n v="0.29446344399876395"/>
    <n v="266763.96000000002"/>
    <n v="0"/>
    <n v="0"/>
    <n v="266763.96000000002"/>
    <n v="0.15089818896012519"/>
    <n v="1.2"/>
    <n v="254569.06080000001"/>
    <n v="-12194.899200000014"/>
    <s v="N"/>
    <n v="420251.99230000004"/>
    <n v="123748.84900000005"/>
    <n v="26729.75138400001"/>
    <n v="281298.81218400004"/>
    <n v="14534.852184000018"/>
    <n v="0"/>
    <n v="0"/>
    <n v="6572294.5"/>
    <n v="1711623.55"/>
    <n v="6051630.2400000002"/>
    <n v="1917915.68"/>
    <n v="6341254.2699999996"/>
    <n v="94.68"/>
    <n v="0"/>
    <n v="20000"/>
    <n v="0"/>
  </r>
  <r>
    <s v="James Krywko"/>
    <s v="158511"/>
    <d v="1999-10-18T00:00:00"/>
    <n v="25.221917808219178"/>
    <s v="Y"/>
    <x v="0"/>
    <s v="JKRYWKO"/>
    <s v="Jenna Richie-Zehr"/>
    <x v="6"/>
    <s v="SR III"/>
    <n v="5348878.9000000004"/>
    <n v="903446.77"/>
    <n v="0.1689039491995229"/>
    <n v="63917.85"/>
    <n v="0"/>
    <n v="0"/>
    <n v="63917.85"/>
    <n v="7.074888319098202E-2"/>
    <n v="0.75"/>
    <n v="81310.209300000002"/>
    <n v="17392.359300000004"/>
    <s v="Y"/>
    <n v="374421.52300000004"/>
    <n v="63241.2739"/>
    <n v="8537.5719764999994"/>
    <n v="89847.781276499998"/>
    <n v="25929.9312765"/>
    <n v="0"/>
    <n v="0"/>
    <n v="5778931.9699999997"/>
    <n v="1071405.0900000001"/>
    <n v="6540712.6699999999"/>
    <n v="1225386.1100000001"/>
    <n v="5286143.8899999997"/>
    <n v="101.19"/>
    <n v="105.95"/>
    <n v="20000"/>
    <n v="21190"/>
  </r>
  <r>
    <s v="James Lansing"/>
    <s v="300567"/>
    <d v="2015-07-06T00:00:00"/>
    <n v="9.4958904109589035"/>
    <s v="Y"/>
    <x v="0"/>
    <s v="JLANSIN"/>
    <s v="Travis Turner"/>
    <x v="6"/>
    <s v="SR III"/>
    <n v="6805689.9100000001"/>
    <n v="1700431.87"/>
    <n v="0.24985444422048317"/>
    <n v="251835.09"/>
    <n v="0"/>
    <n v="0"/>
    <n v="251835.09"/>
    <n v="0.14810066456823112"/>
    <n v="1"/>
    <n v="204051.82440000001"/>
    <n v="-47783.265599999984"/>
    <s v="N"/>
    <n v="476398.29370000004"/>
    <n v="119030.23090000002"/>
    <n v="21425.441562000004"/>
    <n v="225477.265962"/>
    <n v="-26357.824037999992"/>
    <n v="586070.64694613917"/>
    <n v="146432.35576666662"/>
    <n v="6622854.5099999998"/>
    <n v="1721579.7"/>
    <n v="6994349.9100000001"/>
    <n v="1996122.32"/>
    <n v="6704021.6699999999"/>
    <n v="101.52"/>
    <n v="107.6"/>
    <n v="20000"/>
    <n v="21520"/>
  </r>
  <r>
    <s v="James Stringfellow"/>
    <s v="304540"/>
    <d v="2018-05-21T00:00:00"/>
    <n v="6.6191780821917812"/>
    <s v="Y"/>
    <x v="0"/>
    <s v="JSTRING"/>
    <s v="Anna Waclawek"/>
    <x v="6"/>
    <s v="SR III"/>
    <n v="2571462.7200000002"/>
    <n v="763129.8600000001"/>
    <n v="0.29676878224390513"/>
    <n v="93115.739999999991"/>
    <n v="0"/>
    <n v="4914.7225032749993"/>
    <n v="88201.017496724991"/>
    <n v="0.11557799284216841"/>
    <n v="1.2"/>
    <n v="109890.69984"/>
    <n v="21689.68234327501"/>
    <s v="Y"/>
    <n v="180002.39040000003"/>
    <n v="53419.090200000006"/>
    <n v="11538.523483200001"/>
    <n v="121429.2233232"/>
    <n v="28313.483323200009"/>
    <n v="0"/>
    <n v="0"/>
    <n v="3069225.52"/>
    <n v="870458.11"/>
    <n v="2987120.9"/>
    <n v="900919.39"/>
    <n v="3249542.6"/>
    <n v="79.13"/>
    <n v="0"/>
    <n v="20000"/>
    <n v="0"/>
  </r>
  <r>
    <s v="James Walsh"/>
    <s v="027837"/>
    <d v="2003-06-23T00:00:00"/>
    <n v="21.539726027397261"/>
    <s v="Y"/>
    <x v="0"/>
    <s v="WALSHJ01"/>
    <s v="Daniel Hutchison"/>
    <x v="6"/>
    <s v="SR III"/>
    <n v="8284549.7599999998"/>
    <n v="2515821.6199999996"/>
    <n v="0.30367632434861491"/>
    <n v="427189.35"/>
    <n v="0"/>
    <n v="5310.5909039999824"/>
    <n v="421878.75909599999"/>
    <n v="0.16769025106636934"/>
    <n v="1.2"/>
    <n v="362278.31327999994"/>
    <n v="-59600.44581600005"/>
    <s v="N"/>
    <n v="579918.48320000002"/>
    <n v="176107.5134"/>
    <n v="38039.222894400002"/>
    <n v="400317.53617439995"/>
    <n v="-26871.813825600024"/>
    <n v="491601.88864538237"/>
    <n v="149287.8545866668"/>
    <n v="8102347.0800000001"/>
    <n v="2138354.29"/>
    <n v="8409465.9800000004"/>
    <n v="2468874.63"/>
    <n v="9588109.6899999995"/>
    <n v="86.4"/>
    <n v="0"/>
    <n v="20000"/>
    <n v="0"/>
  </r>
  <r>
    <s v="James Wick"/>
    <s v="159936"/>
    <d v="1983-10-17T00:00:00"/>
    <n v="41.235616438356168"/>
    <s v="Y"/>
    <x v="0"/>
    <s v="JWICK"/>
    <s v="Aaron Hausman"/>
    <x v="6"/>
    <s v="SR III"/>
    <n v="3632652.83"/>
    <n v="1157229.8700000001"/>
    <n v="0.31856329909731562"/>
    <n v="164548.87000000002"/>
    <n v="0"/>
    <n v="0"/>
    <n v="164548.87000000002"/>
    <n v="0.14219203484611057"/>
    <n v="1.2"/>
    <n v="166641.10128000003"/>
    <n v="2092.2312800000072"/>
    <s v="Y"/>
    <n v="254285.69810000004"/>
    <n v="81006.09090000001"/>
    <n v="17497.315634400002"/>
    <n v="184138.41691440003"/>
    <n v="19589.546914400009"/>
    <n v="0"/>
    <n v="0"/>
    <n v="5277803.34"/>
    <n v="1498841.3"/>
    <n v="4997423.1399999997"/>
    <n v="1487392.91"/>
    <n v="5332305.96"/>
    <n v="68.13"/>
    <n v="0"/>
    <n v="20000"/>
    <n v="0"/>
  </r>
  <r>
    <s v="Jason Donald"/>
    <s v="305176"/>
    <d v="2018-10-08T00:00:00"/>
    <n v="6.2356164383561641"/>
    <s v="Y"/>
    <x v="0"/>
    <s v="DONALJ01"/>
    <s v="Mathew Todd"/>
    <x v="6"/>
    <s v="SR III"/>
    <n v="7913007.2599999998"/>
    <n v="1601219.46"/>
    <n v="0.20235283595582093"/>
    <n v="182535.66999999998"/>
    <n v="0"/>
    <n v="0"/>
    <n v="182535.66999999998"/>
    <n v="0.11399790881881987"/>
    <n v="0.75"/>
    <n v="144109.75140000001"/>
    <n v="-38425.918599999975"/>
    <s v="N"/>
    <n v="553910.50820000004"/>
    <n v="112085.36220000002"/>
    <n v="15131.523897000001"/>
    <n v="159241.27529700001"/>
    <n v="-23294.394702999969"/>
    <n v="639542.82278410858"/>
    <n v="129413.30390555538"/>
    <n v="6048537.1600000001"/>
    <n v="1474385"/>
    <n v="8132998.0599999996"/>
    <n v="1665146.83"/>
    <n v="8776559.0399999991"/>
    <n v="90.16"/>
    <n v="0"/>
    <n v="20000"/>
    <n v="0"/>
  </r>
  <r>
    <s v="Jay Keaton"/>
    <s v="124132"/>
    <d v="2010-02-07T00:00:00"/>
    <n v="14.906849315068493"/>
    <s v="Y"/>
    <x v="0"/>
    <s v="KEATOJ01"/>
    <s v="Lisa Dillon"/>
    <x v="6"/>
    <s v="SR III"/>
    <n v="14128290.550000001"/>
    <n v="3635973.3899999997"/>
    <n v="0.25735409228259393"/>
    <n v="557642.19000000006"/>
    <n v="0"/>
    <n v="7576.0121351100534"/>
    <n v="550066.17786488996"/>
    <n v="0.1512844344179565"/>
    <n v="1"/>
    <n v="436316.80679999996"/>
    <n v="-113749.37106489"/>
    <s v="N"/>
    <n v="988980.33850000019"/>
    <n v="254518.13730000003"/>
    <n v="45813.264714000004"/>
    <n v="482130.07151399995"/>
    <n v="-75512.118486000109"/>
    <n v="1630095.5840485028"/>
    <n v="419511.76936666726"/>
    <n v="12460038.960000001"/>
    <n v="3170563.98"/>
    <n v="10943562.970000001"/>
    <n v="2828299.14"/>
    <n v="11890019.99"/>
    <n v="118.82"/>
    <n v="200"/>
    <n v="20000"/>
    <n v="40000"/>
  </r>
  <r>
    <s v="Jeff Waltrip"/>
    <s v="076519"/>
    <d v="1997-12-10T00:00:00"/>
    <n v="27.076712328767123"/>
    <s v="Y"/>
    <x v="0"/>
    <s v="WALTRJ01"/>
    <s v="Maria Gergen"/>
    <x v="6"/>
    <s v="SR III"/>
    <n v="23165107.620000001"/>
    <n v="2548131.56"/>
    <n v="0.10999869293937689"/>
    <n v="224147.53"/>
    <n v="0"/>
    <n v="0"/>
    <n v="224147.53"/>
    <n v="8.7965446336687569E-2"/>
    <n v="0.75"/>
    <n v="229331.84040000002"/>
    <n v="5184.3104000000167"/>
    <s v="Y"/>
    <n v="1621557.5334000003"/>
    <n v="178369.20920000001"/>
    <n v="24079.843241999999"/>
    <n v="253411.68364200002"/>
    <n v="29264.153642000019"/>
    <n v="0"/>
    <n v="0"/>
    <n v="23432243.899999999"/>
    <n v="2370643.7599999998"/>
    <n v="21804765.449999999"/>
    <n v="2704159.57"/>
    <n v="23156271.059999999"/>
    <n v="100.04"/>
    <n v="100.2"/>
    <n v="20000"/>
    <n v="20040"/>
  </r>
  <r>
    <s v="Jeffrey Lovell"/>
    <s v="304610"/>
    <d v="2018-06-12T00:00:00"/>
    <n v="6.558904109589041"/>
    <s v="Y"/>
    <x v="0"/>
    <s v="JLOVELL"/>
    <s v="Anita Robben"/>
    <x v="6"/>
    <s v="SR III"/>
    <n v="5030156.5599999996"/>
    <n v="1452185.4999999998"/>
    <n v="0.28869588504418237"/>
    <n v="210507.82"/>
    <n v="0"/>
    <n v="992.62631450249864"/>
    <n v="209515.19368549751"/>
    <n v="0.14427577860094151"/>
    <n v="1"/>
    <n v="174262.25999999995"/>
    <n v="-35252.933685497555"/>
    <s v="N"/>
    <n v="352110.95919999998"/>
    <n v="101652.98499999999"/>
    <n v="18297.537299999996"/>
    <n v="192559.79729999995"/>
    <n v="-17948.02270000006"/>
    <n v="345385.03105772578"/>
    <n v="99711.237222222553"/>
    <n v="4780662.6900000004"/>
    <n v="1526367.73"/>
    <n v="4884470"/>
    <n v="1608666.62"/>
    <n v="5546729.0099999998"/>
    <n v="90.69"/>
    <n v="0"/>
    <n v="20000"/>
    <n v="0"/>
  </r>
  <r>
    <s v="Jeffrey Parr"/>
    <s v="124003"/>
    <d v="2009-02-27T00:00:00"/>
    <n v="15.852054794520548"/>
    <s v="Y"/>
    <x v="0"/>
    <s v="PARRJE01"/>
    <s v="Alan Mccain"/>
    <x v="6"/>
    <s v="SR III"/>
    <n v="4466280.76"/>
    <n v="1246945.72"/>
    <n v="0.2791910735141514"/>
    <n v="174330.09"/>
    <n v="0"/>
    <n v="0"/>
    <n v="174330.09"/>
    <n v="0.13980567654540729"/>
    <n v="1"/>
    <n v="149633.48639999999"/>
    <n v="-24696.603600000002"/>
    <s v="N"/>
    <n v="312639.6532"/>
    <n v="87286.200400000002"/>
    <n v="15711.516072"/>
    <n v="165345.00247199999"/>
    <n v="-8985.0875280000037"/>
    <n v="178792.08065297687"/>
    <n v="49917.152933333353"/>
    <n v="3611995.55"/>
    <n v="1041255.92"/>
    <n v="3267648.44"/>
    <n v="1024101.27"/>
    <n v="4183655.37"/>
    <n v="106.76"/>
    <n v="138.19999999999999"/>
    <n v="20000"/>
    <n v="27640"/>
  </r>
  <r>
    <s v="Jeffrey Reece"/>
    <s v="089364"/>
    <d v="2012-08-05T00:00:00"/>
    <n v="12.413698630136986"/>
    <s v="Y"/>
    <x v="0"/>
    <s v="REECEJ01"/>
    <s v="Todd Fosheim"/>
    <x v="6"/>
    <s v="SR III"/>
    <n v="6587245.2599999998"/>
    <n v="1560662.7800000003"/>
    <n v="0.23692191779724325"/>
    <n v="178386.76"/>
    <n v="0"/>
    <n v="5064.5403847499983"/>
    <n v="173322.21961525001"/>
    <n v="0.11105680345324183"/>
    <n v="0.75"/>
    <n v="140459.65020000003"/>
    <n v="-32862.569415249978"/>
    <s v="N"/>
    <n v="461107.16820000001"/>
    <n v="109246.39460000003"/>
    <n v="14748.263271000005"/>
    <n v="155207.91347100004"/>
    <n v="-23178.846528999973"/>
    <n v="543518.18017848989"/>
    <n v="128771.36960555542"/>
    <n v="6803391.0300000003"/>
    <n v="1477847.6"/>
    <n v="6533025.9800000004"/>
    <n v="1539925.68"/>
    <n v="7392312.2400000002"/>
    <n v="89.11"/>
    <n v="0"/>
    <n v="20000"/>
    <n v="0"/>
  </r>
  <r>
    <s v="Jeramiah Ellis"/>
    <s v="305212"/>
    <d v="2018-10-15T00:00:00"/>
    <n v="6.2164383561643834"/>
    <s v="Y"/>
    <x v="0"/>
    <s v="JELLIS"/>
    <s v="Laurel Blunt"/>
    <x v="6"/>
    <s v="SR III"/>
    <n v="4107389.09"/>
    <n v="945341.44000000006"/>
    <n v="0.23015629132909834"/>
    <n v="95231.81"/>
    <n v="0"/>
    <n v="0"/>
    <n v="95231.81"/>
    <n v="0.10073800424955452"/>
    <n v="0.75"/>
    <n v="85080.729600000006"/>
    <n v="-10151.080399999992"/>
    <s v="N"/>
    <n v="287517.23629999999"/>
    <n v="66173.900800000003"/>
    <n v="8933.4766080000009"/>
    <n v="94014.206208000003"/>
    <n v="-1217.6037919999944"/>
    <n v="29390.747791632748"/>
    <n v="6764.4655111110806"/>
    <n v="4425040.6900000004"/>
    <n v="1012843.51"/>
    <n v="3722687.83"/>
    <n v="920535.13"/>
    <n v="3950894.05"/>
    <n v="103.96"/>
    <n v="119.8"/>
    <n v="20000"/>
    <n v="23960"/>
  </r>
  <r>
    <s v="Jessica Wines"/>
    <s v="200435"/>
    <d v="2007-11-05T00:00:00"/>
    <n v="17.167123287671235"/>
    <s v="Y"/>
    <x v="0"/>
    <s v="JWINES"/>
    <s v="William Benedict"/>
    <x v="6"/>
    <s v="SR III"/>
    <n v="4819642.9400000004"/>
    <n v="1195478.18"/>
    <n v="0.24804289340155972"/>
    <n v="138860.53000000003"/>
    <n v="0"/>
    <n v="3328.3464043124986"/>
    <n v="135532.18359568753"/>
    <n v="0.11337068786624574"/>
    <n v="1"/>
    <n v="143457.38159999999"/>
    <n v="7925.198004312464"/>
    <s v="Y"/>
    <n v="337375.00580000004"/>
    <n v="83683.472600000008"/>
    <n v="15063.025068000001"/>
    <n v="158520.40666799998"/>
    <n v="19659.876667999953"/>
    <n v="0"/>
    <n v="0"/>
    <n v="12593210.470000001"/>
    <n v="1753812.46"/>
    <n v="4654845.62"/>
    <n v="939744.51"/>
    <n v="6001306.0300000003"/>
    <n v="80.31"/>
    <n v="0"/>
    <n v="20000"/>
    <n v="0"/>
  </r>
  <r>
    <s v="Joan Stimson"/>
    <s v="306442"/>
    <d v="2019-10-01T00:00:00"/>
    <n v="5.2547945205479456"/>
    <s v="Y"/>
    <x v="0"/>
    <s v="JSTIMSO"/>
    <s v="Farid Haghighi"/>
    <x v="6"/>
    <s v="SR III"/>
    <n v="3912832.64"/>
    <n v="1318259.0999999996"/>
    <n v="0.33690658949318097"/>
    <n v="185922.65999999997"/>
    <n v="0"/>
    <n v="7456.2666779437568"/>
    <n v="178466.39332205622"/>
    <n v="0.13538036135844331"/>
    <n v="1.2"/>
    <n v="189829.31039999993"/>
    <n v="11362.917077943712"/>
    <s v="Y"/>
    <n v="273898.28480000002"/>
    <n v="92278.136999999973"/>
    <n v="19932.077591999994"/>
    <n v="209761.38799199992"/>
    <n v="23838.727991999942"/>
    <n v="0"/>
    <n v="0"/>
    <n v="4762894.04"/>
    <n v="1595830"/>
    <n v="5205075.5199999996"/>
    <n v="1963891.97"/>
    <n v="6378499.3499999996"/>
    <n v="61.34"/>
    <n v="0"/>
    <n v="20000"/>
    <n v="0"/>
  </r>
  <r>
    <s v="Joe Ferrara"/>
    <s v="305410"/>
    <d v="2018-12-03T00:00:00"/>
    <n v="6.0821917808219181"/>
    <s v="Y"/>
    <x v="0"/>
    <s v="JFERRAR"/>
    <s v="Craig Paianini"/>
    <x v="6"/>
    <s v="SR III"/>
    <n v="2842308.24"/>
    <n v="753204.89999999991"/>
    <n v="0.26499761334822708"/>
    <n v="90977.729999999981"/>
    <n v="0"/>
    <n v="185.60950200000116"/>
    <n v="90792.120497999975"/>
    <n v="0.12054106458680763"/>
    <n v="1"/>
    <n v="90384.587999999989"/>
    <n v="-407.53249799998594"/>
    <s v="N"/>
    <n v="198961.57680000004"/>
    <n v="52724.343000000001"/>
    <n v="9490.3817399999989"/>
    <n v="99874.969739999986"/>
    <n v="8897.2397400000045"/>
    <n v="0"/>
    <n v="0"/>
    <n v="2850171.05"/>
    <n v="821255.1"/>
    <n v="2901851.19"/>
    <n v="827134.85"/>
    <n v="3262687.97"/>
    <n v="87.12"/>
    <n v="0"/>
    <n v="20000"/>
    <n v="0"/>
  </r>
  <r>
    <s v="John Aimonetti"/>
    <s v="175659"/>
    <d v="2004-09-20T00:00:00"/>
    <n v="20.293150684931508"/>
    <s v="Y"/>
    <x v="0"/>
    <s v="JAIMONE"/>
    <s v="Kevin Thongsinthusak"/>
    <x v="6"/>
    <s v="SR III"/>
    <n v="6024612.1299999999"/>
    <n v="1547190.38"/>
    <n v="0.25681161651812429"/>
    <n v="199140.21999999997"/>
    <n v="0"/>
    <n v="270.80807688750065"/>
    <n v="198869.41192311246"/>
    <n v="0.12853583792520251"/>
    <n v="1"/>
    <n v="185662.84559999997"/>
    <n v="-13206.566323112493"/>
    <s v="N"/>
    <n v="421722.84910000005"/>
    <n v="108303.32660000001"/>
    <n v="19494.598788000003"/>
    <n v="205157.44438799997"/>
    <n v="6017.2243880000024"/>
    <n v="0"/>
    <n v="0"/>
    <n v="5878408.5"/>
    <n v="1510260.05"/>
    <n v="6066927.7000000002"/>
    <n v="1615840.66"/>
    <n v="6431525.5199999996"/>
    <n v="93.67"/>
    <n v="0"/>
    <n v="20000"/>
    <n v="0"/>
  </r>
  <r>
    <s v="John Lamb"/>
    <s v="164458"/>
    <d v="2000-02-07T00:00:00"/>
    <n v="24.915068493150685"/>
    <s v="Y"/>
    <x v="0"/>
    <s v="JLAMB"/>
    <s v="Maria Gergen"/>
    <x v="6"/>
    <s v="SR III"/>
    <n v="3836579.46"/>
    <n v="934429.17999999982"/>
    <n v="0.24355788528357492"/>
    <n v="101586.09000000003"/>
    <n v="0"/>
    <n v="0"/>
    <n v="101586.09000000003"/>
    <n v="0.10871459514995031"/>
    <n v="1"/>
    <n v="112131.50159999997"/>
    <n v="10545.411599999949"/>
    <s v="Y"/>
    <n v="268560.56220000004"/>
    <n v="65410.042599999993"/>
    <n v="11773.807667999998"/>
    <n v="123905.30926799997"/>
    <n v="22319.219267999943"/>
    <n v="0"/>
    <n v="0"/>
    <n v="4895092.5999999996"/>
    <n v="1323710.6200000001"/>
    <n v="4621584.37"/>
    <n v="1248784.71"/>
    <n v="4932665.08"/>
    <n v="77.78"/>
    <n v="0"/>
    <n v="20000"/>
    <n v="0"/>
  </r>
  <r>
    <s v="John Sesnie"/>
    <s v="080492"/>
    <d v="1984-06-11T00:00:00"/>
    <n v="40.583561643835615"/>
    <s v="Y"/>
    <x v="0"/>
    <s v="SESNIJ01"/>
    <s v="William Benedict"/>
    <x v="6"/>
    <s v="SR III"/>
    <n v="5975226.8600000003"/>
    <n v="1962068.2100000002"/>
    <n v="0.32836714922653165"/>
    <n v="313265.86"/>
    <n v="0"/>
    <n v="18389.592591277556"/>
    <n v="294876.26740872243"/>
    <n v="0.15028848941430145"/>
    <n v="1.2"/>
    <n v="282537.82224000001"/>
    <n v="-12338.445168722421"/>
    <s v="N"/>
    <n v="418265.88020000007"/>
    <n v="137344.77470000004"/>
    <n v="29666.471335200004"/>
    <n v="312204.29357520002"/>
    <n v="-1061.5664247999666"/>
    <n v="17960.357066108685"/>
    <n v="5897.5912488887034"/>
    <n v="3488357.15"/>
    <n v="965396.68"/>
    <n v="3639994.81"/>
    <n v="1126100.8799999999"/>
    <n v="7177313.3799999999"/>
    <n v="83.25"/>
    <n v="0"/>
    <n v="20000"/>
    <n v="0"/>
  </r>
  <r>
    <s v="John Trexler"/>
    <s v="161168"/>
    <d v="1981-09-08T00:00:00"/>
    <n v="43.342465753424655"/>
    <s v="Y"/>
    <x v="0"/>
    <s v="MTREXLE"/>
    <s v="Robert Rogers"/>
    <x v="6"/>
    <s v="SR III"/>
    <n v="3452864.67"/>
    <n v="965167.2699999999"/>
    <n v="0.27952652717200177"/>
    <n v="113020.09"/>
    <n v="0"/>
    <n v="0"/>
    <n v="113020.09"/>
    <n v="0.11709896668999148"/>
    <n v="1"/>
    <n v="115820.07239999999"/>
    <n v="2799.9823999999935"/>
    <s v="Y"/>
    <n v="241700.52690000003"/>
    <n v="67561.708899999998"/>
    <n v="12161.107602"/>
    <n v="127981.18000199999"/>
    <n v="14961.090001999997"/>
    <n v="0"/>
    <n v="0"/>
    <n v="3615662.84"/>
    <n v="863255.41"/>
    <n v="3688208.62"/>
    <n v="987586.75"/>
    <n v="3865608.37"/>
    <n v="89.32"/>
    <n v="0"/>
    <n v="20000"/>
    <n v="0"/>
  </r>
  <r>
    <s v="John Tumbarello"/>
    <s v="309592"/>
    <d v="2024-06-03T00:00:00"/>
    <n v="0.57808219178082187"/>
    <s v="Y"/>
    <x v="0"/>
    <s v="JTUMBAR"/>
    <s v="Jeff Karhoff"/>
    <x v="6"/>
    <s v="SR III"/>
    <n v="800000"/>
    <n v="175000"/>
    <n v="0.21875"/>
    <n v="27708.310000000005"/>
    <n v="27708.310000000005"/>
    <n v="0"/>
    <n v="0"/>
    <n v="0"/>
    <n v="0.75"/>
    <n v="15750"/>
    <n v="15750"/>
    <s v="Y"/>
    <n v="56000.000000000007"/>
    <n v="12250.000000000002"/>
    <n v="1653.7500000000002"/>
    <n v="17403.75"/>
    <n v="-10304.560000000005"/>
    <n v="261703.11111111124"/>
    <n v="57247.555555555584"/>
    <n v="0"/>
    <n v="0"/>
    <n v="0"/>
    <n v="0"/>
    <n v="0"/>
    <n v="0"/>
    <n v="0"/>
    <n v="20000"/>
    <n v="0"/>
  </r>
  <r>
    <s v="Jon Huber"/>
    <s v="229099"/>
    <d v="2008-10-13T00:00:00"/>
    <n v="16.227397260273971"/>
    <s v="Y"/>
    <x v="0"/>
    <s v="JHUBER"/>
    <s v="David Johnson Iii"/>
    <x v="6"/>
    <s v="SR III"/>
    <n v="5216150.6399999997"/>
    <n v="1779716.16"/>
    <n v="0.34119339774282287"/>
    <n v="277436.18999999994"/>
    <n v="0"/>
    <n v="695.35855784999876"/>
    <n v="276740.83144214994"/>
    <n v="0.15549717289871096"/>
    <n v="1.2"/>
    <n v="256279.12703999999"/>
    <n v="-20461.704402149946"/>
    <s v="N"/>
    <n v="365130.54480000003"/>
    <n v="124580.13120000002"/>
    <n v="26909.308339200001"/>
    <n v="283188.43537919997"/>
    <n v="5752.2453792000306"/>
    <n v="0"/>
    <n v="0"/>
    <n v="6867330.5099999998"/>
    <n v="2354426.5499999998"/>
    <n v="5758672.7699999996"/>
    <n v="2126274.7599999998"/>
    <n v="6196063.7300000004"/>
    <n v="84.18"/>
    <n v="0"/>
    <n v="20000"/>
    <n v="0"/>
  </r>
  <r>
    <s v="Jonathan Currie"/>
    <s v="168730"/>
    <d v="2003-11-17T00:00:00"/>
    <n v="21.136986301369863"/>
    <s v="Y"/>
    <x v="0"/>
    <s v="CCURRIE"/>
    <s v="Joseph Pleva"/>
    <x v="6"/>
    <s v="SR III"/>
    <n v="7308360.0899999999"/>
    <n v="1838633.3199999998"/>
    <n v="0.25157946479892179"/>
    <n v="273012.19"/>
    <n v="0"/>
    <n v="0"/>
    <n v="273012.19"/>
    <n v="0.14848648016451699"/>
    <n v="1"/>
    <n v="220635.99839999998"/>
    <n v="-52376.19160000002"/>
    <s v="N"/>
    <n v="511585.20630000002"/>
    <n v="128704.3324"/>
    <n v="23166.779832"/>
    <n v="243802.77823199998"/>
    <n v="-29209.41176800002"/>
    <n v="645022.87558295904"/>
    <n v="162274.50982222235"/>
    <n v="9901386.5099999998"/>
    <n v="2179710.6800000002"/>
    <n v="7103700.8700000001"/>
    <n v="1881637.65"/>
    <n v="7528872.6500000004"/>
    <n v="97.07"/>
    <n v="0"/>
    <n v="20000"/>
    <n v="0"/>
  </r>
  <r>
    <s v="Jose Luis Rosales"/>
    <s v="306051"/>
    <d v="2019-06-03T00:00:00"/>
    <n v="5.5835616438356164"/>
    <s v="Y"/>
    <x v="0"/>
    <s v="JROSALE"/>
    <s v="James Erramouspe"/>
    <x v="6"/>
    <s v="SR III"/>
    <n v="6184634.7699999996"/>
    <n v="2151265.1599999997"/>
    <n v="0.34784029130308691"/>
    <n v="353868.27"/>
    <n v="0"/>
    <n v="0"/>
    <n v="353868.27"/>
    <n v="0.16449309763376638"/>
    <n v="1.2"/>
    <n v="309782.18303999992"/>
    <n v="-44086.086960000102"/>
    <s v="N"/>
    <n v="432924.4339"/>
    <n v="150588.5612"/>
    <n v="32527.129219199996"/>
    <n v="342309.31225919991"/>
    <n v="-11558.957740800106"/>
    <n v="184614.7024910913"/>
    <n v="64216.431893333924"/>
    <n v="3580814.96"/>
    <n v="1017525.59"/>
    <n v="4766479.71"/>
    <n v="1618592.17"/>
    <n v="6579058.0800000001"/>
    <n v="94"/>
    <n v="0"/>
    <n v="20000"/>
    <n v="0"/>
  </r>
  <r>
    <s v="Joseph Burke"/>
    <s v="085813"/>
    <d v="1998-08-10T00:00:00"/>
    <n v="26.410958904109588"/>
    <s v="Y"/>
    <x v="0"/>
    <s v="BURKEJ01"/>
    <s v="William Benedict"/>
    <x v="6"/>
    <s v="SR III"/>
    <n v="9653744.9399999995"/>
    <n v="3091536.2199999997"/>
    <n v="0.32024216914933323"/>
    <n v="550598.64"/>
    <n v="0"/>
    <n v="0"/>
    <n v="550598.64"/>
    <n v="0.17809871883047196"/>
    <n v="1.2"/>
    <n v="445181.21567999996"/>
    <n v="-105417.42432000005"/>
    <s v="N"/>
    <n v="675762.14580000006"/>
    <n v="216407.53539999999"/>
    <n v="46744.027646399991"/>
    <n v="491925.24332639994"/>
    <n v="-58673.396673600073"/>
    <n v="1017865.0604297295"/>
    <n v="325963.31485333375"/>
    <n v="12146338.130000001"/>
    <n v="3696925.66"/>
    <n v="10877861.6"/>
    <n v="3227894.47"/>
    <n v="11893090.380000001"/>
    <n v="81.17"/>
    <n v="0"/>
    <n v="20000"/>
    <n v="0"/>
  </r>
  <r>
    <s v="Joseph Fitzgerald"/>
    <s v="163471"/>
    <d v="2001-08-01T00:00:00"/>
    <n v="23.432876712328767"/>
    <s v="Y"/>
    <x v="0"/>
    <s v="SFITZGE"/>
    <s v="Matthew Burkhead"/>
    <x v="6"/>
    <s v="SR III"/>
    <n v="5209243.78"/>
    <n v="1782425.6000000001"/>
    <n v="0.34216590262934476"/>
    <n v="277850.42"/>
    <n v="0"/>
    <n v="2488.6337531250028"/>
    <n v="275361.78624687495"/>
    <n v="0.15448711365393031"/>
    <n v="1.2"/>
    <n v="256669.28640000001"/>
    <n v="-18692.49984687494"/>
    <s v="N"/>
    <n v="364647.06460000004"/>
    <n v="124769.792"/>
    <n v="26950.275071999997"/>
    <n v="283619.56147200003"/>
    <n v="5769.1414720000466"/>
    <n v="0"/>
    <n v="0"/>
    <n v="5325173.71"/>
    <n v="1474409.61"/>
    <n v="4930625.82"/>
    <n v="1505442.07"/>
    <n v="5269582.5599999996"/>
    <n v="98.85"/>
    <n v="0"/>
    <n v="20000"/>
    <n v="0"/>
  </r>
  <r>
    <s v="Joseph Santos"/>
    <s v="159998"/>
    <d v="1994-05-09T00:00:00"/>
    <n v="30.668493150684931"/>
    <s v="Y"/>
    <x v="0"/>
    <s v="JSANTOS"/>
    <s v="Thomas Montbriand"/>
    <x v="6"/>
    <s v="SR III"/>
    <n v="7087203.7199999997"/>
    <n v="1613725.2200000002"/>
    <n v="0.22769561645957601"/>
    <n v="184538.63999999998"/>
    <n v="0"/>
    <n v="1656.3444870000003"/>
    <n v="182882.29551299999"/>
    <n v="0.11332926649866695"/>
    <n v="0.75"/>
    <n v="145235.26980000001"/>
    <n v="-37647.025712999981"/>
    <s v="N"/>
    <n v="496104.26040000003"/>
    <n v="112960.76540000003"/>
    <n v="15249.703329000004"/>
    <n v="160484.97312900002"/>
    <n v="-24053.666870999965"/>
    <n v="586886.49651887687"/>
    <n v="133631.48261666647"/>
    <n v="7213064.5899999999"/>
    <n v="1548814.76"/>
    <n v="7314694.25"/>
    <n v="1743998.94"/>
    <n v="7807074.0499999998"/>
    <n v="90.78"/>
    <n v="0"/>
    <n v="20000"/>
    <n v="0"/>
  </r>
  <r>
    <s v="Joseph Woodside"/>
    <s v="163513"/>
    <d v="1995-06-26T00:00:00"/>
    <n v="29.536986301369861"/>
    <s v="Y"/>
    <x v="0"/>
    <s v="WWOODSI"/>
    <s v="Teall Bennett"/>
    <x v="6"/>
    <s v="SR III"/>
    <n v="2774532.98"/>
    <n v="734468.02000000014"/>
    <n v="0.26471771115872628"/>
    <n v="79734.17"/>
    <n v="0"/>
    <n v="227.16575700000249"/>
    <n v="79507.004243000003"/>
    <n v="0.10825114515265075"/>
    <n v="1"/>
    <n v="88136.162400000016"/>
    <n v="8629.1581570000126"/>
    <s v="Y"/>
    <n v="194217.30860000002"/>
    <n v="51412.76140000001"/>
    <n v="9254.2970520000017"/>
    <n v="97390.45945200001"/>
    <n v="17656.289452000012"/>
    <n v="0"/>
    <n v="0"/>
    <n v="4825439.91"/>
    <n v="1109398.1399999999"/>
    <n v="4494412.49"/>
    <n v="1056800.52"/>
    <n v="4286197.66"/>
    <n v="64.73"/>
    <n v="0"/>
    <n v="20000"/>
    <n v="0"/>
  </r>
  <r>
    <s v="Katharine Allen"/>
    <s v="173568"/>
    <d v="2004-06-16T00:00:00"/>
    <n v="20.556164383561644"/>
    <s v="Y"/>
    <x v="0"/>
    <s v="KALLEN"/>
    <s v="Lauren Kromer"/>
    <x v="6"/>
    <s v="SR III"/>
    <n v="3530591.27"/>
    <n v="958281.04999999993"/>
    <n v="0.2714222567031952"/>
    <n v="110752.13"/>
    <n v="0"/>
    <n v="0"/>
    <n v="110752.13"/>
    <n v="0.11557374530154803"/>
    <n v="1"/>
    <n v="114993.72599999998"/>
    <n v="4241.5959999999759"/>
    <s v="Y"/>
    <n v="247141.38890000002"/>
    <n v="67079.673500000004"/>
    <n v="12074.34123"/>
    <n v="127068.06722999999"/>
    <n v="16315.937229999981"/>
    <n v="0"/>
    <n v="0"/>
    <n v="3848918.84"/>
    <n v="1108630.19"/>
    <n v="3775327.29"/>
    <n v="1030839.88"/>
    <n v="3843565.1"/>
    <n v="91.86"/>
    <n v="0"/>
    <n v="20000"/>
    <n v="0"/>
  </r>
  <r>
    <s v="Katherine Power"/>
    <s v="074836"/>
    <d v="1994-02-28T00:00:00"/>
    <n v="30.860273972602741"/>
    <s v="Y"/>
    <x v="0"/>
    <s v="POWERK01"/>
    <s v="Mark Basilii"/>
    <x v="6"/>
    <s v="SR III"/>
    <n v="8045925.5899999999"/>
    <n v="2524557.3199999998"/>
    <n v="0.31376841505192193"/>
    <n v="413315.27"/>
    <n v="0"/>
    <n v="2786.3977288499882"/>
    <n v="410528.87227115"/>
    <n v="0.16261420131714419"/>
    <n v="1.2"/>
    <n v="363536.25407999998"/>
    <n v="-46992.618191150017"/>
    <s v="N"/>
    <n v="563214.79130000004"/>
    <n v="176719.01240000001"/>
    <n v="38171.306678399997"/>
    <n v="401707.56075840001"/>
    <n v="-11607.709241600009"/>
    <n v="205525.06393536532"/>
    <n v="64487.273564444498"/>
    <n v="14999112.84"/>
    <n v="3788315.55"/>
    <n v="11949205.91"/>
    <n v="3270625.41"/>
    <n v="12767825.199999999"/>
    <n v="63.02"/>
    <n v="0"/>
    <n v="20000"/>
    <n v="0"/>
  </r>
  <r>
    <s v="Keith Lapinas"/>
    <s v="167081"/>
    <d v="2003-08-25T00:00:00"/>
    <n v="21.367123287671234"/>
    <s v="Y"/>
    <x v="0"/>
    <s v="KLAPINA"/>
    <s v="Brandon Roehm"/>
    <x v="6"/>
    <s v="SR III"/>
    <n v="3408201.82"/>
    <n v="959701.94"/>
    <n v="0.28158600654699489"/>
    <n v="117734.70999999999"/>
    <n v="0"/>
    <n v="1670.1840037499933"/>
    <n v="116064.52599625"/>
    <n v="0.12093809667223347"/>
    <n v="1"/>
    <n v="115164.23279999998"/>
    <n v="-900.29319625001517"/>
    <s v="N"/>
    <n v="238574.1274"/>
    <n v="67179.135799999989"/>
    <n v="12092.244443999998"/>
    <n v="127256.47724399998"/>
    <n v="9521.7672439999878"/>
    <n v="0"/>
    <n v="0"/>
    <n v="3624989.57"/>
    <n v="978156.6"/>
    <n v="3559978.94"/>
    <n v="983646.48"/>
    <n v="4049522.04"/>
    <n v="84.16"/>
    <n v="0"/>
    <n v="20000"/>
    <n v="0"/>
  </r>
  <r>
    <s v="Keith Stortz"/>
    <s v="089227"/>
    <d v="1988-07-05T00:00:00"/>
    <n v="36.515068493150686"/>
    <s v="Y"/>
    <x v="0"/>
    <s v="STORTK01"/>
    <s v="Jacqueline Mayo"/>
    <x v="6"/>
    <s v="SR III"/>
    <n v="5781879.5700000003"/>
    <n v="1220590.8299999998"/>
    <n v="0.21110623547629509"/>
    <n v="121924.71000000002"/>
    <n v="0"/>
    <n v="2588.1696661311726"/>
    <n v="119336.54033386885"/>
    <n v="9.7769487858489698E-2"/>
    <n v="0.75"/>
    <n v="109853.17469999997"/>
    <n v="-9483.3656338688743"/>
    <s v="N"/>
    <n v="404731.56990000006"/>
    <n v="85441.358099999998"/>
    <n v="11534.583343499999"/>
    <n v="121387.75804349997"/>
    <n v="-536.95195650005189"/>
    <n v="14130.640993478632"/>
    <n v="2983.0664250002883"/>
    <n v="5470965.4699999997"/>
    <n v="1211790.3799999999"/>
    <n v="4939267.1399999997"/>
    <n v="1106853.7"/>
    <n v="5491385.1600000001"/>
    <n v="105.29"/>
    <n v="127.18"/>
    <n v="20000"/>
    <n v="25435"/>
  </r>
  <r>
    <s v="Kenneth Pretzer"/>
    <s v="157339"/>
    <d v="1989-07-17T00:00:00"/>
    <n v="35.482191780821921"/>
    <s v="Y"/>
    <x v="0"/>
    <s v="KPRETZE"/>
    <s v="Joseph Pleva"/>
    <x v="6"/>
    <s v="SR III"/>
    <n v="3828323.44"/>
    <n v="1155849.74"/>
    <n v="0.30192060783662522"/>
    <n v="156009.09999999998"/>
    <n v="0"/>
    <n v="0"/>
    <n v="156009.09999999998"/>
    <n v="0.13497351307964994"/>
    <n v="1.2"/>
    <n v="166442.36256000001"/>
    <n v="10433.262560000032"/>
    <s v="Y"/>
    <n v="267982.64079999999"/>
    <n v="80909.481799999994"/>
    <n v="17476.448068799997"/>
    <n v="183918.81062880001"/>
    <n v="27909.710628800036"/>
    <n v="0"/>
    <n v="0"/>
    <n v="4349264.47"/>
    <n v="1179198.99"/>
    <n v="4243039.59"/>
    <n v="1244012.04"/>
    <n v="4483114.75"/>
    <n v="85.39"/>
    <n v="0"/>
    <n v="20000"/>
    <n v="0"/>
  </r>
  <r>
    <s v="Kenneth Robbins"/>
    <s v="084318"/>
    <d v="2018-04-16T00:00:00"/>
    <n v="6.7150684931506852"/>
    <s v="Y"/>
    <x v="0"/>
    <s v="ROBBIK01"/>
    <s v="Jeremy Robb"/>
    <x v="6"/>
    <s v="SR III"/>
    <n v="10205175.83"/>
    <n v="3264641.78"/>
    <n v="0.31990059107095264"/>
    <n v="584233.96"/>
    <n v="0"/>
    <n v="12249.075023493759"/>
    <n v="571984.88497650623"/>
    <n v="0.17520601754245338"/>
    <n v="1.2"/>
    <n v="470108.4163199999"/>
    <n v="-101876.46865650633"/>
    <s v="N"/>
    <n v="714362.30810000002"/>
    <n v="228524.9246"/>
    <n v="49361.383713599993"/>
    <n v="519469.80003359989"/>
    <n v="-64764.159966400068"/>
    <n v="1124727.1769573574"/>
    <n v="359800.88870222261"/>
    <n v="5572215.3200000003"/>
    <n v="1707756.51"/>
    <n v="6709013.8899999997"/>
    <n v="2236148.2400000002"/>
    <n v="7156828.4199999999"/>
    <n v="142.59"/>
    <n v="200"/>
    <n v="20000"/>
    <n v="40000"/>
  </r>
  <r>
    <s v="Kenneth Vos"/>
    <s v="017269"/>
    <d v="2001-11-05T00:00:00"/>
    <n v="23.169863013698631"/>
    <s v="Y"/>
    <x v="0"/>
    <s v="VOSKEN01"/>
    <s v="Maria Gergen"/>
    <x v="6"/>
    <s v="SR III"/>
    <n v="2927253.19"/>
    <n v="770824.39999999979"/>
    <n v="0.26332686309242687"/>
    <n v="85883.41"/>
    <n v="0"/>
    <n v="0"/>
    <n v="85883.41"/>
    <n v="0.11141760691540126"/>
    <n v="1"/>
    <n v="92498.927999999971"/>
    <n v="6615.5179999999673"/>
    <s v="Y"/>
    <n v="204907.72330000001"/>
    <n v="53957.707999999991"/>
    <n v="9712.3874399999986"/>
    <n v="102211.31543999998"/>
    <n v="16327.905439999973"/>
    <n v="0"/>
    <n v="0"/>
    <n v="3401195.74"/>
    <n v="852800.48"/>
    <n v="3282381.56"/>
    <n v="870829.83"/>
    <n v="3392663.22"/>
    <n v="86.28"/>
    <n v="0"/>
    <n v="20000"/>
    <n v="0"/>
  </r>
  <r>
    <s v="Kenneth Walker"/>
    <s v="163450"/>
    <d v="2000-02-25T00:00:00"/>
    <n v="24.865753424657534"/>
    <s v="Y"/>
    <x v="0"/>
    <s v="KWALKER"/>
    <s v="Travis Johannsen"/>
    <x v="6"/>
    <s v="SR III"/>
    <n v="13159240.710000001"/>
    <n v="3916985.6500000004"/>
    <n v="0.29766046053275669"/>
    <n v="715798.04"/>
    <n v="0"/>
    <n v="0"/>
    <n v="715798.04"/>
    <n v="0.18274206340275972"/>
    <n v="1.2"/>
    <n v="564045.93359999999"/>
    <n v="-151752.10640000005"/>
    <s v="N"/>
    <n v="921146.84970000014"/>
    <n v="274188.99550000002"/>
    <n v="59224.823027999999"/>
    <n v="623270.75662799994"/>
    <n v="-92527.283372000093"/>
    <n v="1726935.6576877621"/>
    <n v="514040.46317777829"/>
    <n v="14365585.529999999"/>
    <n v="3807215.75"/>
    <n v="12085038.48"/>
    <n v="3501893.29"/>
    <n v="12976048.789999999"/>
    <n v="101.41"/>
    <n v="107.05"/>
    <n v="20000"/>
    <n v="21410"/>
  </r>
  <r>
    <s v="Kerrie Bonner"/>
    <s v="302064"/>
    <d v="2016-10-03T00:00:00"/>
    <n v="8.24931506849315"/>
    <s v="Y"/>
    <x v="0"/>
    <s v="KBONNER"/>
    <s v="Brian Owens"/>
    <x v="6"/>
    <s v="SR III"/>
    <n v="3272058.06"/>
    <n v="847729.58000000007"/>
    <n v="0.2590814601865592"/>
    <n v="87864.18"/>
    <n v="0"/>
    <n v="0"/>
    <n v="87864.18"/>
    <n v="0.10364647179115773"/>
    <n v="1"/>
    <n v="101727.5496"/>
    <n v="13863.369600000005"/>
    <s v="Y"/>
    <n v="229044.06420000002"/>
    <n v="59341.070600000014"/>
    <n v="10681.392708000001"/>
    <n v="112408.942308"/>
    <n v="24544.762308000005"/>
    <n v="0"/>
    <n v="0"/>
    <n v="1965672.4300000002"/>
    <n v="408890.65"/>
    <n v="3358867.44"/>
    <n v="829152.2"/>
    <n v="3499504.63"/>
    <n v="93.5"/>
    <n v="0"/>
    <n v="20000"/>
    <n v="0"/>
  </r>
  <r>
    <s v="Kevin Robinson"/>
    <s v="300483"/>
    <d v="2015-06-02T00:00:00"/>
    <n v="9.5890410958904102"/>
    <s v="Y"/>
    <x v="0"/>
    <s v="KROBINS"/>
    <s v="Brian Owens"/>
    <x v="6"/>
    <s v="SR III"/>
    <n v="3007832.2"/>
    <n v="1137146.98"/>
    <n v="0.37806197433487143"/>
    <n v="157967.51"/>
    <n v="0"/>
    <n v="0"/>
    <n v="157967.51"/>
    <n v="0.1389156483535664"/>
    <n v="1.2"/>
    <n v="163749.16511999999"/>
    <n v="5781.6551199999813"/>
    <s v="Y"/>
    <n v="210548.25400000004"/>
    <n v="79600.288600000014"/>
    <n v="17193.662337600003"/>
    <n v="180942.82745759998"/>
    <n v="22975.317457599973"/>
    <n v="0"/>
    <n v="0"/>
    <n v="3366109.61"/>
    <n v="1235460.73"/>
    <n v="3244418.82"/>
    <n v="1246044.3899999999"/>
    <n v="3250605.54"/>
    <n v="92.53"/>
    <n v="0"/>
    <n v="20000"/>
    <n v="0"/>
  </r>
  <r>
    <s v="Kieran Craft"/>
    <s v="084428"/>
    <d v="1995-04-03T00:00:00"/>
    <n v="29.767123287671232"/>
    <s v="Y"/>
    <x v="0"/>
    <s v="CRAFTK01"/>
    <s v="Keith Fergusson"/>
    <x v="6"/>
    <s v="SR III"/>
    <n v="6156215.0999999996"/>
    <n v="1348436.2100000002"/>
    <n v="0.21903656517784773"/>
    <n v="128533.23999999999"/>
    <n v="0"/>
    <n v="0"/>
    <n v="128533.23999999999"/>
    <n v="9.5320222823147102E-2"/>
    <n v="0.75"/>
    <n v="121359.25890000002"/>
    <n v="-7173.9810999999754"/>
    <s v="N"/>
    <n v="430935.05700000003"/>
    <n v="94390.534700000033"/>
    <n v="12742.722184500004"/>
    <n v="134101.98108450003"/>
    <n v="5568.7410845000413"/>
    <n v="0"/>
    <n v="0"/>
    <n v="6364305.7300000004"/>
    <n v="1401018.98"/>
    <n v="6237932.4199999999"/>
    <n v="1400932.61"/>
    <n v="6473832.2300000004"/>
    <n v="95.09"/>
    <n v="0"/>
    <n v="20000"/>
    <n v="0"/>
  </r>
  <r>
    <s v="Kimiko Geiger"/>
    <s v="164979"/>
    <d v="1997-01-06T00:00:00"/>
    <n v="28.002739726027396"/>
    <s v="Y"/>
    <x v="0"/>
    <s v="KGEIGER"/>
    <s v="Jeremy Reisinger"/>
    <x v="6"/>
    <s v="SR III"/>
    <n v="6206943.9800000004"/>
    <n v="1905559.7200000002"/>
    <n v="0.30700449788818618"/>
    <n v="300139.37"/>
    <n v="0"/>
    <n v="0"/>
    <n v="300139.37"/>
    <n v="0.15750719688806183"/>
    <n v="1.2"/>
    <n v="274400.59967999998"/>
    <n v="-25738.770320000011"/>
    <s v="N"/>
    <n v="434486.07860000007"/>
    <n v="133389.18040000001"/>
    <n v="28812.062966400004"/>
    <n v="303212.66264639999"/>
    <n v="3073.2926463999902"/>
    <n v="0"/>
    <n v="0"/>
    <n v="5763008.7800000003"/>
    <n v="1619905.73"/>
    <n v="6230934.8700000001"/>
    <n v="1764738.49"/>
    <n v="6646504.9400000004"/>
    <n v="93.39"/>
    <n v="0"/>
    <n v="20000"/>
    <n v="0"/>
  </r>
  <r>
    <s v="Larry Sullivan"/>
    <s v="078493"/>
    <d v="1988-09-26T00:00:00"/>
    <n v="36.287671232876711"/>
    <s v="Y"/>
    <x v="0"/>
    <s v="SULLIL04"/>
    <s v="Marvin Harris Jr."/>
    <x v="6"/>
    <s v="SR III"/>
    <n v="4356910.21"/>
    <n v="1203996.3499999999"/>
    <n v="0.27634178625866146"/>
    <n v="173088.16"/>
    <n v="0"/>
    <n v="0"/>
    <n v="173088.16"/>
    <n v="0.14376136605397519"/>
    <n v="1"/>
    <n v="144479.56199999998"/>
    <n v="-28608.598000000027"/>
    <s v="N"/>
    <n v="304983.71470000001"/>
    <n v="84279.744499999986"/>
    <n v="15170.354009999997"/>
    <n v="159649.91600999999"/>
    <n v="-13438.243990000017"/>
    <n v="270161.49843395484"/>
    <n v="74656.911055555654"/>
    <n v="4534620.3899999997"/>
    <n v="1264083.27"/>
    <n v="4365099.5999999996"/>
    <n v="1241674.8600000001"/>
    <n v="5332685.25"/>
    <n v="81.7"/>
    <n v="0"/>
    <n v="20000"/>
    <n v="0"/>
  </r>
  <r>
    <s v="Laura Metcalf"/>
    <s v="199051"/>
    <d v="2007-07-09T00:00:00"/>
    <n v="17.493150684931507"/>
    <s v="Y"/>
    <x v="0"/>
    <s v="LMETCAL"/>
    <s v="Trevor Renfro"/>
    <x v="6"/>
    <s v="SR III"/>
    <n v="7980693.2599999998"/>
    <n v="2057528.7699999996"/>
    <n v="0.25781328801503139"/>
    <n v="294270.89"/>
    <n v="0"/>
    <n v="148.81538906249989"/>
    <n v="294122.0746109375"/>
    <n v="0.14294919171941278"/>
    <n v="1"/>
    <n v="246903.45239999995"/>
    <n v="-47218.622210937552"/>
    <s v="N"/>
    <n v="558648.52820000006"/>
    <n v="144027.01389999999"/>
    <n v="25924.862501999996"/>
    <n v="272828.31490199995"/>
    <n v="-21442.575098000059"/>
    <n v="462060.8120251972"/>
    <n v="119125.41721111145"/>
    <n v="5567394.2599999998"/>
    <n v="1196746.95"/>
    <n v="6011163.6900000004"/>
    <n v="1413183.11"/>
    <n v="7019870.1200000001"/>
    <n v="113.69"/>
    <n v="190.18"/>
    <n v="20000"/>
    <n v="38035"/>
  </r>
  <r>
    <s v="Lisa Skrelunas"/>
    <s v="192278"/>
    <d v="2006-07-11T00:00:00"/>
    <n v="18.487671232876714"/>
    <s v="Y"/>
    <x v="0"/>
    <s v="LSKRELU"/>
    <s v="Jenna Richie-Zehr"/>
    <x v="6"/>
    <s v="SR III"/>
    <n v="1922187.57"/>
    <n v="592335.32000000007"/>
    <n v="0.30815687773904399"/>
    <n v="70815.960000000006"/>
    <n v="0"/>
    <n v="1546.0775086500216"/>
    <n v="69269.882491349985"/>
    <n v="0.11694369751807131"/>
    <n v="1.2"/>
    <n v="85296.286080000005"/>
    <n v="16026.403588650021"/>
    <s v="Y"/>
    <n v="134553.12990000003"/>
    <n v="41463.472400000013"/>
    <n v="8956.1100384000019"/>
    <n v="94252.396118400007"/>
    <n v="23436.436118400001"/>
    <n v="0"/>
    <n v="0"/>
    <n v="2899803.84"/>
    <n v="780580.09"/>
    <n v="2762611.77"/>
    <n v="922999.08"/>
    <n v="2962838.23"/>
    <n v="64.88"/>
    <n v="0"/>
    <n v="20000"/>
    <n v="0"/>
  </r>
  <r>
    <s v="Lori Powers"/>
    <s v="309337"/>
    <d v="2024-01-16T00:00:00"/>
    <n v="0.95890410958904104"/>
    <s v="Y"/>
    <x v="0"/>
    <s v="LPOWE01"/>
    <s v="Jeff Karhoff"/>
    <x v="6"/>
    <s v="SR III"/>
    <n v="606185.74"/>
    <n v="72369.41"/>
    <n v="0.11938487698506403"/>
    <n v="47499.960000000014"/>
    <n v="42687.41"/>
    <n v="0"/>
    <n v="4812.5500000000102"/>
    <n v="6.6499782159340659E-2"/>
    <n v="0.75"/>
    <n v="6513.2469000000001"/>
    <n v="1700.6968999999899"/>
    <s v="Y"/>
    <n v="42433.001800000005"/>
    <n v="5065.8587000000016"/>
    <n v="683.89092450000021"/>
    <n v="7197.1378245000005"/>
    <n v="-40302.822175500012"/>
    <n v="1875485.1811731474"/>
    <n v="223904.56764166674"/>
    <n v="0"/>
    <n v="0"/>
    <n v="0"/>
    <n v="0"/>
    <n v="1387577.65"/>
    <n v="43.69"/>
    <n v="0"/>
    <n v="20000"/>
    <n v="0"/>
  </r>
  <r>
    <s v="Lorie Abernethy"/>
    <s v="085538"/>
    <d v="1999-10-25T00:00:00"/>
    <n v="25.202739726027396"/>
    <s v="Y"/>
    <x v="0"/>
    <s v="ABERNL01"/>
    <s v="David Fromm"/>
    <x v="6"/>
    <s v="SR III"/>
    <n v="6356253.0899999999"/>
    <n v="1664889.9900000002"/>
    <n v="0.26192946794697258"/>
    <n v="221938.06"/>
    <n v="0"/>
    <n v="142.99948275000133"/>
    <n v="221795.06051725001"/>
    <n v="0.13321904861548839"/>
    <n v="1"/>
    <n v="199786.79880000002"/>
    <n v="-22008.261717249989"/>
    <s v="N"/>
    <n v="444937.71630000003"/>
    <n v="116542.29930000004"/>
    <n v="20977.613874000006"/>
    <n v="220764.41267400002"/>
    <n v="-1173.6473259999766"/>
    <n v="24893.201109934351"/>
    <n v="6520.2629222220921"/>
    <n v="5531693.1900000004"/>
    <n v="1599579.11"/>
    <n v="5357125.32"/>
    <n v="1570918.7"/>
    <n v="7242868.4199999999"/>
    <n v="87.76"/>
    <n v="0"/>
    <n v="20000"/>
    <n v="0"/>
  </r>
  <r>
    <s v="Lynn Daniels"/>
    <s v="158194"/>
    <d v="1993-01-24T00:00:00"/>
    <n v="31.956164383561642"/>
    <s v="Y"/>
    <x v="0"/>
    <s v="LDANIEL"/>
    <s v="Alan Mccain"/>
    <x v="6"/>
    <s v="SR III"/>
    <n v="6765749.7199999997"/>
    <n v="2029693.5700000003"/>
    <n v="0.29999536695838647"/>
    <n v="323956.5"/>
    <n v="0"/>
    <n v="26162.828532000072"/>
    <n v="297793.67146799993"/>
    <n v="0.14671853715731084"/>
    <n v="1.2"/>
    <n v="292275.87408000004"/>
    <n v="-5517.7973879998899"/>
    <s v="N"/>
    <n v="473602.4804"/>
    <n v="142078.54990000004"/>
    <n v="30688.966778400008"/>
    <n v="322964.84085840004"/>
    <n v="-991.65914159995737"/>
    <n v="18364.341786976001"/>
    <n v="5509.2174533330963"/>
    <n v="6273167.7999999998"/>
    <n v="1554365.95"/>
    <n v="6797047.2800000003"/>
    <n v="1857567.24"/>
    <n v="6454717.4000000004"/>
    <n v="104.82"/>
    <n v="124.1"/>
    <n v="20000"/>
    <n v="24820"/>
  </r>
  <r>
    <s v="Mark Hoerdemann"/>
    <s v="248811"/>
    <d v="2012-02-01T00:00:00"/>
    <n v="12.923287671232877"/>
    <s v="Y"/>
    <x v="0"/>
    <s v="MHOERDE"/>
    <s v="Farid Haghighi"/>
    <x v="6"/>
    <s v="SR III"/>
    <n v="4690157.1500000004"/>
    <n v="1385196.47"/>
    <n v="0.29534116356847445"/>
    <n v="198564.28000000003"/>
    <n v="0"/>
    <n v="225.69399374999921"/>
    <n v="198338.58600625003"/>
    <n v="0.14318444372461478"/>
    <n v="1.2"/>
    <n v="199468.29167999999"/>
    <n v="1129.7056737499661"/>
    <s v="Y"/>
    <n v="328311.00050000008"/>
    <n v="96963.752900000021"/>
    <n v="20944.170626400006"/>
    <n v="220412.4623064"/>
    <n v="21848.182306399976"/>
    <n v="0"/>
    <n v="0"/>
    <n v="5068846.5999999996"/>
    <n v="1427482.44"/>
    <n v="4583771.8899999997"/>
    <n v="1431797.99"/>
    <n v="5567962.5300000003"/>
    <n v="84.23"/>
    <n v="0"/>
    <n v="20000"/>
    <n v="0"/>
  </r>
  <r>
    <s v="Mark Kromer"/>
    <s v="159119"/>
    <d v="1988-07-05T00:00:00"/>
    <n v="36.515068493150686"/>
    <s v="Y"/>
    <x v="0"/>
    <s v="MKROMER"/>
    <s v="Joseph Pleva"/>
    <x v="6"/>
    <s v="SR III"/>
    <n v="3227351.9"/>
    <n v="918080.72000000009"/>
    <n v="0.28446873735708839"/>
    <n v="112916.51"/>
    <n v="0"/>
    <n v="0"/>
    <n v="112916.51"/>
    <n v="0.1229919194904779"/>
    <n v="1"/>
    <n v="110169.68640000001"/>
    <n v="-2746.8235999999888"/>
    <s v="N"/>
    <n v="225914.633"/>
    <n v="64265.650400000013"/>
    <n v="11567.817072000002"/>
    <n v="121737.50347200001"/>
    <n v="8820.9934720000165"/>
    <n v="0"/>
    <n v="0"/>
    <n v="3323477.68"/>
    <n v="845341.44"/>
    <n v="3117868.79"/>
    <n v="797452.63"/>
    <n v="4124496.15"/>
    <n v="78.25"/>
    <n v="0"/>
    <n v="20000"/>
    <n v="0"/>
  </r>
  <r>
    <s v="Mark Lipsey"/>
    <s v="075055"/>
    <d v="1984-01-11T00:00:00"/>
    <n v="41"/>
    <s v="Y"/>
    <x v="0"/>
    <s v="LIPSEM01"/>
    <s v="Anita Robben"/>
    <x v="6"/>
    <s v="SR III"/>
    <n v="13000999.130000001"/>
    <n v="3226680.8"/>
    <n v="0.24818714067554895"/>
    <n v="461477.14000000007"/>
    <n v="0"/>
    <n v="0"/>
    <n v="461477.14000000007"/>
    <n v="0.14301914834587917"/>
    <n v="1"/>
    <n v="387201.69599999994"/>
    <n v="-74275.444000000134"/>
    <s v="N"/>
    <n v="910069.93910000019"/>
    <n v="225867.65600000002"/>
    <n v="40656.178080000005"/>
    <n v="427857.87407999992"/>
    <n v="-33619.265920000151"/>
    <n v="752551.88100064639"/>
    <n v="186773.69955555641"/>
    <n v="10550485.98"/>
    <n v="2367692.7999999998"/>
    <n v="11478921.050000001"/>
    <n v="2585813.39"/>
    <n v="12765949.789999999"/>
    <n v="101.84"/>
    <n v="109.2"/>
    <n v="20000"/>
    <n v="21840"/>
  </r>
  <r>
    <s v="Mark Ridley"/>
    <s v="302286"/>
    <d v="2016-11-28T00:00:00"/>
    <n v="8.0958904109589049"/>
    <s v="Y"/>
    <x v="0"/>
    <s v="RIDLEM01"/>
    <s v="Todd Mathews"/>
    <x v="6"/>
    <s v="SR III"/>
    <n v="3310700.87"/>
    <n v="803390.94999999984"/>
    <n v="0.24266491644713278"/>
    <n v="78487.300000000017"/>
    <n v="0"/>
    <n v="0"/>
    <n v="78487.300000000017"/>
    <n v="9.7695026313154298E-2"/>
    <n v="1"/>
    <n v="96406.913999999975"/>
    <n v="17919.613999999958"/>
    <s v="Y"/>
    <n v="231749.06090000004"/>
    <n v="56237.366499999996"/>
    <n v="10122.72597"/>
    <n v="106529.63996999997"/>
    <n v="28042.339969999957"/>
    <n v="0"/>
    <n v="0"/>
    <n v="4085043.54"/>
    <n v="918261.78"/>
    <n v="4162236.67"/>
    <n v="1004565.53"/>
    <n v="4030158.54"/>
    <n v="82.15"/>
    <n v="0"/>
    <n v="20000"/>
    <n v="0"/>
  </r>
  <r>
    <s v="Martha Guy"/>
    <s v="078599"/>
    <d v="1989-08-24T00:00:00"/>
    <n v="35.37808219178082"/>
    <s v="Y"/>
    <x v="0"/>
    <s v="JOINEM01"/>
    <s v="Alan Mccain"/>
    <x v="6"/>
    <s v="SR III"/>
    <n v="7218927.2599999998"/>
    <n v="1956769.32"/>
    <n v="0.27106095539186803"/>
    <n v="276924.21999999997"/>
    <n v="0"/>
    <n v="8422.7457097988372"/>
    <n v="268501.47429020115"/>
    <n v="0.13721672327231763"/>
    <n v="1"/>
    <n v="234812.31839999999"/>
    <n v="-33689.15589020116"/>
    <s v="N"/>
    <n v="505324.90820000001"/>
    <n v="136973.8524"/>
    <n v="24655.293431999999"/>
    <n v="259467.611832"/>
    <n v="-17456.608167999977"/>
    <n v="357783.57066839386"/>
    <n v="96981.156488888766"/>
    <n v="7133144.29"/>
    <n v="1824701.69"/>
    <n v="8223626.8700000001"/>
    <n v="2249978.13"/>
    <n v="8751035.9199999999"/>
    <n v="82.49"/>
    <n v="0"/>
    <n v="20000"/>
    <n v="0"/>
  </r>
  <r>
    <s v="Matthew Banbury"/>
    <s v="160952"/>
    <d v="1995-12-12T00:00:00"/>
    <n v="29.073972602739726"/>
    <s v="Y"/>
    <x v="0"/>
    <s v="MBANBUR"/>
    <s v="Mike Peters"/>
    <x v="6"/>
    <s v="SR III"/>
    <n v="5396972.3399999999"/>
    <n v="1335530.21"/>
    <n v="0.24745915410787522"/>
    <n v="161784.49"/>
    <n v="0"/>
    <n v="5231.7310592250069"/>
    <n v="156552.75894077498"/>
    <n v="0.1172214284398516"/>
    <n v="1"/>
    <n v="160263.62519999998"/>
    <n v="3710.8662592250039"/>
    <s v="Y"/>
    <n v="377788.0638"/>
    <n v="93487.114699999991"/>
    <n v="16827.680645999997"/>
    <n v="177091.30584599997"/>
    <n v="15306.815845999983"/>
    <n v="0"/>
    <n v="0"/>
    <n v="6674692.2999999998"/>
    <n v="1680537.24"/>
    <n v="5645913.04"/>
    <n v="1451749.92"/>
    <n v="6057054.4900000002"/>
    <n v="89.1"/>
    <n v="0"/>
    <n v="20000"/>
    <n v="0"/>
  </r>
  <r>
    <s v="Matthew Miller"/>
    <s v="158544"/>
    <d v="1993-07-06T00:00:00"/>
    <n v="31.509589041095889"/>
    <s v="Y"/>
    <x v="0"/>
    <s v="MMILLE1"/>
    <s v="Jenna Richie-Zehr"/>
    <x v="6"/>
    <s v="SR III"/>
    <n v="4144229.61"/>
    <n v="1275965.33"/>
    <n v="0.30788963210945258"/>
    <n v="180713.12000000002"/>
    <n v="0"/>
    <n v="0"/>
    <n v="180713.12000000002"/>
    <n v="0.14162855036194441"/>
    <n v="1.2"/>
    <n v="183739.00752000001"/>
    <n v="3025.8875199999893"/>
    <s v="Y"/>
    <n v="290096.07270000002"/>
    <n v="89317.573100000023"/>
    <n v="19292.595789600004"/>
    <n v="203031.60330960003"/>
    <n v="22318.483309600007"/>
    <n v="0"/>
    <n v="0"/>
    <n v="5956325.2199999997"/>
    <n v="1535261.82"/>
    <n v="4877468.4800000004"/>
    <n v="1417648.37"/>
    <n v="5341058.1399999997"/>
    <n v="77.59"/>
    <n v="0"/>
    <n v="20000"/>
    <n v="0"/>
  </r>
  <r>
    <s v="Matthew Revecky"/>
    <s v="171848"/>
    <d v="2012-07-09T00:00:00"/>
    <n v="12.487671232876712"/>
    <s v="Y"/>
    <x v="0"/>
    <s v="MREVECK"/>
    <s v="Bradley Sedlacek"/>
    <x v="6"/>
    <s v="SR III"/>
    <n v="5273514.18"/>
    <n v="1649273.7399999998"/>
    <n v="0.31274662088800903"/>
    <n v="251769.77"/>
    <n v="0"/>
    <n v="0"/>
    <n v="251769.77"/>
    <n v="0.15265493161856808"/>
    <n v="1.2"/>
    <n v="237495.41855999996"/>
    <n v="-14274.351440000028"/>
    <s v="N"/>
    <n v="369145.9926"/>
    <n v="115449.16179999999"/>
    <n v="24937.018948799996"/>
    <n v="262432.43750879995"/>
    <n v="10662.667508799961"/>
    <n v="0"/>
    <n v="0"/>
    <n v="5040929.9800000004"/>
    <n v="1421299.64"/>
    <n v="4891137.05"/>
    <n v="1488974.76"/>
    <n v="5338445.8899999997"/>
    <n v="98.78"/>
    <n v="0"/>
    <n v="20000"/>
    <n v="0"/>
  </r>
  <r>
    <s v="Matthew Warwick"/>
    <s v="250511"/>
    <d v="2012-07-16T00:00:00"/>
    <n v="12.468493150684932"/>
    <s v="Y"/>
    <x v="0"/>
    <s v="MWARWIC"/>
    <s v="Joanne Leudesdorff"/>
    <x v="6"/>
    <s v="SR III"/>
    <n v="9492037.9399999995"/>
    <n v="1527649.2799999998"/>
    <n v="0.16094007310720881"/>
    <n v="141789.18000000002"/>
    <n v="0"/>
    <n v="0"/>
    <n v="141789.18000000002"/>
    <n v="9.2815269745684062E-2"/>
    <n v="0.75"/>
    <n v="137488.43519999998"/>
    <n v="-4300.7448000000441"/>
    <s v="N"/>
    <n v="664442.65580000007"/>
    <n v="106935.44959999999"/>
    <n v="14436.285695999999"/>
    <n v="151924.72089599998"/>
    <n v="10135.540895999962"/>
    <n v="0"/>
    <n v="0"/>
    <n v="5960860.9000000004"/>
    <n v="793719.01"/>
    <n v="13305221.720000001"/>
    <n v="2205644.14"/>
    <n v="9052685.1199999992"/>
    <n v="104.85"/>
    <n v="124.25"/>
    <n v="20000"/>
    <n v="24850"/>
  </r>
  <r>
    <s v="Melinda Dillon"/>
    <s v="159475"/>
    <d v="1986-03-24T00:00:00"/>
    <n v="38.799999999999997"/>
    <s v="Y"/>
    <x v="0"/>
    <s v="MDILLON"/>
    <s v="Robert Spencer"/>
    <x v="6"/>
    <s v="SR III"/>
    <n v="3513640.48"/>
    <n v="1041514.8"/>
    <n v="0.29642042375377009"/>
    <n v="139765.51"/>
    <n v="0"/>
    <n v="0"/>
    <n v="139765.51"/>
    <n v="0.13419445407784891"/>
    <n v="1.2"/>
    <n v="149978.1312"/>
    <n v="10212.621199999994"/>
    <s v="Y"/>
    <n v="245954.83360000001"/>
    <n v="72906.036000000007"/>
    <n v="15747.703776000002"/>
    <n v="165725.83497600001"/>
    <n v="25960.324976000004"/>
    <n v="0"/>
    <n v="0"/>
    <n v="4626996.41"/>
    <n v="1039413.59"/>
    <n v="3613035.21"/>
    <n v="1045902.78"/>
    <n v="3569299.65"/>
    <n v="98.44"/>
    <n v="0"/>
    <n v="20000"/>
    <n v="0"/>
  </r>
  <r>
    <s v="Michael Azer"/>
    <s v="030515"/>
    <d v="2003-11-04T00:00:00"/>
    <n v="21.172602739726027"/>
    <s v="Y"/>
    <x v="0"/>
    <s v="AZERMI01"/>
    <s v="Ghislaine Pinon-Grillo"/>
    <x v="6"/>
    <s v="SR III"/>
    <n v="6759768.8899999997"/>
    <n v="1966996.47"/>
    <n v="0.29098575735479026"/>
    <n v="301031.15000000002"/>
    <n v="0"/>
    <n v="1674.3675917100045"/>
    <n v="299356.78240829002"/>
    <n v="0.15218979137684474"/>
    <n v="1.2"/>
    <n v="283247.49167999998"/>
    <n v="-16109.290728290041"/>
    <s v="N"/>
    <n v="473183.8223"/>
    <n v="137689.75289999999"/>
    <n v="29740.986626399997"/>
    <n v="312988.47830639995"/>
    <n v="11957.328306399926"/>
    <n v="0"/>
    <n v="0"/>
    <n v="5599540.4500000002"/>
    <n v="1583761.16"/>
    <n v="6781085.0899999999"/>
    <n v="1927211.24"/>
    <n v="7178859.5"/>
    <n v="94.16"/>
    <n v="0"/>
    <n v="20000"/>
    <n v="0"/>
  </r>
  <r>
    <s v="Michael Basler"/>
    <s v="087180"/>
    <d v="2000-11-13T00:00:00"/>
    <n v="24.147945205479452"/>
    <s v="Y"/>
    <x v="0"/>
    <s v="BASLEM01"/>
    <s v="Daniel Hutchison"/>
    <x v="6"/>
    <s v="SR III"/>
    <n v="10990726.960000001"/>
    <n v="2644722.6799999997"/>
    <n v="0.24063218835526412"/>
    <n v="346864.93000000005"/>
    <n v="0"/>
    <n v="0"/>
    <n v="346864.93000000005"/>
    <n v="0.1311536111604715"/>
    <n v="1"/>
    <n v="317366.72159999993"/>
    <n v="-29498.20840000012"/>
    <s v="N"/>
    <n v="769350.88720000011"/>
    <n v="185130.5876"/>
    <n v="33323.505767999995"/>
    <n v="350690.22736799991"/>
    <n v="3825.297367999854"/>
    <n v="0"/>
    <n v="0"/>
    <n v="11106825"/>
    <n v="2858017.73"/>
    <n v="11006073.84"/>
    <n v="2575635.61"/>
    <n v="12548959.529999999"/>
    <n v="87.58"/>
    <n v="0"/>
    <n v="20000"/>
    <n v="0"/>
  </r>
  <r>
    <s v="Michael Buie"/>
    <s v="078455"/>
    <d v="1996-07-22T00:00:00"/>
    <n v="28.463013698630139"/>
    <s v="Y"/>
    <x v="0"/>
    <s v="BUIEMI01"/>
    <s v="Kristine Seymour"/>
    <x v="6"/>
    <s v="SR III"/>
    <n v="4243962.8499999996"/>
    <n v="1344025.1300000001"/>
    <n v="0.31669106858463669"/>
    <n v="192582.57"/>
    <n v="0"/>
    <n v="1259.1078900000002"/>
    <n v="191323.46210999999"/>
    <n v="0.14235110478179822"/>
    <n v="1.2"/>
    <n v="193539.61872"/>
    <n v="2216.1566100000055"/>
    <s v="Y"/>
    <n v="297077.3995"/>
    <n v="94081.75910000001"/>
    <n v="20321.6599656"/>
    <n v="213861.2786856"/>
    <n v="21278.708685599995"/>
    <n v="0"/>
    <n v="0"/>
    <n v="4924640.54"/>
    <n v="1620608.65"/>
    <n v="4445303.34"/>
    <n v="1458085.46"/>
    <n v="4599721.66"/>
    <n v="92.27"/>
    <n v="0"/>
    <n v="20000"/>
    <n v="0"/>
  </r>
  <r>
    <s v="Michael Capstick"/>
    <s v="263904"/>
    <d v="2013-07-18T00:00:00"/>
    <n v="11.463013698630137"/>
    <s v="Y"/>
    <x v="0"/>
    <s v="MCAPSTI"/>
    <s v="Jenna Richie-Zehr"/>
    <x v="6"/>
    <s v="SR III"/>
    <n v="12203656.6"/>
    <n v="3416237.46"/>
    <n v="0.27993556128087055"/>
    <n v="598739.41"/>
    <n v="0"/>
    <n v="15176.024682749994"/>
    <n v="583563.38531725004"/>
    <n v="0.17082049832602972"/>
    <n v="1"/>
    <n v="409948.4952"/>
    <n v="-173614.89011725003"/>
    <s v="N"/>
    <n v="854255.96200000006"/>
    <n v="239136.62220000004"/>
    <n v="43044.591996000003"/>
    <n v="452993.08719600004"/>
    <n v="-145746.322804"/>
    <n v="2892457.7843939923"/>
    <n v="809701.79335555551"/>
    <n v="15998052.24"/>
    <n v="4530001"/>
    <n v="12239286.779999999"/>
    <n v="3454406.02"/>
    <n v="13065319.07"/>
    <n v="93.4"/>
    <n v="0"/>
    <n v="20000"/>
    <n v="0"/>
  </r>
  <r>
    <s v="Michael Defrancesco"/>
    <s v="080435"/>
    <d v="1986-11-24T00:00:00"/>
    <n v="38.128767123287673"/>
    <s v="Y"/>
    <x v="0"/>
    <s v="DEFRAM01"/>
    <s v="David Fromm"/>
    <x v="6"/>
    <s v="SR III"/>
    <n v="4331842.08"/>
    <n v="1244442.5900000001"/>
    <n v="0.28727792172885491"/>
    <n v="172023.62"/>
    <n v="0"/>
    <n v="3557.6682457500028"/>
    <n v="168465.95175424998"/>
    <n v="0.13537462724917665"/>
    <n v="1"/>
    <n v="149333.11079999999"/>
    <n v="-19132.840954249987"/>
    <s v="N"/>
    <n v="303228.94560000004"/>
    <n v="87110.981300000014"/>
    <n v="15679.976634000002"/>
    <n v="165013.08743399999"/>
    <n v="-7010.532566000009"/>
    <n v="135573.95190711771"/>
    <n v="38947.403144444499"/>
    <n v="5094027.29"/>
    <n v="1255394.69"/>
    <n v="4838750.42"/>
    <n v="1337049.9099999999"/>
    <n v="5570234.6399999997"/>
    <n v="77.77"/>
    <n v="0"/>
    <n v="20000"/>
    <n v="0"/>
  </r>
  <r>
    <s v="Michael Deweerdt"/>
    <s v="301582"/>
    <d v="2016-07-11T00:00:00"/>
    <n v="8.4794520547945211"/>
    <s v="Y"/>
    <x v="0"/>
    <s v="DEWEEM01"/>
    <s v="Donald Tighe"/>
    <x v="6"/>
    <s v="SR III"/>
    <n v="4605264.51"/>
    <n v="1328080.5199999998"/>
    <n v="0.28838311395928912"/>
    <n v="190091.46"/>
    <n v="0"/>
    <n v="2722.0000946250002"/>
    <n v="187369.459905375"/>
    <n v="0.14108290655853836"/>
    <n v="1"/>
    <n v="159369.66239999997"/>
    <n v="-27999.797505375027"/>
    <s v="N"/>
    <n v="322368.51569999999"/>
    <n v="92965.636399999974"/>
    <n v="16733.814551999996"/>
    <n v="176103.47695199997"/>
    <n v="-13987.983048000024"/>
    <n v="269471.45367292163"/>
    <n v="77711.016933333463"/>
    <n v="2869763.03"/>
    <n v="947702.33"/>
    <n v="3399025.37"/>
    <n v="1003022.87"/>
    <n v="4429679.32"/>
    <n v="103.96"/>
    <n v="119.8"/>
    <n v="20000"/>
    <n v="23960"/>
  </r>
  <r>
    <s v="Michael Dreyfus"/>
    <s v="078974"/>
    <d v="1980-05-01T00:00:00"/>
    <n v="44.698630136986303"/>
    <s v="Y"/>
    <x v="0"/>
    <s v="DREYFM01"/>
    <s v="Cynthia Stoner"/>
    <x v="6"/>
    <s v="SR III"/>
    <n v="9924609.8900000006"/>
    <n v="3140738.31"/>
    <n v="0.31645962358324997"/>
    <n v="557135.74000000011"/>
    <n v="0"/>
    <n v="0"/>
    <n v="557135.74000000011"/>
    <n v="0.17739005450600565"/>
    <n v="1.2"/>
    <n v="452266.31664000003"/>
    <n v="-104869.42336000007"/>
    <s v="N"/>
    <n v="694722.69230000011"/>
    <n v="219851.68170000002"/>
    <n v="47487.963247199994"/>
    <n v="499754.27988720004"/>
    <n v="-57381.460112800065"/>
    <n v="1007350.9091174597"/>
    <n v="318785.88951555593"/>
    <n v="6670986.8399999999"/>
    <n v="1817302.56"/>
    <n v="11309088.560000001"/>
    <n v="3507912.45"/>
    <n v="12130497.560000001"/>
    <n v="81.819999999999993"/>
    <n v="0"/>
    <n v="20000"/>
    <n v="0"/>
  </r>
  <r>
    <s v="Michael Flory"/>
    <s v="164178"/>
    <d v="1997-01-06T00:00:00"/>
    <n v="28.002739726027396"/>
    <s v="Y"/>
    <x v="0"/>
    <s v="MFLORY"/>
    <s v="Michael Boone"/>
    <x v="6"/>
    <s v="SR III"/>
    <n v="7775540.5099999998"/>
    <n v="1827837.45"/>
    <n v="0.23507529124814502"/>
    <n v="217665.09"/>
    <n v="0"/>
    <n v="0"/>
    <n v="217665.09"/>
    <n v="0.11908339551747339"/>
    <n v="0.75"/>
    <n v="164505.37049999999"/>
    <n v="-53159.719500000007"/>
    <s v="N"/>
    <n v="544287.83570000005"/>
    <n v="127948.62150000002"/>
    <n v="17273.063902500002"/>
    <n v="181778.43440249999"/>
    <n v="-35886.655597500008"/>
    <n v="848112.56774981564"/>
    <n v="199370.30887500005"/>
    <n v="8800702.9100000001"/>
    <n v="2184664.25"/>
    <n v="9212463.9499999993"/>
    <n v="2560966.14"/>
    <n v="9884802.5500000007"/>
    <n v="78.66"/>
    <n v="0"/>
    <n v="20000"/>
    <n v="0"/>
  </r>
  <r>
    <s v="Michael Garrity"/>
    <s v="160268"/>
    <d v="1988-05-16T00:00:00"/>
    <n v="36.652054794520545"/>
    <s v="Y"/>
    <x v="0"/>
    <s v="MGARRIT"/>
    <s v="Mike Peters"/>
    <x v="6"/>
    <s v="SR III"/>
    <n v="4484149.8"/>
    <n v="867143.11"/>
    <n v="0.19337960342002847"/>
    <n v="93652.250000000015"/>
    <n v="0"/>
    <n v="263.6973583125"/>
    <n v="93388.552641687507"/>
    <n v="0.1076968167822812"/>
    <n v="0.75"/>
    <n v="78042.8799"/>
    <n v="-15345.672741687507"/>
    <s v="N"/>
    <n v="313890.48600000003"/>
    <n v="60700.017700000004"/>
    <n v="8194.5023895000013"/>
    <n v="86237.382289500005"/>
    <n v="-7414.8677105000097"/>
    <n v="213019.92958018123"/>
    <n v="41193.709502777834"/>
    <n v="9911267.2400000002"/>
    <n v="2235394.2400000002"/>
    <n v="5860068.9699999997"/>
    <n v="1152168.42"/>
    <n v="5650905.2999999998"/>
    <n v="79.349999999999994"/>
    <n v="0"/>
    <n v="20000"/>
    <n v="0"/>
  </r>
  <r>
    <s v="Michael Graff"/>
    <s v="089953"/>
    <d v="1988-05-02T00:00:00"/>
    <n v="36.69041095890411"/>
    <s v="Y"/>
    <x v="0"/>
    <s v="GRAFFM01"/>
    <s v="Todd Fosheim"/>
    <x v="6"/>
    <s v="SR III"/>
    <n v="6973897.1600000001"/>
    <n v="1541492.8900000001"/>
    <n v="0.22103751383681144"/>
    <n v="174285.78999999998"/>
    <n v="0"/>
    <n v="0"/>
    <n v="174285.78999999998"/>
    <n v="0.11306298662201417"/>
    <n v="0.75"/>
    <n v="138734.36010000002"/>
    <n v="-35551.429899999959"/>
    <s v="N"/>
    <n v="488172.80120000005"/>
    <n v="107904.50230000001"/>
    <n v="14567.107810500002"/>
    <n v="153301.46791050001"/>
    <n v="-20984.322089499969"/>
    <n v="527419.82634657028"/>
    <n v="116579.56716388871"/>
    <n v="6801168.5599999996"/>
    <n v="1279719.68"/>
    <n v="6071158.46"/>
    <n v="1280202.3700000001"/>
    <n v="8074605.6399999997"/>
    <n v="86.37"/>
    <n v="0"/>
    <n v="20000"/>
    <n v="0"/>
  </r>
  <r>
    <s v="Michael Greene"/>
    <s v="237341"/>
    <d v="2009-12-07T00:00:00"/>
    <n v="15.076712328767123"/>
    <s v="Y"/>
    <x v="0"/>
    <s v="MGREENE"/>
    <s v="David Fromm"/>
    <x v="6"/>
    <s v="SR III"/>
    <n v="6564697.1100000003"/>
    <n v="1881837.6800000002"/>
    <n v="0.28666024471005641"/>
    <n v="290428.81"/>
    <n v="0"/>
    <n v="6573.1173313499894"/>
    <n v="283855.69266865001"/>
    <n v="0.15083962643826432"/>
    <n v="1"/>
    <n v="225820.52160000001"/>
    <n v="-58035.171068650001"/>
    <s v="N"/>
    <n v="459528.79770000005"/>
    <n v="131728.63760000002"/>
    <n v="23711.154768"/>
    <n v="249531.67636800001"/>
    <n v="-40897.133631999983"/>
    <n v="792597.8650627475"/>
    <n v="227206.29795555546"/>
    <n v="3921467.93"/>
    <n v="1160531"/>
    <n v="5087944.7699999996"/>
    <n v="1591467.01"/>
    <n v="6993750.5700000003"/>
    <n v="93.87"/>
    <n v="0"/>
    <n v="20000"/>
    <n v="0"/>
  </r>
  <r>
    <s v="Michael Ives"/>
    <s v="075835"/>
    <d v="1996-10-28T00:00:00"/>
    <n v="28.194520547945206"/>
    <s v="Y"/>
    <x v="0"/>
    <s v="IVESMI01"/>
    <s v="Aaron Hausman"/>
    <x v="6"/>
    <s v="SR III"/>
    <n v="3757362.93"/>
    <n v="1217829.9300000002"/>
    <n v="0.32411825865328375"/>
    <n v="169595.66"/>
    <n v="0"/>
    <n v="7974.2453968499613"/>
    <n v="161621.41460315004"/>
    <n v="0.13271263139603576"/>
    <n v="1.2"/>
    <n v="175367.50992000001"/>
    <n v="13746.095316849969"/>
    <s v="Y"/>
    <n v="263015.40510000003"/>
    <n v="85248.09510000002"/>
    <n v="18413.588541600002"/>
    <n v="193781.09846160002"/>
    <n v="24185.438461600017"/>
    <n v="0"/>
    <n v="0"/>
    <n v="5077815.43"/>
    <n v="1360676.79"/>
    <n v="4925285.8499999996"/>
    <n v="1425016.75"/>
    <n v="5178695.8499999996"/>
    <n v="72.55"/>
    <n v="0"/>
    <n v="20000"/>
    <n v="0"/>
  </r>
  <r>
    <s v="Michael Johnson"/>
    <s v="307063"/>
    <d v="2020-09-14T00:00:00"/>
    <n v="4.2986301369863016"/>
    <s v="Y"/>
    <x v="0"/>
    <s v="MJOHN01"/>
    <s v="Zack Stender"/>
    <x v="6"/>
    <s v="SR III"/>
    <n v="3401987.68"/>
    <n v="947127.5"/>
    <n v="0.27840415342127284"/>
    <n v="116977.84"/>
    <n v="0"/>
    <n v="0"/>
    <n v="116977.84"/>
    <n v="0.12350801766393647"/>
    <n v="1"/>
    <n v="113655.3"/>
    <n v="-3322.5399999999936"/>
    <s v="N"/>
    <n v="238139.13760000005"/>
    <n v="66298.925000000017"/>
    <n v="11933.806500000002"/>
    <n v="125589.10650000001"/>
    <n v="8611.2665000000125"/>
    <n v="0"/>
    <n v="0"/>
    <n v="2186797.09"/>
    <n v="717603"/>
    <n v="3202052.34"/>
    <n v="934030.67"/>
    <n v="3213456.13"/>
    <n v="105.87"/>
    <n v="131.53"/>
    <n v="20000"/>
    <n v="26305"/>
  </r>
  <r>
    <s v="Michael Kelleher"/>
    <s v="085176"/>
    <d v="2000-09-11T00:00:00"/>
    <n v="24.32054794520548"/>
    <s v="Y"/>
    <x v="0"/>
    <s v="KELLEM02"/>
    <s v="Sarah Honeycutt"/>
    <x v="6"/>
    <s v="SR III"/>
    <n v="3134381.31"/>
    <n v="800079.15000000014"/>
    <n v="0.25525903547453199"/>
    <n v="83287.51999999999"/>
    <n v="0"/>
    <n v="0"/>
    <n v="83287.51999999999"/>
    <n v="0.10409910069522493"/>
    <n v="1"/>
    <n v="96009.498000000007"/>
    <n v="12721.978000000017"/>
    <s v="Y"/>
    <n v="219406.69170000002"/>
    <n v="56005.54050000001"/>
    <n v="10080.997290000001"/>
    <n v="106090.49529000001"/>
    <n v="22802.975290000017"/>
    <n v="0"/>
    <n v="0"/>
    <n v="4581162.46"/>
    <n v="997562.51"/>
    <n v="3964755.34"/>
    <n v="935836.8"/>
    <n v="4456404.49"/>
    <n v="70.33"/>
    <n v="0"/>
    <n v="20000"/>
    <n v="0"/>
  </r>
  <r>
    <s v="Michael Mania"/>
    <s v="306783"/>
    <d v="2024-03-18T00:00:00"/>
    <n v="0.78904109589041094"/>
    <s v="Y"/>
    <x v="0"/>
    <s v="MMANIA"/>
    <s v="Jules Derner"/>
    <x v="6"/>
    <s v="SR III"/>
    <n v="1969146.77"/>
    <n v="360287.83999999997"/>
    <n v="0.18296647334215721"/>
    <n v="54166.600000000006"/>
    <n v="28422.85"/>
    <n v="562.14669562500058"/>
    <n v="25181.603304375007"/>
    <n v="6.9893014719494856E-2"/>
    <n v="0.75"/>
    <n v="32425.905599999998"/>
    <n v="7244.3022956249915"/>
    <s v="Y"/>
    <n v="137840.2739"/>
    <n v="25220.148799999999"/>
    <n v="3404.720088"/>
    <n v="35830.625688"/>
    <n v="-18335.974312000006"/>
    <n v="556749.67164645332"/>
    <n v="101866.52395555559"/>
    <n v="0"/>
    <n v="0"/>
    <n v="0"/>
    <n v="0"/>
    <n v="2852762.16"/>
    <n v="69.03"/>
    <n v="0"/>
    <n v="20000"/>
    <n v="0"/>
  </r>
  <r>
    <s v="Michael Meehan"/>
    <s v="305467"/>
    <d v="2018-12-17T00:00:00"/>
    <n v="6.043835616438356"/>
    <s v="Y"/>
    <x v="0"/>
    <s v="MMEEHAN"/>
    <s v="David Fromm"/>
    <x v="6"/>
    <s v="SR III"/>
    <n v="2797336.21"/>
    <n v="1227813.23"/>
    <n v="0.43892229529320681"/>
    <n v="173124.64"/>
    <n v="0"/>
    <n v="17748.175215982425"/>
    <n v="155376.46478401759"/>
    <n v="0.12654731272444231"/>
    <n v="1.2"/>
    <n v="176805.10511999999"/>
    <n v="21428.640335982403"/>
    <s v="Y"/>
    <n v="195813.53470000002"/>
    <n v="85946.926100000012"/>
    <n v="18564.536037599999"/>
    <n v="195369.64115759998"/>
    <n v="22245.001157599967"/>
    <n v="0"/>
    <n v="0"/>
    <n v="3889978.86"/>
    <n v="1117081.72"/>
    <n v="3199864.85"/>
    <n v="1136609.03"/>
    <n v="3137508.07"/>
    <n v="89.16"/>
    <n v="0"/>
    <n v="20000"/>
    <n v="0"/>
  </r>
  <r>
    <s v="Michael Olivas"/>
    <s v="164892"/>
    <d v="2002-05-08T00:00:00"/>
    <n v="22.665753424657535"/>
    <s v="Y"/>
    <x v="0"/>
    <s v="MOLIVAS"/>
    <s v="Arthur Shields"/>
    <x v="6"/>
    <s v="SR III"/>
    <n v="3800877.89"/>
    <n v="1093358.99"/>
    <n v="0.287659593820837"/>
    <n v="146995.07999999999"/>
    <n v="0"/>
    <n v="0"/>
    <n v="146995.07999999999"/>
    <n v="0.13444356459720516"/>
    <n v="1"/>
    <n v="131203.07879999999"/>
    <n v="-15792.001199999999"/>
    <s v="N"/>
    <n v="266061.45230000006"/>
    <n v="76535.129300000015"/>
    <n v="13776.323274000002"/>
    <n v="144979.40207399998"/>
    <n v="-2015.6779260000039"/>
    <n v="38928.688423910527"/>
    <n v="11198.210700000021"/>
    <n v="4988991.32"/>
    <n v="1399111.84"/>
    <n v="4359707.37"/>
    <n v="1299638.94"/>
    <n v="4724579.59"/>
    <n v="80.45"/>
    <n v="0"/>
    <n v="20000"/>
    <n v="0"/>
  </r>
  <r>
    <s v="Michael Stephany"/>
    <s v="157345"/>
    <d v="1994-07-29T00:00:00"/>
    <n v="30.446575342465753"/>
    <s v="Y"/>
    <x v="0"/>
    <s v="MSTEPHA"/>
    <s v="Mike Peters"/>
    <x v="6"/>
    <s v="SR III"/>
    <n v="7628929.8099999996"/>
    <n v="2204739.44"/>
    <n v="0.28899721126153605"/>
    <n v="326995.33999999997"/>
    <n v="0"/>
    <n v="0"/>
    <n v="326995.33999999997"/>
    <n v="0.14831473237490594"/>
    <n v="1"/>
    <n v="264568.7328"/>
    <n v="-62426.607199999969"/>
    <s v="N"/>
    <n v="534025.08669999999"/>
    <n v="154331.76079999999"/>
    <n v="27779.716943999996"/>
    <n v="292348.44974399998"/>
    <n v="-34646.890255999984"/>
    <n v="666036.61261717777"/>
    <n v="192482.72364444437"/>
    <n v="10935057.359999999"/>
    <n v="3530883.02"/>
    <n v="9893224.2300000004"/>
    <n v="2823287.19"/>
    <n v="10177755.48"/>
    <n v="74.959999999999994"/>
    <n v="0"/>
    <n v="20000"/>
    <n v="0"/>
  </r>
  <r>
    <s v="Michael Swasey"/>
    <s v="170772"/>
    <d v="2004-01-12T00:00:00"/>
    <n v="20.983561643835618"/>
    <s v="Y"/>
    <x v="0"/>
    <s v="MSWASEY"/>
    <s v="Jeremy Robb"/>
    <x v="6"/>
    <s v="SR III"/>
    <n v="7700376.9500000002"/>
    <n v="2286455.6799999997"/>
    <n v="0.29692776014036554"/>
    <n v="370819.83999999997"/>
    <n v="0"/>
    <n v="15474.990162314993"/>
    <n v="355344.849837685"/>
    <n v="0.15541296205561486"/>
    <n v="1.2"/>
    <n v="329249.61791999993"/>
    <n v="-26095.231917685072"/>
    <s v="N"/>
    <n v="539026.38650000002"/>
    <n v="160051.89759999997"/>
    <n v="34571.209881599993"/>
    <n v="363820.82780159992"/>
    <n v="-6999.0121984000434"/>
    <n v="130952.39422491606"/>
    <n v="38883.401102222466"/>
    <n v="8112634.8799999999"/>
    <n v="2529091.9500000002"/>
    <n v="8202677.5"/>
    <n v="2440059.64"/>
    <n v="9421526.7300000004"/>
    <n v="81.73"/>
    <n v="0"/>
    <n v="20000"/>
    <n v="0"/>
  </r>
  <r>
    <s v="Michael Tobin"/>
    <s v="303276"/>
    <d v="2017-08-10T00:00:00"/>
    <n v="7.397260273972603"/>
    <s v="Y"/>
    <x v="0"/>
    <s v="MTOBIN"/>
    <s v="Joseph Pleva"/>
    <x v="6"/>
    <s v="SR III"/>
    <n v="4663096.7"/>
    <n v="1298067.2599999998"/>
    <n v="0.27837022123088284"/>
    <n v="171376.55"/>
    <n v="0"/>
    <n v="0"/>
    <n v="171376.55"/>
    <n v="0.13202439910548242"/>
    <n v="1"/>
    <n v="155768.07119999998"/>
    <n v="-15608.478800000012"/>
    <s v="N"/>
    <n v="326416.76900000003"/>
    <n v="90864.708199999994"/>
    <n v="16355.647475999998"/>
    <n v="172123.71867599996"/>
    <n v="747.16867599997204"/>
    <n v="0"/>
    <n v="0"/>
    <n v="4474694.4400000004"/>
    <n v="1137053.96"/>
    <n v="4395786.33"/>
    <n v="1158557.77"/>
    <n v="4755855.59"/>
    <n v="98.05"/>
    <n v="0"/>
    <n v="20000"/>
    <n v="0"/>
  </r>
  <r>
    <s v="Michael Ward"/>
    <s v="122031"/>
    <d v="2010-10-03T00:00:00"/>
    <n v="14.254794520547945"/>
    <s v="Y"/>
    <x v="0"/>
    <s v="WARDMI02"/>
    <s v="Joanne Leudesdorff"/>
    <x v="6"/>
    <s v="SR III"/>
    <n v="5643530.1699999999"/>
    <n v="1451757.26"/>
    <n v="0.25724275697457644"/>
    <n v="175369.51"/>
    <n v="0"/>
    <n v="1270.897926749989"/>
    <n v="174098.61207325003"/>
    <n v="0.11992267362468712"/>
    <n v="1"/>
    <n v="174210.87119999999"/>
    <n v="112.25912674996653"/>
    <s v="Y"/>
    <n v="395047.11190000002"/>
    <n v="101623.00820000001"/>
    <n v="18292.141476000001"/>
    <n v="192503.01267599998"/>
    <n v="17133.502675999975"/>
    <n v="0"/>
    <n v="0"/>
    <n v="5956432.04"/>
    <n v="1515475.6"/>
    <n v="5643092.9400000004"/>
    <n v="1406763.05"/>
    <n v="6035325.5199999996"/>
    <n v="93.51"/>
    <n v="0"/>
    <n v="20000"/>
    <n v="0"/>
  </r>
  <r>
    <s v="Michelle Deluccia"/>
    <s v="301546"/>
    <d v="2016-06-27T00:00:00"/>
    <n v="8.5178082191780824"/>
    <s v="Y"/>
    <x v="0"/>
    <s v="MLOUCKS"/>
    <s v="Jules Derner"/>
    <x v="6"/>
    <s v="SR III"/>
    <n v="14722090.32"/>
    <n v="4769512.7300000004"/>
    <n v="0.32396980498894268"/>
    <n v="893656.32000000007"/>
    <n v="0"/>
    <n v="0"/>
    <n v="893656.32000000007"/>
    <n v="0.18736847359247955"/>
    <n v="1.2"/>
    <n v="686809.83311999997"/>
    <n v="-206846.4868800001"/>
    <s v="N"/>
    <n v="1030546.3224000001"/>
    <n v="333865.89110000007"/>
    <n v="72115.032477600005"/>
    <n v="758924.8655976"/>
    <n v="-134731.45440240006"/>
    <n v="2310425.4423923269"/>
    <n v="748508.0800133337"/>
    <n v="9958657.4800000004"/>
    <n v="3323145.2"/>
    <n v="14172204.9"/>
    <n v="4821140.49"/>
    <n v="13355960.93"/>
    <n v="110.23"/>
    <n v="164.23"/>
    <n v="20000"/>
    <n v="32845"/>
  </r>
  <r>
    <s v="Miguel Velasques"/>
    <s v="306093"/>
    <d v="2019-06-17T00:00:00"/>
    <n v="5.5452054794520551"/>
    <s v="Y"/>
    <x v="0"/>
    <s v="MVELA02"/>
    <s v="Michael Boone"/>
    <x v="6"/>
    <s v="SR III"/>
    <n v="4683527.25"/>
    <n v="1159533.5"/>
    <n v="0.24757697310291085"/>
    <n v="134266.98000000001"/>
    <n v="0"/>
    <n v="0"/>
    <n v="134266.98000000001"/>
    <n v="0.11579396369315764"/>
    <n v="1"/>
    <n v="139144.01999999999"/>
    <n v="4877.039999999979"/>
    <s v="Y"/>
    <n v="327846.90750000003"/>
    <n v="81167.345000000016"/>
    <n v="14610.122100000002"/>
    <n v="153754.1421"/>
    <n v="19487.162099999987"/>
    <n v="0"/>
    <n v="0"/>
    <n v="4320450.38"/>
    <n v="867355.35"/>
    <n v="4850295.74"/>
    <n v="1138335.8899999999"/>
    <n v="4893507.42"/>
    <n v="95.71"/>
    <n v="0"/>
    <n v="20000"/>
    <n v="0"/>
  </r>
  <r>
    <s v="Monica Bekofsky"/>
    <s v="121737"/>
    <d v="2004-07-26T00:00:00"/>
    <n v="20.446575342465753"/>
    <s v="Y"/>
    <x v="0"/>
    <s v="SIGMUM01"/>
    <s v="Jules Derner"/>
    <x v="6"/>
    <s v="SR III"/>
    <n v="8369724.0899999999"/>
    <n v="2098254.17"/>
    <n v="0.25069573948165835"/>
    <n v="278903.24999999994"/>
    <n v="0"/>
    <n v="0"/>
    <n v="278903.24999999994"/>
    <n v="0.13292157546385333"/>
    <n v="1"/>
    <n v="251790.50039999999"/>
    <n v="-27112.749599999952"/>
    <s v="N"/>
    <n v="585880.68630000006"/>
    <n v="146877.79190000001"/>
    <n v="26438.002542000002"/>
    <n v="278228.50294199999"/>
    <n v="-674.7470579999499"/>
    <n v="14952.766147590022"/>
    <n v="3748.5947666663883"/>
    <n v="8921351"/>
    <n v="1979312.94"/>
    <n v="7851202.3200000003"/>
    <n v="1883088.44"/>
    <n v="8361446.7800000003"/>
    <n v="100.1"/>
    <n v="100.5"/>
    <n v="20000"/>
    <n v="20100"/>
  </r>
  <r>
    <s v="Nancy Beelen"/>
    <s v="250719"/>
    <d v="2012-07-02T00:00:00"/>
    <n v="12.506849315068493"/>
    <s v="Y"/>
    <x v="0"/>
    <s v="NBEELEN"/>
    <s v="Joseph Pleva"/>
    <x v="6"/>
    <s v="SR III"/>
    <n v="4694005.7699999996"/>
    <n v="1174645.27"/>
    <n v="0.25024367833276018"/>
    <n v="139723.32"/>
    <n v="0"/>
    <n v="3725.5568026500114"/>
    <n v="135997.76319735"/>
    <n v="0.11577773023965779"/>
    <n v="1"/>
    <n v="140957.43239999999"/>
    <n v="4959.669202649995"/>
    <s v="Y"/>
    <n v="328580.40389999998"/>
    <n v="82225.168900000019"/>
    <n v="14800.530402000002"/>
    <n v="155757.96280199999"/>
    <n v="16034.642801999988"/>
    <n v="0"/>
    <n v="0"/>
    <n v="5711337.7199999997"/>
    <n v="1325138.68"/>
    <n v="5114183.55"/>
    <n v="1091171.31"/>
    <n v="5474267.7800000003"/>
    <n v="85.75"/>
    <n v="0"/>
    <n v="20000"/>
    <n v="0"/>
  </r>
  <r>
    <s v="Norma Herrera"/>
    <s v="307459"/>
    <d v="2021-05-03T00:00:00"/>
    <n v="3.6657534246575341"/>
    <s v="Y"/>
    <x v="0"/>
    <s v="NHERRER"/>
    <s v="James Erramouspe"/>
    <x v="6"/>
    <s v="SR III"/>
    <n v="6831405.7300000004"/>
    <n v="1396839.2500000002"/>
    <n v="0.20447317949010183"/>
    <n v="106043.10999999999"/>
    <n v="0"/>
    <n v="-124.5713999999989"/>
    <n v="106167.68139999999"/>
    <n v="7.6005654480284665E-2"/>
    <n v="0.75"/>
    <n v="125715.53250000002"/>
    <n v="19547.851100000029"/>
    <s v="Y"/>
    <n v="478198.40110000008"/>
    <n v="97778.747500000027"/>
    <n v="13200.130912500003"/>
    <n v="138915.66341250003"/>
    <n v="32872.553412500041"/>
    <n v="0"/>
    <n v="0"/>
    <n v="2701775.88"/>
    <n v="589913.01"/>
    <n v="3488521.16"/>
    <n v="776624.41"/>
    <n v="4646450.3499999996"/>
    <n v="147.02000000000001"/>
    <n v="200"/>
    <n v="9500"/>
    <n v="19000"/>
  </r>
  <r>
    <s v="Patsy Angulo"/>
    <s v="082136"/>
    <d v="1990-10-22T00:00:00"/>
    <n v="34.216438356164382"/>
    <s v="Y"/>
    <x v="0"/>
    <s v="ANGULP01"/>
    <s v="Arthur Shields"/>
    <x v="6"/>
    <s v="SR III"/>
    <n v="6524998.9199999999"/>
    <n v="1415571.3699999999"/>
    <n v="0.21694583973969453"/>
    <n v="158321.28"/>
    <n v="0"/>
    <n v="0"/>
    <n v="158321.28"/>
    <n v="0.11184266887228725"/>
    <n v="0.75"/>
    <n v="127401.42329999998"/>
    <n v="-30919.856700000018"/>
    <s v="N"/>
    <n v="456749.92440000002"/>
    <n v="99089.995899999994"/>
    <n v="13377.1494465"/>
    <n v="140778.57274649997"/>
    <n v="-17542.707253500033"/>
    <n v="449234.1722644"/>
    <n v="97459.484741666849"/>
    <n v="5159684.0199999996"/>
    <n v="1028284.03"/>
    <n v="5035690.5999999996"/>
    <n v="1137934.02"/>
    <n v="5146352.92"/>
    <n v="126.79"/>
    <n v="200"/>
    <n v="20000"/>
    <n v="40000"/>
  </r>
  <r>
    <s v="Paul Ater"/>
    <s v="304418"/>
    <d v="2018-04-16T00:00:00"/>
    <n v="6.7150684931506852"/>
    <s v="Y"/>
    <x v="0"/>
    <s v="PATER"/>
    <s v="Jenna Richie-Zehr"/>
    <x v="6"/>
    <s v="SR III"/>
    <n v="7227629.1699999999"/>
    <n v="1904930.5"/>
    <n v="0.26356229064806874"/>
    <n v="268251.32"/>
    <n v="0"/>
    <n v="0"/>
    <n v="268251.32"/>
    <n v="0.14081947871589015"/>
    <n v="1"/>
    <n v="228591.66"/>
    <n v="-39659.660000000003"/>
    <s v="N"/>
    <n v="505934.04190000007"/>
    <n v="133345.13500000001"/>
    <n v="24002.124299999999"/>
    <n v="252593.7843"/>
    <n v="-15657.535700000008"/>
    <n v="330040.8007175661"/>
    <n v="86986.309444444487"/>
    <n v="10015525.529999999"/>
    <n v="2331339.85"/>
    <n v="7735688.7599999998"/>
    <n v="2038478.95"/>
    <n v="7831097.4800000004"/>
    <n v="92.29"/>
    <n v="0"/>
    <n v="20000"/>
    <n v="0"/>
  </r>
  <r>
    <s v="Paul Kojis"/>
    <s v="241724"/>
    <d v="2010-09-10T00:00:00"/>
    <n v="14.317808219178081"/>
    <s v="Y"/>
    <x v="0"/>
    <s v="PKOJIS"/>
    <s v="Donald Tighe"/>
    <x v="6"/>
    <s v="SR III"/>
    <n v="4431606.46"/>
    <n v="1327639.6200000001"/>
    <n v="0.29958427761656437"/>
    <n v="187150.42999999996"/>
    <n v="0"/>
    <n v="0"/>
    <n v="187150.42999999996"/>
    <n v="0.14096478229536413"/>
    <n v="1.2"/>
    <n v="191180.10527999999"/>
    <n v="4029.6752800000249"/>
    <s v="Y"/>
    <n v="310212.4522"/>
    <n v="92934.773400000005"/>
    <n v="20073.9110544"/>
    <n v="211254.01633439999"/>
    <n v="24103.586334400024"/>
    <n v="0"/>
    <n v="0"/>
    <n v="3055381.86"/>
    <n v="851242.7"/>
    <n v="4181081.3"/>
    <n v="1238974.05"/>
    <n v="5360801.0599999996"/>
    <n v="82.67"/>
    <n v="0"/>
    <n v="20000"/>
    <n v="0"/>
  </r>
  <r>
    <s v="Paul Peterson"/>
    <s v="074879"/>
    <d v="1995-09-11T00:00:00"/>
    <n v="29.326027397260273"/>
    <s v="Y"/>
    <x v="0"/>
    <s v="PETERP01"/>
    <s v="Brandon Roehm"/>
    <x v="6"/>
    <s v="SR III"/>
    <n v="7531835.6500000004"/>
    <n v="1738791.0599999998"/>
    <n v="0.23085886904608702"/>
    <n v="213993.31"/>
    <n v="0"/>
    <n v="2354.1553807649998"/>
    <n v="211639.15461923499"/>
    <n v="0.12171626567900287"/>
    <n v="0.75"/>
    <n v="156491.19539999997"/>
    <n v="-55147.959219235025"/>
    <s v="N"/>
    <n v="527228.49550000008"/>
    <n v="121715.37419999999"/>
    <n v="16431.575517000001"/>
    <n v="172922.77091699996"/>
    <n v="-41070.53908300004"/>
    <n v="988351.29235027265"/>
    <n v="228169.66157222245"/>
    <n v="9174559.8699999992"/>
    <n v="2277721.64"/>
    <n v="7002001.1699999999"/>
    <n v="1808871.59"/>
    <n v="7577437.29"/>
    <n v="99.4"/>
    <n v="0"/>
    <n v="20000"/>
    <n v="0"/>
  </r>
  <r>
    <s v="Paul Van Vestrout"/>
    <s v="024594"/>
    <d v="1995-04-12T00:00:00"/>
    <n v="29.742465753424657"/>
    <s v="Y"/>
    <x v="0"/>
    <s v="VANVEP01"/>
    <s v="Brandon Roehm"/>
    <x v="6"/>
    <s v="SR III"/>
    <n v="4923913.1100000003"/>
    <n v="865496.99999999988"/>
    <n v="0.17577422279086477"/>
    <n v="63960.49"/>
    <n v="0"/>
    <n v="0"/>
    <n v="63960.49"/>
    <n v="7.3900302369621168E-2"/>
    <n v="0.75"/>
    <n v="77894.729999999981"/>
    <n v="13934.239999999983"/>
    <s v="Y"/>
    <n v="344673.91770000005"/>
    <n v="60584.789999999994"/>
    <n v="8178.9466499999999"/>
    <n v="86073.676649999979"/>
    <n v="22113.186649999981"/>
    <n v="0"/>
    <n v="0"/>
    <n v="4751199.49"/>
    <n v="910841.33"/>
    <n v="4434462"/>
    <n v="839321.1"/>
    <n v="4740252.1500000004"/>
    <n v="103.87"/>
    <n v="119.35"/>
    <n v="20000"/>
    <n v="23870"/>
  </r>
  <r>
    <s v="Peter Perucca"/>
    <s v="262205"/>
    <d v="2013-05-06T00:00:00"/>
    <n v="11.663013698630136"/>
    <s v="Y"/>
    <x v="0"/>
    <s v="PPERUCC"/>
    <s v="Travis Turner"/>
    <x v="6"/>
    <s v="SR III"/>
    <n v="4196628.03"/>
    <n v="995333.71"/>
    <n v="0.23717463232022493"/>
    <n v="100557.53"/>
    <n v="0"/>
    <n v="430.33651380000083"/>
    <n v="100127.19348620001"/>
    <n v="0.10059660642479396"/>
    <n v="0.75"/>
    <n v="89580.033899999995"/>
    <n v="-10547.15958620001"/>
    <s v="N"/>
    <n v="293763.96210000006"/>
    <n v="69673.359700000001"/>
    <n v="9405.9035595000005"/>
    <n v="98985.937459499997"/>
    <n v="-1571.5925405000016"/>
    <n v="36812.831052083464"/>
    <n v="8731.0696694444541"/>
    <n v="4954405.33"/>
    <n v="966397.65"/>
    <n v="5391882.2300000004"/>
    <n v="1169150.75"/>
    <n v="5603010.0099999998"/>
    <n v="74.900000000000006"/>
    <n v="0"/>
    <n v="20000"/>
    <n v="0"/>
  </r>
  <r>
    <s v="Phillip Colosi"/>
    <s v="301111"/>
    <d v="2016-02-15T00:00:00"/>
    <n v="8.882191780821918"/>
    <s v="Y"/>
    <x v="0"/>
    <s v="COLOSP01"/>
    <s v="Ghislaine Pinon-Grillo"/>
    <x v="6"/>
    <s v="SR III"/>
    <n v="4778488.51"/>
    <n v="1316630.2999999998"/>
    <n v="0.27553279603888803"/>
    <n v="189440.03"/>
    <n v="0"/>
    <n v="13291.787737139995"/>
    <n v="176148.24226286"/>
    <n v="0.13378717037186522"/>
    <n v="1"/>
    <n v="157995.63599999997"/>
    <n v="-18152.606262860034"/>
    <s v="N"/>
    <n v="334494.19570000004"/>
    <n v="92164.121000000014"/>
    <n v="16589.541780000003"/>
    <n v="174585.17777999997"/>
    <n v="-14854.85222000003"/>
    <n v="299517.72697915166"/>
    <n v="82526.956777777945"/>
    <n v="3924289.95"/>
    <n v="1094912.75"/>
    <n v="3883560.04"/>
    <n v="1135685.9099999999"/>
    <n v="4179825.86"/>
    <n v="114.32"/>
    <n v="194.9"/>
    <n v="20000"/>
    <n v="38980"/>
  </r>
  <r>
    <s v="Ray Mccullough"/>
    <s v="078958"/>
    <d v="1993-07-19T00:00:00"/>
    <n v="31.473972602739725"/>
    <s v="Y"/>
    <x v="0"/>
    <s v="MCCULA01"/>
    <s v="Cynthia Stoner"/>
    <x v="6"/>
    <s v="SR III"/>
    <n v="5894638.0700000003"/>
    <n v="1610764.8199999998"/>
    <n v="0.27325932497836969"/>
    <n v="219116.80000000002"/>
    <n v="0"/>
    <n v="0"/>
    <n v="219116.80000000002"/>
    <n v="0.13603276982421308"/>
    <n v="1"/>
    <n v="193291.77839999998"/>
    <n v="-25825.021600000036"/>
    <s v="N"/>
    <n v="412624.66490000003"/>
    <n v="112753.5374"/>
    <n v="20295.636731999999"/>
    <n v="213587.41513199999"/>
    <n v="-5529.3848680000228"/>
    <n v="112416.30939640925"/>
    <n v="30718.804822222352"/>
    <n v="4446966.82"/>
    <n v="964394.14999999991"/>
    <n v="6100696.25"/>
    <n v="1618139.78"/>
    <n v="6421261.8899999997"/>
    <n v="91.8"/>
    <n v="0"/>
    <n v="20000"/>
    <n v="0"/>
  </r>
  <r>
    <s v="Richard Ciprian"/>
    <s v="303910"/>
    <d v="2017-11-13T00:00:00"/>
    <n v="7.1369863013698627"/>
    <s v="Y"/>
    <x v="0"/>
    <s v="RCIPRIA"/>
    <s v="Lauren Kromer"/>
    <x v="6"/>
    <s v="SR III"/>
    <n v="2580460.98"/>
    <n v="638898.07999999996"/>
    <n v="0.24759067660848721"/>
    <n v="64681.280000000013"/>
    <n v="0"/>
    <n v="0"/>
    <n v="64681.280000000013"/>
    <n v="0.10123880791753204"/>
    <n v="1"/>
    <n v="76667.769599999985"/>
    <n v="11986.489599999972"/>
    <s v="Y"/>
    <n v="180632.26860000001"/>
    <n v="44722.865600000005"/>
    <n v="8050.1158080000005"/>
    <n v="84717.885407999987"/>
    <n v="20036.605407999974"/>
    <n v="0"/>
    <n v="0"/>
    <n v="2536236.7599999998"/>
    <n v="683798.07"/>
    <n v="2243226.0099999998"/>
    <n v="549546.68000000005"/>
    <n v="2492980.0699999998"/>
    <n v="103.51"/>
    <n v="117.55"/>
    <n v="20000"/>
    <n v="23510"/>
  </r>
  <r>
    <s v="Richard Moore"/>
    <s v="163702"/>
    <d v="1992-07-06T00:00:00"/>
    <n v="32.509589041095893"/>
    <s v="Y"/>
    <x v="0"/>
    <s v="RMOORE"/>
    <s v="Vanny Chow"/>
    <x v="6"/>
    <s v="SR III"/>
    <n v="3224690.42"/>
    <n v="1204366.68"/>
    <n v="0.37348288459888807"/>
    <n v="169729.91"/>
    <n v="0"/>
    <n v="0"/>
    <n v="169729.91"/>
    <n v="0.14092876598014153"/>
    <n v="1.2"/>
    <n v="173428.80191999997"/>
    <n v="3698.8919199999655"/>
    <s v="Y"/>
    <n v="225728.32940000002"/>
    <n v="84305.667600000001"/>
    <n v="18210.024201600001"/>
    <n v="191638.82612159997"/>
    <n v="21908.916121599963"/>
    <n v="0"/>
    <n v="0"/>
    <n v="2108039.08"/>
    <n v="842073.77"/>
    <n v="3065991.07"/>
    <n v="1180361.8999999999"/>
    <n v="3344367.12"/>
    <n v="96.42"/>
    <n v="0"/>
    <n v="20000"/>
    <n v="0"/>
  </r>
  <r>
    <s v="Richard Orsak"/>
    <s v="182039"/>
    <d v="2005-03-29T00:00:00"/>
    <n v="19.772602739726029"/>
    <s v="Y"/>
    <x v="0"/>
    <s v="RORSAK"/>
    <s v="David Johnson Iii"/>
    <x v="6"/>
    <s v="SR III"/>
    <n v="3924325.54"/>
    <n v="1215341.2000000002"/>
    <n v="0.30969428698313345"/>
    <n v="170818.63999999998"/>
    <n v="0"/>
    <n v="0"/>
    <n v="170818.63999999998"/>
    <n v="0.14055200300952519"/>
    <n v="1.2"/>
    <n v="175009.13280000002"/>
    <n v="4190.4928000000364"/>
    <s v="Y"/>
    <n v="274702.78780000005"/>
    <n v="85073.88400000002"/>
    <n v="18375.958944000005"/>
    <n v="193385.09174400003"/>
    <n v="22566.451744000049"/>
    <n v="0"/>
    <n v="0"/>
    <n v="2939575.08"/>
    <n v="981952.92"/>
    <n v="3229666.55"/>
    <n v="1100161.94"/>
    <n v="3435290.9"/>
    <n v="114.24"/>
    <n v="194.3"/>
    <n v="20000"/>
    <n v="38860"/>
  </r>
  <r>
    <s v="Richard Wagner"/>
    <s v="084935"/>
    <d v="2000-04-26T00:00:00"/>
    <n v="24.698630136986303"/>
    <s v="Y"/>
    <x v="0"/>
    <s v="WAGNER01"/>
    <s v="Brandon Roehm"/>
    <x v="6"/>
    <s v="SR III"/>
    <n v="5897316.9199999999"/>
    <n v="1217108.28"/>
    <n v="0.20638339375527406"/>
    <n v="108978.86"/>
    <n v="0"/>
    <n v="18992.230441931271"/>
    <n v="89986.629558068729"/>
    <n v="7.3934777239432412E-2"/>
    <n v="0.75"/>
    <n v="109539.74519999999"/>
    <n v="19553.115641931261"/>
    <s v="Y"/>
    <n v="412812.18440000003"/>
    <n v="85197.579600000012"/>
    <n v="11501.673246000002"/>
    <n v="121041.418446"/>
    <n v="12062.558445999995"/>
    <n v="0"/>
    <n v="0"/>
    <n v="7576183.6500000004"/>
    <n v="1333879.8500000001"/>
    <n v="6767174.3899999997"/>
    <n v="1317435.8700000001"/>
    <n v="6883470.29"/>
    <n v="85.67"/>
    <n v="0"/>
    <n v="20000"/>
    <n v="0"/>
  </r>
  <r>
    <s v="Robert Briscoe"/>
    <s v="183431"/>
    <d v="2005-06-13T00:00:00"/>
    <n v="19.564383561643837"/>
    <s v="Y"/>
    <x v="0"/>
    <s v="RBRISCO"/>
    <s v="Charles Jaramillo"/>
    <x v="6"/>
    <s v="SR III"/>
    <n v="9258331.1699999999"/>
    <n v="2725724.5999999996"/>
    <n v="0.29440776636206673"/>
    <n v="471672.23"/>
    <n v="0"/>
    <n v="308.03882512499695"/>
    <n v="471364.19117487501"/>
    <n v="0.17293170086767939"/>
    <n v="1.2"/>
    <n v="392504.34239999991"/>
    <n v="-78859.848774875107"/>
    <s v="N"/>
    <n v="648083.18190000008"/>
    <n v="190800.72200000001"/>
    <n v="41212.955951999997"/>
    <n v="433717.2983519999"/>
    <n v="-37954.931648000085"/>
    <n v="716220.0032401958"/>
    <n v="210860.73137777825"/>
    <n v="7835574.9000000004"/>
    <n v="2285574.9900000002"/>
    <n v="8326079.0499999998"/>
    <n v="2404482.9900000002"/>
    <n v="9230938.1300000008"/>
    <n v="100.3"/>
    <n v="101.5"/>
    <n v="20000"/>
    <n v="20300"/>
  </r>
  <r>
    <s v="Robert Conklin"/>
    <s v="196135"/>
    <d v="2007-01-03T00:00:00"/>
    <n v="18.005479452054793"/>
    <s v="Y"/>
    <x v="0"/>
    <s v="RCONKLI"/>
    <s v="Todd Fosheim"/>
    <x v="6"/>
    <s v="SR III"/>
    <n v="4459230.6399999997"/>
    <n v="1339027.25"/>
    <n v="0.30028212445185387"/>
    <n v="191258.43000000002"/>
    <n v="0"/>
    <n v="7667.0343153750291"/>
    <n v="183591.39568462499"/>
    <n v="0.13710803546725803"/>
    <n v="1.2"/>
    <n v="192819.92399999997"/>
    <n v="9228.528315374977"/>
    <s v="Y"/>
    <n v="312146.14480000001"/>
    <n v="93731.907500000001"/>
    <n v="20246.09202"/>
    <n v="213066.01601999998"/>
    <n v="21807.586019999959"/>
    <n v="0"/>
    <n v="0"/>
    <n v="5285001.29"/>
    <n v="1515260.36"/>
    <n v="6101738.4400000004"/>
    <n v="1836686.35"/>
    <n v="6121811.0700000003"/>
    <n v="72.84"/>
    <n v="0"/>
    <n v="20000"/>
    <n v="0"/>
  </r>
  <r>
    <s v="Robert Demico"/>
    <s v="248733"/>
    <d v="2012-02-06T00:00:00"/>
    <n v="12.90958904109589"/>
    <s v="Y"/>
    <x v="0"/>
    <s v="RDEMICO"/>
    <s v="Stephon Gardner"/>
    <x v="6"/>
    <s v="SR III"/>
    <n v="2230133.9900000002"/>
    <n v="749193.36"/>
    <n v="0.33594096290151604"/>
    <n v="93234.389999999985"/>
    <n v="0"/>
    <n v="14857.250359050005"/>
    <n v="78377.139640949987"/>
    <n v="0.10461536877602598"/>
    <n v="1.2"/>
    <n v="107883.84383999999"/>
    <n v="29506.70419905"/>
    <s v="Y"/>
    <n v="156109.37930000003"/>
    <n v="52443.535200000006"/>
    <n v="11327.8036032"/>
    <n v="119211.64744319998"/>
    <n v="25977.257443199996"/>
    <n v="0"/>
    <n v="0"/>
    <n v="2786323.49"/>
    <n v="813034.34"/>
    <n v="2877046.44"/>
    <n v="884539.23"/>
    <n v="3145387.65"/>
    <n v="70.900000000000006"/>
    <n v="0"/>
    <n v="20000"/>
    <n v="0"/>
  </r>
  <r>
    <s v="Robert Hager"/>
    <s v="086817"/>
    <d v="1988-08-29T00:00:00"/>
    <n v="36.364383561643834"/>
    <s v="Y"/>
    <x v="0"/>
    <s v="HAGERB01"/>
    <s v="Daniel Hutchison"/>
    <x v="6"/>
    <s v="SR III"/>
    <n v="6945668.1500000004"/>
    <n v="1713430.5499999998"/>
    <n v="0.24669052897380359"/>
    <n v="212860.50999999998"/>
    <n v="0"/>
    <n v="0"/>
    <n v="212860.50999999998"/>
    <n v="0.1242306027518886"/>
    <n v="1"/>
    <n v="205611.66599999997"/>
    <n v="-7248.8440000000119"/>
    <s v="N"/>
    <n v="486196.7705000001"/>
    <n v="119940.1385"/>
    <n v="21589.22493"/>
    <n v="227200.89092999997"/>
    <n v="14340.380929999985"/>
    <n v="0"/>
    <n v="0"/>
    <n v="10530598.939999999"/>
    <n v="2562785.84"/>
    <n v="9783398.25"/>
    <n v="2332825.65"/>
    <n v="9144878.6099999994"/>
    <n v="75.95"/>
    <n v="0"/>
    <n v="20000"/>
    <n v="0"/>
  </r>
  <r>
    <s v="Robert Hughes"/>
    <s v="159001"/>
    <d v="1992-09-08T00:00:00"/>
    <n v="32.334246575342469"/>
    <s v="Y"/>
    <x v="0"/>
    <s v="JHUGH01"/>
    <s v="Stephon Gardner"/>
    <x v="6"/>
    <s v="SR III"/>
    <n v="4167102.04"/>
    <n v="1402130.3699999999"/>
    <n v="0.33647613054370989"/>
    <n v="204138.43"/>
    <n v="0"/>
    <n v="0"/>
    <n v="204138.43"/>
    <n v="0.14559161855969213"/>
    <n v="1.2"/>
    <n v="201906.77327999999"/>
    <n v="-2231.656719999999"/>
    <s v="N"/>
    <n v="291697.14280000003"/>
    <n v="98149.125899999999"/>
    <n v="21200.211194399999"/>
    <n v="223106.9844744"/>
    <n v="18968.554474400007"/>
    <n v="0"/>
    <n v="0"/>
    <n v="4224019.8"/>
    <n v="1299313.26"/>
    <n v="4036249.11"/>
    <n v="1297857.3400000001"/>
    <n v="4404997.2699999996"/>
    <n v="94.6"/>
    <n v="0"/>
    <n v="20000"/>
    <n v="0"/>
  </r>
  <r>
    <s v="Robert Kallil"/>
    <s v="172054"/>
    <d v="2004-03-22T00:00:00"/>
    <n v="20.791780821917808"/>
    <s v="Y"/>
    <x v="0"/>
    <s v="RKALLIL"/>
    <s v="Joseph Pleva"/>
    <x v="6"/>
    <s v="SR III"/>
    <n v="12702362.83"/>
    <n v="3134454.84"/>
    <n v="0.24676155782585213"/>
    <n v="433523.98"/>
    <n v="0"/>
    <n v="0"/>
    <n v="433523.98"/>
    <n v="0.13830921232861024"/>
    <n v="1"/>
    <n v="376134.5808"/>
    <n v="-57389.399199999985"/>
    <s v="N"/>
    <n v="889165.39810000011"/>
    <n v="219411.8388"/>
    <n v="39494.130983999996"/>
    <n v="415628.71178399998"/>
    <n v="-17895.268215999997"/>
    <n v="402891.59150842391"/>
    <n v="99418.156755555538"/>
    <n v="15658093.34"/>
    <n v="3436382.82"/>
    <n v="13284290.58"/>
    <n v="3119355.72"/>
    <n v="14205183.369999999"/>
    <n v="89.42"/>
    <n v="0"/>
    <n v="20000"/>
    <n v="0"/>
  </r>
  <r>
    <s v="Robert Puddephatt"/>
    <s v="247659"/>
    <d v="2011-10-26T00:00:00"/>
    <n v="13.191780821917808"/>
    <s v="Y"/>
    <x v="0"/>
    <s v="RPUDDEP"/>
    <s v="Cynthia Stoner"/>
    <x v="6"/>
    <s v="SR III"/>
    <n v="3360567.77"/>
    <n v="935031.52"/>
    <n v="0.2782361743593107"/>
    <n v="116499.66000000002"/>
    <n v="0"/>
    <n v="0"/>
    <n v="116499.66000000002"/>
    <n v="0.12459436661557678"/>
    <n v="1"/>
    <n v="112203.7824"/>
    <n v="-4295.8776000000216"/>
    <s v="N"/>
    <n v="235239.74390000003"/>
    <n v="65452.206400000003"/>
    <n v="11781.397152"/>
    <n v="123985.179552"/>
    <n v="7485.5195519999834"/>
    <n v="0"/>
    <n v="0"/>
    <n v="4203442.37"/>
    <n v="1014943.97"/>
    <n v="3554260.93"/>
    <n v="1005923.82"/>
    <n v="3738786.9"/>
    <n v="89.88"/>
    <n v="0"/>
    <n v="20000"/>
    <n v="0"/>
  </r>
  <r>
    <s v="Robert Rich"/>
    <s v="306929"/>
    <d v="2020-03-23T00:00:00"/>
    <n v="4.7780821917808218"/>
    <s v="Y"/>
    <x v="0"/>
    <s v="RRICH"/>
    <s v="Laurel Blunt"/>
    <x v="6"/>
    <s v="SR III"/>
    <n v="8145639.7599999998"/>
    <n v="2299896.2999999993"/>
    <n v="0.28234692028659014"/>
    <n v="359481.10000000003"/>
    <n v="0"/>
    <n v="0"/>
    <n v="359481.10000000003"/>
    <n v="0.15630317766935845"/>
    <n v="1"/>
    <n v="275987.55599999992"/>
    <n v="-83493.544000000111"/>
    <s v="N"/>
    <n v="570194.78320000006"/>
    <n v="160992.74099999998"/>
    <n v="28978.693379999997"/>
    <n v="304966.24937999994"/>
    <n v="-54514.850620000099"/>
    <n v="1072653.0358992794"/>
    <n v="302860.28122222278"/>
    <n v="5603587.3600000003"/>
    <n v="1352172.03"/>
    <n v="6707063.5800000001"/>
    <n v="1673728.51"/>
    <n v="7005619.4900000002"/>
    <n v="116.27"/>
    <n v="200"/>
    <n v="20000"/>
    <n v="40000"/>
  </r>
  <r>
    <s v="Robert White"/>
    <s v="164247"/>
    <d v="2021-03-29T00:00:00"/>
    <n v="3.7616438356164386"/>
    <s v="Y"/>
    <x v="0"/>
    <s v="RWHITE"/>
    <s v="Lucas Hespe"/>
    <x v="6"/>
    <s v="SR III"/>
    <n v="5929940.3899999997"/>
    <n v="1458232.66"/>
    <n v="0.24591017178842164"/>
    <n v="140785.43"/>
    <n v="0"/>
    <n v="2071.0970863500006"/>
    <n v="138714.33291365"/>
    <n v="9.5124966487617965E-2"/>
    <n v="1"/>
    <n v="174987.91919999997"/>
    <n v="36273.586286349979"/>
    <s v="Y"/>
    <n v="415095.8273"/>
    <n v="102076.2862"/>
    <n v="18373.731516"/>
    <n v="193361.65071599997"/>
    <n v="52576.220715999982"/>
    <n v="0"/>
    <n v="0"/>
    <n v="1907295.21"/>
    <n v="475700.45"/>
    <n v="3804668.47"/>
    <n v="947160.56"/>
    <n v="6659341.6900000004"/>
    <n v="89.05"/>
    <n v="0"/>
    <n v="9500"/>
    <n v="0"/>
  </r>
  <r>
    <s v="Robin Roberts"/>
    <s v="300087"/>
    <d v="2014-11-17T00:00:00"/>
    <n v="10.128767123287671"/>
    <s v="Y"/>
    <x v="0"/>
    <s v="RSPEN01"/>
    <s v="Robert Spencer"/>
    <x v="6"/>
    <s v="SR III"/>
    <n v="4952612.2"/>
    <n v="1554690"/>
    <n v="0.31391313052938002"/>
    <n v="230608.35000000003"/>
    <n v="0"/>
    <n v="0"/>
    <n v="230608.35000000003"/>
    <n v="0.148330760473149"/>
    <n v="1.2"/>
    <n v="223875.36"/>
    <n v="-6732.9900000000489"/>
    <s v="N"/>
    <n v="346682.85400000005"/>
    <n v="108828.30000000002"/>
    <n v="23506.912800000002"/>
    <n v="247382.27279999998"/>
    <n v="16773.922799999942"/>
    <n v="0"/>
    <n v="0"/>
    <n v="4030600.45"/>
    <n v="1290107.98"/>
    <n v="4695280.2699999996"/>
    <n v="1654044.75"/>
    <n v="4969341.7"/>
    <n v="99.66"/>
    <n v="0"/>
    <n v="20000"/>
    <n v="0"/>
  </r>
  <r>
    <s v="Ronald Vaccarello"/>
    <s v="088496"/>
    <d v="1990-05-01T00:00:00"/>
    <n v="34.69315068493151"/>
    <s v="Y"/>
    <x v="0"/>
    <s v="VACCAR01"/>
    <s v="Mark Basilii"/>
    <x v="6"/>
    <s v="SR III"/>
    <n v="9901753.0299999993"/>
    <n v="2706671.64"/>
    <n v="0.27335277216058784"/>
    <n v="417133.93"/>
    <n v="0"/>
    <n v="0"/>
    <n v="417133.93"/>
    <n v="0.15411323776237593"/>
    <n v="1"/>
    <n v="324800.5968"/>
    <n v="-92333.333199999994"/>
    <s v="N"/>
    <n v="693122.7121"/>
    <n v="189467.01480000003"/>
    <n v="34104.062664000005"/>
    <n v="358904.65946400003"/>
    <n v="-58229.270535999967"/>
    <n v="1183437.5955484232"/>
    <n v="323495.94742222206"/>
    <n v="18550980.010000002"/>
    <n v="3404147.22"/>
    <n v="20257196.539999999"/>
    <n v="3552295.7"/>
    <n v="10711819.289999999"/>
    <n v="92.44"/>
    <n v="0"/>
    <n v="20000"/>
    <n v="0"/>
  </r>
  <r>
    <s v="Rusel Hartmann"/>
    <s v="159054"/>
    <d v="1998-04-20T00:00:00"/>
    <n v="26.717808219178082"/>
    <s v="Y"/>
    <x v="0"/>
    <s v="RHARTMA"/>
    <s v="Mathew Todd"/>
    <x v="6"/>
    <s v="SR III"/>
    <n v="4460434.68"/>
    <n v="844797.49"/>
    <n v="0.18939801849087948"/>
    <n v="61666.31"/>
    <n v="0"/>
    <n v="0"/>
    <n v="61666.31"/>
    <n v="7.2995375495256268E-2"/>
    <n v="0.75"/>
    <n v="76031.774099999995"/>
    <n v="14365.464099999997"/>
    <s v="Y"/>
    <n v="312230.4276"/>
    <n v="59135.824300000007"/>
    <n v="7983.3362805000006"/>
    <n v="84015.110380500002"/>
    <n v="22348.800380500004"/>
    <n v="0"/>
    <n v="0"/>
    <n v="4384592.29"/>
    <n v="888686.11"/>
    <n v="4825375.24"/>
    <n v="1028073.81"/>
    <n v="5328289.7"/>
    <n v="83.71"/>
    <n v="0"/>
    <n v="20000"/>
    <n v="0"/>
  </r>
  <r>
    <s v="Russell Mims"/>
    <s v="078227"/>
    <d v="2007-05-29T00:00:00"/>
    <n v="17.605479452054794"/>
    <s v="Y"/>
    <x v="0"/>
    <s v="MIMSRU01"/>
    <s v="Marvin Harris Jr."/>
    <x v="6"/>
    <s v="SR III"/>
    <n v="18732722.329999998"/>
    <n v="2781514.37"/>
    <n v="0.14848425770692564"/>
    <n v="245943.04000000001"/>
    <n v="0"/>
    <n v="0"/>
    <n v="245943.04000000001"/>
    <n v="8.8420553441181757E-2"/>
    <n v="0.75"/>
    <n v="250336.29330000002"/>
    <n v="4393.2533000000112"/>
    <s v="Y"/>
    <n v="1311290.5630999999"/>
    <n v="194706.00590000002"/>
    <n v="26285.310796500002"/>
    <n v="276621.60409650003"/>
    <n v="30678.56409650002"/>
    <n v="0"/>
    <n v="0"/>
    <n v="13720364.65"/>
    <n v="1350084.86"/>
    <n v="12925155.18"/>
    <n v="1474430.15"/>
    <n v="15933449.289999999"/>
    <n v="117.57"/>
    <n v="200"/>
    <n v="20000"/>
    <n v="40000"/>
  </r>
  <r>
    <s v="Ryan Kearney"/>
    <s v="168540"/>
    <d v="2003-10-20T00:00:00"/>
    <n v="21.213698630136985"/>
    <s v="Y"/>
    <x v="0"/>
    <s v="RKEARNE"/>
    <s v="Charles Jaramillo"/>
    <x v="6"/>
    <s v="SR III"/>
    <n v="8541241.3000000007"/>
    <n v="2199882.3099999996"/>
    <n v="0.25756002350618518"/>
    <n v="297271.20999999996"/>
    <n v="0"/>
    <n v="4188.3074820750044"/>
    <n v="293082.90251792496"/>
    <n v="0.13322662816354253"/>
    <n v="1"/>
    <n v="263985.87719999993"/>
    <n v="-29097.025317925029"/>
    <s v="N"/>
    <n v="597886.89100000006"/>
    <n v="153991.7617"/>
    <n v="27718.517105999999"/>
    <n v="291704.39430599991"/>
    <n v="-5566.8156940000481"/>
    <n v="120075.90865440783"/>
    <n v="30926.753855555824"/>
    <n v="7264783.1900000004"/>
    <n v="1792691.92"/>
    <n v="8418046.25"/>
    <n v="2098698.87"/>
    <n v="8956245.6799999997"/>
    <n v="95.37"/>
    <n v="0"/>
    <n v="20000"/>
    <n v="0"/>
  </r>
  <r>
    <s v="Ryan Snider"/>
    <s v="248113"/>
    <d v="2011-11-14T00:00:00"/>
    <n v="13.139726027397261"/>
    <s v="Y"/>
    <x v="0"/>
    <s v="RSNIDER"/>
    <s v="Lucas Hespe"/>
    <x v="6"/>
    <s v="SR III"/>
    <n v="8317088.5899999999"/>
    <n v="1989941.8899999997"/>
    <n v="0.23925943176709624"/>
    <n v="246274.05000000002"/>
    <n v="0"/>
    <n v="1888.963933424995"/>
    <n v="244385.08606657502"/>
    <n v="0.12281016209301221"/>
    <n v="0.75"/>
    <n v="179094.77009999997"/>
    <n v="-65290.315966575057"/>
    <s v="N"/>
    <n v="582196.20130000007"/>
    <n v="139295.93229999999"/>
    <n v="18804.950860499997"/>
    <n v="197899.72096049995"/>
    <n v="-48374.329039500066"/>
    <n v="1123242.1244871733"/>
    <n v="268746.27244166704"/>
    <n v="7863414.6500000004"/>
    <n v="1775389.55"/>
    <n v="7013737.3200000003"/>
    <n v="1661741.66"/>
    <n v="7315465.21"/>
    <n v="113.69"/>
    <n v="190.18"/>
    <n v="20000"/>
    <n v="38035"/>
  </r>
  <r>
    <s v="Ryan Whittaker"/>
    <s v="303900"/>
    <d v="2017-11-01T00:00:00"/>
    <n v="7.1698630136986301"/>
    <s v="Y"/>
    <x v="0"/>
    <s v="WHITTR01"/>
    <s v="Mathew Todd"/>
    <x v="6"/>
    <s v="SR III"/>
    <n v="7322136.5899999999"/>
    <n v="1629347.23"/>
    <n v="0.22252346838561229"/>
    <n v="199632.23"/>
    <n v="0"/>
    <n v="0"/>
    <n v="199632.23"/>
    <n v="0.12252282774617662"/>
    <n v="0.75"/>
    <n v="146641.25069999998"/>
    <n v="-52990.979300000035"/>
    <s v="N"/>
    <n v="512549.56130000006"/>
    <n v="114054.30610000002"/>
    <n v="15397.331323500001"/>
    <n v="162038.58202349997"/>
    <n v="-37593.64797650004"/>
    <n v="938568.86819470651"/>
    <n v="208853.59986944468"/>
    <n v="7514224.46"/>
    <n v="1419883.48"/>
    <n v="7351086.3499999996"/>
    <n v="1500285.5"/>
    <n v="7754577.4699999997"/>
    <n v="94.42"/>
    <n v="0"/>
    <n v="20000"/>
    <n v="0"/>
  </r>
  <r>
    <s v="Scott Delamore"/>
    <s v="124168"/>
    <d v="2010-04-18T00:00:00"/>
    <n v="14.715068493150685"/>
    <s v="Y"/>
    <x v="0"/>
    <s v="DELAMS01"/>
    <s v="Anita Robben"/>
    <x v="6"/>
    <s v="SR III"/>
    <n v="5190881.71"/>
    <n v="1599610.3900000001"/>
    <n v="0.30815774262750445"/>
    <n v="222800.19"/>
    <n v="0"/>
    <n v="0"/>
    <n v="222800.19"/>
    <n v="0.13928403528311664"/>
    <n v="1.2"/>
    <n v="230343.89616000003"/>
    <n v="7543.7061600000306"/>
    <s v="Y"/>
    <n v="363361.71970000002"/>
    <n v="111972.72730000001"/>
    <n v="24186.109096800003"/>
    <n v="254530.00525680004"/>
    <n v="31729.815256800037"/>
    <n v="0"/>
    <n v="0"/>
    <n v="4675071.88"/>
    <n v="1114219.43"/>
    <n v="4631132.5199999996"/>
    <n v="1293398.1000000001"/>
    <n v="5391655.5199999996"/>
    <n v="96.28"/>
    <n v="0"/>
    <n v="20000"/>
    <n v="0"/>
  </r>
  <r>
    <s v="Scott Ellsworth"/>
    <s v="306540"/>
    <d v="2019-11-01T00:00:00"/>
    <n v="5.1698630136986301"/>
    <s v="Y"/>
    <x v="0"/>
    <s v="SELLSWO"/>
    <s v="Jeremy Robb"/>
    <x v="6"/>
    <s v="SR III"/>
    <n v="2815974.79"/>
    <n v="649382.32000000007"/>
    <n v="0.23060658153122177"/>
    <n v="58534.320000000007"/>
    <n v="0"/>
    <n v="-1.4551915228366852E-10"/>
    <n v="58534.320000000153"/>
    <n v="9.0138456495089281E-2"/>
    <n v="0.75"/>
    <n v="58444.408800000005"/>
    <n v="-89.911200000147801"/>
    <s v="N"/>
    <n v="197118.23530000003"/>
    <n v="45456.762400000014"/>
    <n v="6136.662924000002"/>
    <n v="64581.071724000009"/>
    <n v="6046.7517240000016"/>
    <n v="0"/>
    <n v="0"/>
    <n v="3714709.28"/>
    <n v="916126.28"/>
    <n v="4722136.16"/>
    <n v="1038803.63"/>
    <n v="4367991.55"/>
    <n v="64.47"/>
    <n v="0"/>
    <n v="20000"/>
    <n v="0"/>
  </r>
  <r>
    <s v="Scott Nelson"/>
    <s v="233320"/>
    <d v="2009-05-26T00:00:00"/>
    <n v="15.610958904109589"/>
    <s v="Y"/>
    <x v="0"/>
    <s v="SNELSON"/>
    <s v="Michael Boone"/>
    <x v="6"/>
    <s v="SR III"/>
    <n v="4268205.99"/>
    <n v="1155758.1599999999"/>
    <n v="0.2707831259100032"/>
    <n v="141269.97999999998"/>
    <n v="0"/>
    <n v="0"/>
    <n v="141269.97999999998"/>
    <n v="0.12223143637592833"/>
    <n v="1"/>
    <n v="138690.97919999997"/>
    <n v="-2579.0008000000089"/>
    <s v="N"/>
    <n v="298774.41930000007"/>
    <n v="80903.071200000006"/>
    <n v="14562.552816000001"/>
    <n v="153253.53201599998"/>
    <n v="11983.552016000001"/>
    <n v="0"/>
    <n v="0"/>
    <n v="4458665.2300000004"/>
    <n v="1124449.32"/>
    <n v="4369112.4000000004"/>
    <n v="1121144.1299999999"/>
    <n v="4513316.12"/>
    <n v="94.57"/>
    <n v="0"/>
    <n v="20000"/>
    <n v="0"/>
  </r>
  <r>
    <s v="Scott Raker"/>
    <s v="163981"/>
    <d v="1995-08-07T00:00:00"/>
    <n v="29.421917808219177"/>
    <s v="Y"/>
    <x v="0"/>
    <s v="SRAKER"/>
    <s v="Robert Spencer"/>
    <x v="6"/>
    <s v="SR III"/>
    <n v="4560690.87"/>
    <n v="1192997.3999999999"/>
    <n v="0.26158260535645556"/>
    <n v="159297.51"/>
    <n v="0"/>
    <n v="0"/>
    <n v="159297.51"/>
    <n v="0.13352712252348581"/>
    <n v="1"/>
    <n v="143159.68799999999"/>
    <n v="-16137.822000000015"/>
    <s v="N"/>
    <n v="319248.36090000003"/>
    <n v="83509.817999999999"/>
    <n v="15031.767239999999"/>
    <n v="158191.45523999998"/>
    <n v="-1106.0547600000282"/>
    <n v="23490.662379073128"/>
    <n v="6144.7486666668237"/>
    <n v="4312163.76"/>
    <n v="933048.13"/>
    <n v="4021226.3"/>
    <n v="1095176.3899999999"/>
    <n v="4478688.09"/>
    <n v="101.83"/>
    <n v="109.15"/>
    <n v="20000"/>
    <n v="21830"/>
  </r>
  <r>
    <s v="Scott Searle"/>
    <s v="172564"/>
    <d v="2004-04-26T00:00:00"/>
    <n v="20.695890410958903"/>
    <s v="Y"/>
    <x v="0"/>
    <s v="SSEARLE"/>
    <s v="Richard Roseth"/>
    <x v="6"/>
    <s v="SR III"/>
    <n v="8273443.0099999998"/>
    <n v="1822834.86"/>
    <n v="0.220323613494015"/>
    <n v="200091.28000000003"/>
    <n v="0"/>
    <n v="0"/>
    <n v="200091.28000000003"/>
    <n v="0.10976928540855314"/>
    <n v="0.75"/>
    <n v="164055.13740000001"/>
    <n v="-36036.142600000021"/>
    <s v="N"/>
    <n v="579141.01069999998"/>
    <n v="127598.4402"/>
    <n v="17225.789427"/>
    <n v="181280.92682700002"/>
    <n v="-18810.35317300001"/>
    <n v="474311.22073105001"/>
    <n v="104501.96207222229"/>
    <n v="15799246.470000001"/>
    <n v="3045249.75"/>
    <n v="10973186.939999999"/>
    <n v="2216887.0499999998"/>
    <n v="11714233.109999999"/>
    <n v="70.63"/>
    <n v="0"/>
    <n v="20000"/>
    <n v="0"/>
  </r>
  <r>
    <s v="Scott Walker"/>
    <s v="196760"/>
    <d v="2007-02-22T00:00:00"/>
    <n v="17.86849315068493"/>
    <s v="Y"/>
    <x v="0"/>
    <s v="SWALKER"/>
    <s v="Mark Basilii"/>
    <x v="6"/>
    <s v="SR III"/>
    <n v="5994027.2699999996"/>
    <n v="1459239.88"/>
    <n v="0.24344898918019103"/>
    <n v="188283.81"/>
    <n v="0"/>
    <n v="2029.2596431500133"/>
    <n v="186254.55035684997"/>
    <n v="0.12763806205519135"/>
    <n v="1"/>
    <n v="175108.78559999997"/>
    <n v="-11145.764756849996"/>
    <s v="N"/>
    <n v="419581.90889999998"/>
    <n v="102146.7916"/>
    <n v="18386.422488"/>
    <n v="193495.20808799998"/>
    <n v="5211.3980879999872"/>
    <n v="0"/>
    <n v="0"/>
    <n v="6801708.6299999999"/>
    <n v="1660073.17"/>
    <n v="6967783.3600000003"/>
    <n v="1866874.89"/>
    <n v="8029440.3499999996"/>
    <n v="74.650000000000006"/>
    <n v="0"/>
    <n v="20000"/>
    <n v="0"/>
  </r>
  <r>
    <s v="Scott Woody"/>
    <s v="124468"/>
    <d v="2011-09-18T00:00:00"/>
    <n v="13.295890410958904"/>
    <s v="Y"/>
    <x v="0"/>
    <s v="WOODYS01"/>
    <s v="Alan Mccain"/>
    <x v="6"/>
    <s v="SR III"/>
    <n v="5367365.0199999996"/>
    <n v="1697305.1500000001"/>
    <n v="0.31622689041558799"/>
    <n v="259668.94999999998"/>
    <n v="0"/>
    <n v="0"/>
    <n v="259668.94999999998"/>
    <n v="0.15298896017607674"/>
    <n v="1.2"/>
    <n v="244411.94160000002"/>
    <n v="-15257.008399999962"/>
    <s v="N"/>
    <n v="375715.5514"/>
    <n v="118811.36050000001"/>
    <n v="25663.253868"/>
    <n v="270075.19546800002"/>
    <n v="10406.245468000037"/>
    <n v="0"/>
    <n v="0"/>
    <n v="3545401.68"/>
    <n v="1063535.82"/>
    <n v="4586552.08"/>
    <n v="1435117.83"/>
    <n v="4816115.0999999996"/>
    <n v="111.45"/>
    <n v="173.38"/>
    <n v="20000"/>
    <n v="34675"/>
  </r>
  <r>
    <s v="Sean Byers"/>
    <s v="124222"/>
    <d v="2010-08-15T00:00:00"/>
    <n v="14.389041095890411"/>
    <s v="Y"/>
    <x v="0"/>
    <s v="BYERSS01"/>
    <s v="Mike Peters"/>
    <x v="6"/>
    <s v="SR III"/>
    <n v="3193027.7"/>
    <n v="1037258.5100000001"/>
    <n v="0.32485108412933594"/>
    <n v="139953.34"/>
    <n v="0"/>
    <n v="0"/>
    <n v="139953.34"/>
    <n v="0.13492619115749649"/>
    <n v="1.2"/>
    <n v="149365.22544000001"/>
    <n v="9411.8854400000127"/>
    <s v="Y"/>
    <n v="223511.93900000004"/>
    <n v="72608.09570000002"/>
    <n v="15683.348671200001"/>
    <n v="165048.5741112"/>
    <n v="25095.234111199999"/>
    <n v="0"/>
    <n v="0"/>
    <n v="3419667.69"/>
    <n v="1020360.27"/>
    <n v="3272594.61"/>
    <n v="1015756.59"/>
    <n v="3501922.67"/>
    <n v="91.18"/>
    <n v="0"/>
    <n v="20000"/>
    <n v="0"/>
  </r>
  <r>
    <s v="Sean Nowak"/>
    <s v="306172"/>
    <d v="2019-07-08T00:00:00"/>
    <n v="5.4876712328767123"/>
    <s v="Y"/>
    <x v="0"/>
    <s v="SNOWAK"/>
    <s v="Craig Paianini"/>
    <x v="6"/>
    <s v="SR III"/>
    <n v="3245178.38"/>
    <n v="961717.77999999991"/>
    <n v="0.29635282483300657"/>
    <n v="127184.57"/>
    <n v="0"/>
    <n v="0"/>
    <n v="127184.57"/>
    <n v="0.13224728984422021"/>
    <n v="1.2"/>
    <n v="138487.36031999998"/>
    <n v="11302.790319999971"/>
    <s v="Y"/>
    <n v="227162.4866"/>
    <n v="67320.244600000005"/>
    <n v="14541.172833600001"/>
    <n v="153028.53315359997"/>
    <n v="25843.963153599965"/>
    <n v="0"/>
    <n v="0"/>
    <n v="2705928.44"/>
    <n v="786118.6"/>
    <n v="3001177.34"/>
    <n v="982965.61"/>
    <n v="3440980.84"/>
    <n v="94.31"/>
    <n v="0"/>
    <n v="20000"/>
    <n v="0"/>
  </r>
  <r>
    <s v="Sean Sullivan"/>
    <s v="305001"/>
    <d v="2018-09-04T00:00:00"/>
    <n v="6.3287671232876717"/>
    <s v="Y"/>
    <x v="0"/>
    <s v="SSULLIV"/>
    <s v="Derek Anderson"/>
    <x v="6"/>
    <s v="SR III"/>
    <n v="7188707.7599999998"/>
    <n v="1621939.7500000002"/>
    <n v="0.22562326973770322"/>
    <n v="184827.16"/>
    <n v="0"/>
    <n v="0"/>
    <n v="184827.16"/>
    <n v="0.11395439318877287"/>
    <n v="0.75"/>
    <n v="145974.57750000001"/>
    <n v="-38852.58249999999"/>
    <s v="N"/>
    <n v="503209.54320000001"/>
    <n v="113535.78250000003"/>
    <n v="15327.330637500003"/>
    <n v="161301.90813750002"/>
    <n v="-23525.251862499979"/>
    <n v="579265.79927901505"/>
    <n v="130695.84368055545"/>
    <n v="7131184.0700000003"/>
    <n v="1286730.24"/>
    <n v="5449225.9199999999"/>
    <n v="1190531.19"/>
    <n v="5923306.4199999999"/>
    <n v="121.36"/>
    <n v="200"/>
    <n v="20000"/>
    <n v="40000"/>
  </r>
  <r>
    <s v="Shaun Krivoshia"/>
    <s v="089512"/>
    <d v="2007-03-19T00:00:00"/>
    <n v="17.8"/>
    <s v="Y"/>
    <x v="0"/>
    <s v="KRIVOS01"/>
    <s v="Jenna Richie-Zehr"/>
    <x v="6"/>
    <s v="SR III"/>
    <n v="7866457.8700000001"/>
    <n v="2063783.7000000002"/>
    <n v="0.26235234893592585"/>
    <n v="286110.87"/>
    <n v="0"/>
    <n v="-17.183182499999475"/>
    <n v="286128.05318250001"/>
    <n v="0.13864246198983934"/>
    <n v="1"/>
    <n v="247654.04400000002"/>
    <n v="-38474.009182499984"/>
    <s v="N"/>
    <n v="550652.05090000003"/>
    <n v="144464.859"/>
    <n v="26003.674619999998"/>
    <n v="273657.71862"/>
    <n v="-12453.151379999996"/>
    <n v="263707.08939308993"/>
    <n v="69184.174333333314"/>
    <n v="8964551.5899999999"/>
    <n v="2111478.65"/>
    <n v="8670739.2400000002"/>
    <n v="2070090.2"/>
    <n v="8306114.3799999999"/>
    <n v="94.71"/>
    <n v="0"/>
    <n v="20000"/>
    <n v="0"/>
  </r>
  <r>
    <s v="Shauna Raudenbush"/>
    <s v="158172"/>
    <d v="2009-03-16T00:00:00"/>
    <n v="15.805479452054794"/>
    <s v="Y"/>
    <x v="0"/>
    <s v="SMELLEN"/>
    <s v="Jeremy Robb"/>
    <x v="6"/>
    <s v="SR III"/>
    <n v="6921375.2400000002"/>
    <n v="1651418.89"/>
    <n v="0.23859693091860165"/>
    <n v="206350.70999999996"/>
    <n v="0"/>
    <n v="0"/>
    <n v="206350.70999999996"/>
    <n v="0.12495358461110977"/>
    <n v="0.75"/>
    <n v="148627.70009999999"/>
    <n v="-57723.009899999975"/>
    <s v="N"/>
    <n v="484496.26680000004"/>
    <n v="115599.3223"/>
    <n v="15605.908510499999"/>
    <n v="164233.6086105"/>
    <n v="-42117.101389499963"/>
    <n v="980665.99476988963"/>
    <n v="233983.89660833313"/>
    <n v="6067129.2199999997"/>
    <n v="1575856.97"/>
    <n v="5314580.16"/>
    <n v="1346977"/>
    <n v="7916799.9000000004"/>
    <n v="87.43"/>
    <n v="0"/>
    <n v="20000"/>
    <n v="0"/>
  </r>
  <r>
    <s v="Steve Cogdill"/>
    <s v="301665"/>
    <d v="2016-08-01T00:00:00"/>
    <n v="8.4219178082191775"/>
    <s v="Y"/>
    <x v="0"/>
    <s v="COGDIS01"/>
    <s v="Keith Fergusson"/>
    <x v="6"/>
    <s v="SR III"/>
    <n v="4560283.8600000003"/>
    <n v="1404908.89"/>
    <n v="0.30807487716345794"/>
    <n v="203010.51999999996"/>
    <n v="0"/>
    <n v="0"/>
    <n v="203010.51999999996"/>
    <n v="0.14450084375222366"/>
    <n v="1.2"/>
    <n v="202306.88015999997"/>
    <n v="-703.63983999998891"/>
    <s v="N"/>
    <n v="319219.87020000006"/>
    <n v="98343.622300000003"/>
    <n v="21242.222416799999"/>
    <n v="223549.10257679998"/>
    <n v="20538.582576800021"/>
    <n v="0"/>
    <n v="0"/>
    <n v="4351710.72"/>
    <n v="1218525.3600000001"/>
    <n v="4473791.84"/>
    <n v="1337770.74"/>
    <n v="4871105.18"/>
    <n v="93.62"/>
    <n v="0"/>
    <n v="20000"/>
    <n v="0"/>
  </r>
  <r>
    <s v="Steve Giolitti"/>
    <s v="192547"/>
    <d v="2006-07-10T00:00:00"/>
    <n v="18.490410958904111"/>
    <s v="Y"/>
    <x v="0"/>
    <s v="SGIOLIT"/>
    <s v="Robert Rogers"/>
    <x v="6"/>
    <s v="SR III"/>
    <n v="5254305.9400000004"/>
    <n v="1661691.7499999998"/>
    <n v="0.31625332993076527"/>
    <n v="254255.99000000002"/>
    <n v="0"/>
    <n v="7225.0108273124933"/>
    <n v="247030.97917268751"/>
    <n v="0.1486623371468791"/>
    <n v="1.2"/>
    <n v="239283.61199999994"/>
    <n v="-7747.3671726875764"/>
    <s v="N"/>
    <n v="367801.41580000008"/>
    <n v="116318.4225"/>
    <n v="25124.779259999996"/>
    <n v="264408.39125999995"/>
    <n v="10152.401259999926"/>
    <n v="0"/>
    <n v="0"/>
    <n v="5660992.2300000004"/>
    <n v="1454962.09"/>
    <n v="5496699.4900000002"/>
    <n v="1566774.76"/>
    <n v="5598645.7800000003"/>
    <n v="93.85"/>
    <n v="0"/>
    <n v="20000"/>
    <n v="0"/>
  </r>
  <r>
    <s v="Steve Toler"/>
    <s v="302526"/>
    <d v="2017-02-06T00:00:00"/>
    <n v="7.904109589041096"/>
    <s v="Y"/>
    <x v="0"/>
    <s v="STOLER"/>
    <s v="Brandon Roehm"/>
    <x v="6"/>
    <s v="SR III"/>
    <n v="4199057.3899999997"/>
    <n v="922946.06"/>
    <n v="0.21979839146709071"/>
    <n v="84485.690000000017"/>
    <n v="0"/>
    <n v="0"/>
    <n v="84485.690000000017"/>
    <n v="9.1539141518194478E-2"/>
    <n v="0.75"/>
    <n v="83065.145399999994"/>
    <n v="-1420.5446000000229"/>
    <s v="N"/>
    <n v="293934.01730000001"/>
    <n v="64606.224200000011"/>
    <n v="8721.8402670000014"/>
    <n v="91786.985667000001"/>
    <n v="7301.295666999984"/>
    <n v="0"/>
    <n v="0"/>
    <n v="4488885.24"/>
    <n v="1046401.03"/>
    <n v="3431385.5"/>
    <n v="765606.95"/>
    <n v="4606685.74"/>
    <n v="91.15"/>
    <n v="0"/>
    <n v="20000"/>
    <n v="0"/>
  </r>
  <r>
    <s v="Steven Barnick"/>
    <s v="076482"/>
    <d v="1997-06-01T00:00:00"/>
    <n v="27.602739726027398"/>
    <s v="Y"/>
    <x v="0"/>
    <s v="BARNIS01"/>
    <s v="Maria Gergen"/>
    <x v="6"/>
    <s v="SR III"/>
    <n v="8566342.1099999994"/>
    <n v="2080608.28"/>
    <n v="0.24288176368431311"/>
    <n v="260692.11000000002"/>
    <n v="0"/>
    <n v="0"/>
    <n v="260692.11000000002"/>
    <n v="0.12529610331071067"/>
    <n v="1"/>
    <n v="249672.99359999999"/>
    <n v="-11019.116400000028"/>
    <s v="N"/>
    <n v="599643.94770000002"/>
    <n v="145642.57960000003"/>
    <n v="26215.664328000003"/>
    <n v="275888.65792799997"/>
    <n v="15196.547927999956"/>
    <n v="0"/>
    <n v="0"/>
    <n v="8671734.6199999992"/>
    <n v="1954109.15"/>
    <n v="8458420.9800000004"/>
    <n v="2098489.69"/>
    <n v="9040268.3599999994"/>
    <n v="94.76"/>
    <n v="0"/>
    <n v="20000"/>
    <n v="0"/>
  </r>
  <r>
    <s v="Steven Gilman"/>
    <s v="241325"/>
    <d v="2010-09-02T00:00:00"/>
    <n v="14.33972602739726"/>
    <s v="Y"/>
    <x v="0"/>
    <s v="SGILMAN"/>
    <s v="Joseph Pleva"/>
    <x v="6"/>
    <s v="SR III"/>
    <n v="2950048.82"/>
    <n v="960811.00999999989"/>
    <n v="0.32569325751022654"/>
    <n v="126712.17"/>
    <n v="0"/>
    <n v="0"/>
    <n v="126712.17"/>
    <n v="0.13188043088723558"/>
    <n v="1.2"/>
    <n v="138356.78543999998"/>
    <n v="11644.61543999998"/>
    <s v="Y"/>
    <n v="206503.41740000001"/>
    <n v="67256.770699999994"/>
    <n v="14527.462471199997"/>
    <n v="152884.24791119999"/>
    <n v="26172.077911199987"/>
    <n v="0"/>
    <n v="0"/>
    <n v="3580904.45"/>
    <n v="943249.57"/>
    <n v="2702290.52"/>
    <n v="841902.13"/>
    <n v="2786576.14"/>
    <n v="105.87"/>
    <n v="131.53"/>
    <n v="20000"/>
    <n v="26305"/>
  </r>
  <r>
    <s v="Steven Young"/>
    <s v="124195"/>
    <d v="2010-06-27T00:00:00"/>
    <n v="14.523287671232877"/>
    <s v="Y"/>
    <x v="0"/>
    <s v="YOUNGS01"/>
    <s v="Aaron Hausman"/>
    <x v="6"/>
    <s v="SR III"/>
    <n v="7421039.1699999999"/>
    <n v="1215474.0800000003"/>
    <n v="0.16378758448191835"/>
    <n v="127154.26000000001"/>
    <n v="0"/>
    <n v="717.18635414999881"/>
    <n v="126437.07364585"/>
    <n v="0.10402284649776322"/>
    <n v="0.75"/>
    <n v="109392.66720000003"/>
    <n v="-17044.406445849978"/>
    <s v="N"/>
    <n v="519472.74190000002"/>
    <n v="85083.185600000026"/>
    <n v="11486.230056000004"/>
    <n v="120878.89725600003"/>
    <n v="-6275.3627439999836"/>
    <n v="212855.73302660344"/>
    <n v="34863.126355555469"/>
    <n v="5906734.3099999996"/>
    <n v="1251619.45"/>
    <n v="6205763.54"/>
    <n v="1441398.47"/>
    <n v="6602932.7800000003"/>
    <n v="112.39"/>
    <n v="180.43"/>
    <n v="20000"/>
    <n v="36085"/>
  </r>
  <r>
    <s v="Susan King"/>
    <s v="302237"/>
    <d v="2016-11-07T00:00:00"/>
    <n v="8.1534246575342468"/>
    <s v="Y"/>
    <x v="0"/>
    <s v="EVELES01"/>
    <s v="Travis Turner"/>
    <x v="6"/>
    <s v="SR III"/>
    <n v="5292729.87"/>
    <n v="1241694.3400000001"/>
    <n v="0.23460376223583843"/>
    <n v="131556.93"/>
    <n v="0"/>
    <n v="0"/>
    <n v="131556.93"/>
    <n v="0.10594952860943216"/>
    <n v="0.75"/>
    <n v="111752.49060000002"/>
    <n v="-19804.439399999974"/>
    <s v="N"/>
    <n v="370491.09090000007"/>
    <n v="86918.603800000012"/>
    <n v="11734.011513000001"/>
    <n v="123486.50211300002"/>
    <n v="-8070.4278869999689"/>
    <n v="191112.49562256163"/>
    <n v="44835.710483333161"/>
    <n v="4674237.1500000004"/>
    <n v="907625.37"/>
    <n v="5503384.0099999998"/>
    <n v="1228455.6499999999"/>
    <n v="5800493.0300000003"/>
    <n v="91.25"/>
    <n v="0"/>
    <n v="20000"/>
    <n v="0"/>
  </r>
  <r>
    <s v="Susan Shiflett"/>
    <s v="300413"/>
    <d v="2015-05-08T00:00:00"/>
    <n v="9.6575342465753433"/>
    <s v="Y"/>
    <x v="0"/>
    <s v="SSHIFLE"/>
    <s v="Anna Waclawek"/>
    <x v="6"/>
    <s v="SR III"/>
    <n v="3730311.26"/>
    <n v="792205"/>
    <n v="0.21236967769815543"/>
    <n v="66141.890000000014"/>
    <n v="0"/>
    <n v="0"/>
    <n v="66141.890000000014"/>
    <n v="8.3490876730139316E-2"/>
    <n v="0.75"/>
    <n v="71298.45"/>
    <n v="5156.5599999999831"/>
    <s v="Y"/>
    <n v="261121.78820000001"/>
    <n v="55454.350000000006"/>
    <n v="7486.3372500000005"/>
    <n v="78784.787249999994"/>
    <n v="12642.89724999998"/>
    <n v="0"/>
    <n v="0"/>
    <n v="4821910.83"/>
    <n v="995241.86"/>
    <n v="3644529.56"/>
    <n v="781052.53"/>
    <n v="3918276.27"/>
    <n v="95.2"/>
    <n v="0"/>
    <n v="20000"/>
    <n v="0"/>
  </r>
  <r>
    <s v="Tammy Kirby"/>
    <s v="079076"/>
    <d v="1984-06-13T00:00:00"/>
    <n v="40.578082191780823"/>
    <s v="Y"/>
    <x v="0"/>
    <s v="KIRBYT01"/>
    <s v="Robert Spencer"/>
    <x v="6"/>
    <s v="SR III"/>
    <n v="7233074.9199999999"/>
    <n v="2005598.4200000002"/>
    <n v="0.27728157694791306"/>
    <n v="289811.57000000007"/>
    <n v="0"/>
    <n v="827.7835099499971"/>
    <n v="288983.78649005009"/>
    <n v="0.14408855910948018"/>
    <n v="1"/>
    <n v="240671.81040000002"/>
    <n v="-48311.97609005007"/>
    <s v="N"/>
    <n v="506315.24440000003"/>
    <n v="140391.88940000001"/>
    <n v="25270.540092000003"/>
    <n v="265942.350492"/>
    <n v="-23869.219508000067"/>
    <n v="478238.67890564841"/>
    <n v="132606.77504444483"/>
    <n v="7996495.7800000003"/>
    <n v="1954531.26"/>
    <n v="7450997.9800000004"/>
    <n v="1978543.33"/>
    <n v="7868071.3499999996"/>
    <n v="91.93"/>
    <n v="0"/>
    <n v="20000"/>
    <n v="0"/>
  </r>
  <r>
    <s v="Tarynn Minegar"/>
    <s v="304561"/>
    <d v="2018-06-01T00:00:00"/>
    <n v="6.5890410958904111"/>
    <s v="Y"/>
    <x v="0"/>
    <s v="TMINEGA"/>
    <s v="Stanley Dunton"/>
    <x v="6"/>
    <s v="SR III"/>
    <n v="6858999.7999999998"/>
    <n v="1577692.29"/>
    <n v="0.23001783583664781"/>
    <n v="173954.91999999998"/>
    <n v="0"/>
    <n v="0"/>
    <n v="173954.91999999998"/>
    <n v="0.11025909241148664"/>
    <n v="0.75"/>
    <n v="141992.30609999999"/>
    <n v="-31962.613899999997"/>
    <s v="N"/>
    <n v="480129.98600000003"/>
    <n v="110438.46030000002"/>
    <n v="14909.192140500001"/>
    <n v="156901.49824049999"/>
    <n v="-17053.421759499994"/>
    <n v="411886.45938093576"/>
    <n v="94741.231997222189"/>
    <n v="5972282.2400000002"/>
    <n v="1320833.8700000001"/>
    <n v="6347946.9299999997"/>
    <n v="1399466.31"/>
    <n v="6578886.5099999998"/>
    <n v="104.26"/>
    <n v="121.3"/>
    <n v="20000"/>
    <n v="24260"/>
  </r>
  <r>
    <s v="Teresa Neis"/>
    <s v="199242"/>
    <d v="2007-07-11T00:00:00"/>
    <n v="17.487671232876714"/>
    <s v="Y"/>
    <x v="0"/>
    <s v="TNEIS"/>
    <s v="Anthony Hutson"/>
    <x v="6"/>
    <s v="SR III"/>
    <n v="6384721.5099999998"/>
    <n v="1515667.04"/>
    <n v="0.23738968686826875"/>
    <n v="178592.72999999998"/>
    <n v="0"/>
    <n v="0"/>
    <n v="178592.72999999998"/>
    <n v="0.11783111018895019"/>
    <n v="0.75"/>
    <n v="136410.0336"/>
    <n v="-42182.696399999986"/>
    <s v="N"/>
    <n v="446930.50570000004"/>
    <n v="106096.6928"/>
    <n v="14323.053527999999"/>
    <n v="150733.08712799998"/>
    <n v="-27859.642871999997"/>
    <n v="651990.38667261414"/>
    <n v="154775.79373333332"/>
    <n v="7337543.4800000004"/>
    <n v="1970060.59"/>
    <n v="6938031.04"/>
    <n v="1692228.2"/>
    <n v="7391950.21"/>
    <n v="86.37"/>
    <n v="0"/>
    <n v="20000"/>
    <n v="0"/>
  </r>
  <r>
    <s v="Thomas Calabrese"/>
    <s v="163700"/>
    <d v="1992-06-01T00:00:00"/>
    <n v="32.605479452054794"/>
    <s v="Y"/>
    <x v="0"/>
    <s v="TCALABR"/>
    <s v="Brian Owens"/>
    <x v="6"/>
    <s v="SR III"/>
    <n v="7489460.9500000002"/>
    <n v="2382257.58"/>
    <n v="0.31808131398295092"/>
    <n v="398510.6"/>
    <n v="0"/>
    <n v="17169.140945774969"/>
    <n v="381341.45905422501"/>
    <n v="0.16007566195013428"/>
    <n v="1.2"/>
    <n v="343045.09152000002"/>
    <n v="-38296.367534224992"/>
    <s v="N"/>
    <n v="524262.26650000009"/>
    <n v="166758.03060000003"/>
    <n v="36019.734609600004"/>
    <n v="379064.8261296"/>
    <n v="-19445.773870399978"/>
    <n v="339636.66618771624"/>
    <n v="108032.07705777766"/>
    <n v="9278810.9499999993"/>
    <n v="3047856.12"/>
    <n v="7844490.9000000004"/>
    <n v="2505017.36"/>
    <n v="8115146.1799999997"/>
    <n v="92.29"/>
    <n v="0"/>
    <n v="20000"/>
    <n v="0"/>
  </r>
  <r>
    <s v="Thomas Gasper"/>
    <s v="157322"/>
    <d v="1994-03-01T00:00:00"/>
    <n v="30.857534246575341"/>
    <s v="Y"/>
    <x v="0"/>
    <s v="TGASPER"/>
    <s v="Helen Mcneil"/>
    <x v="6"/>
    <s v="SR III"/>
    <n v="7432864.7300000004"/>
    <n v="2187993.4000000004"/>
    <n v="0.29436744505371892"/>
    <n v="348261.14"/>
    <n v="0"/>
    <n v="2123.0664828000008"/>
    <n v="346138.07351720001"/>
    <n v="0.15819886546147716"/>
    <n v="1.2"/>
    <n v="315071.04960000003"/>
    <n v="-31067.023917199986"/>
    <s v="N"/>
    <n v="520300.53110000008"/>
    <n v="153159.53800000006"/>
    <n v="33082.460208000011"/>
    <n v="348153.50980800006"/>
    <n v="-107.63019199995324"/>
    <n v="2031.2895367955268"/>
    <n v="597.94551111085138"/>
    <n v="6616675"/>
    <n v="1793519.68"/>
    <n v="6412194.8300000001"/>
    <n v="1866876.37"/>
    <n v="6837414.7800000003"/>
    <n v="108.71"/>
    <n v="152.83000000000001"/>
    <n v="20000"/>
    <n v="30565"/>
  </r>
  <r>
    <s v="Thomas Palia"/>
    <s v="196299"/>
    <d v="2007-01-22T00:00:00"/>
    <n v="17.953424657534246"/>
    <s v="Y"/>
    <x v="0"/>
    <s v="TPALIA"/>
    <s v="Kevin Thongsinthusak"/>
    <x v="6"/>
    <s v="SR III"/>
    <n v="6900160.4199999999"/>
    <n v="2505487.2200000002"/>
    <n v="0.3631056479118786"/>
    <n v="441257.73000000004"/>
    <n v="0"/>
    <n v="2862.5044770000022"/>
    <n v="438395.22552300006"/>
    <n v="0.17497404178457554"/>
    <n v="1.2"/>
    <n v="360790.15968000004"/>
    <n v="-77605.065843000019"/>
    <s v="N"/>
    <n v="483011.22940000007"/>
    <n v="175384.10540000006"/>
    <n v="37882.966766400008"/>
    <n v="398673.12644640007"/>
    <n v="-42584.603553599969"/>
    <n v="651549.02495691436"/>
    <n v="236581.13085333316"/>
    <n v="11559843.720000001"/>
    <n v="4557594.79"/>
    <n v="7758415.8499999996"/>
    <n v="2912573.96"/>
    <n v="8272366.4400000004"/>
    <n v="83.41"/>
    <n v="0"/>
    <n v="20000"/>
    <n v="0"/>
  </r>
  <r>
    <s v="Thomas Parkinson"/>
    <s v="306813"/>
    <d v="2020-02-10T00:00:00"/>
    <n v="4.8931506849315065"/>
    <s v="Y"/>
    <x v="0"/>
    <s v="RPARKIN"/>
    <s v="Derek Anderson"/>
    <x v="6"/>
    <s v="SR III"/>
    <n v="6150538.8499999996"/>
    <n v="1751594.6999999997"/>
    <n v="0.284787193889524"/>
    <n v="197774.15999999997"/>
    <n v="0"/>
    <n v="14547.938841375057"/>
    <n v="183226.22115862492"/>
    <n v="0.10460537540940547"/>
    <n v="1"/>
    <n v="210191.36399999997"/>
    <n v="26965.142841375055"/>
    <s v="Y"/>
    <n v="430537.71950000001"/>
    <n v="122611.629"/>
    <n v="22070.093219999999"/>
    <n v="232261.45721999998"/>
    <n v="34487.297220000008"/>
    <n v="0"/>
    <n v="0"/>
    <n v="1725682.38"/>
    <n v="364148.33"/>
    <n v="3288915.24"/>
    <n v="709970.05"/>
    <n v="3454046.29"/>
    <n v="178.07"/>
    <n v="200"/>
    <n v="9500"/>
    <n v="19000"/>
  </r>
  <r>
    <s v="Thomas Wippel"/>
    <s v="124037"/>
    <d v="2009-07-05T00:00:00"/>
    <n v="15.501369863013698"/>
    <s v="Y"/>
    <x v="0"/>
    <s v="WIPPET01"/>
    <s v="Laurel Blunt"/>
    <x v="6"/>
    <s v="SR III"/>
    <n v="13421928.869999999"/>
    <n v="3398918.64"/>
    <n v="0.25323622803553125"/>
    <n v="528688.57000000007"/>
    <n v="0"/>
    <n v="1563.4901953499939"/>
    <n v="527125.07980465004"/>
    <n v="0.15508611285989771"/>
    <n v="1"/>
    <n v="407870.23680000001"/>
    <n v="-119254.84300465003"/>
    <s v="N"/>
    <n v="939535.0209"/>
    <n v="237924.30480000001"/>
    <n v="42826.374863999998"/>
    <n v="450696.61166400003"/>
    <n v="-77991.95833600004"/>
    <n v="1711005.8098062819"/>
    <n v="433288.65742222243"/>
    <n v="16812768.98"/>
    <n v="3674624.14"/>
    <n v="13440273.1"/>
    <n v="3462606.28"/>
    <n v="14569978.43"/>
    <n v="92.12"/>
    <n v="0"/>
    <n v="20000"/>
    <n v="0"/>
  </r>
  <r>
    <s v="Tim Fitzgerald"/>
    <s v="301634"/>
    <d v="2016-07-25T00:00:00"/>
    <n v="8.4410958904109581"/>
    <s v="Y"/>
    <x v="0"/>
    <s v="JFITZGE"/>
    <s v="Lucas Hespe"/>
    <x v="6"/>
    <s v="SR III"/>
    <n v="4899455.62"/>
    <n v="1135106.31"/>
    <n v="0.23168008816457042"/>
    <n v="114110.49000000002"/>
    <n v="0"/>
    <n v="0"/>
    <n v="114110.49000000002"/>
    <n v="0.10052846063378858"/>
    <n v="0.75"/>
    <n v="102159.56789999999"/>
    <n v="-11950.922100000025"/>
    <s v="N"/>
    <n v="342961.89340000006"/>
    <n v="79457.44170000001"/>
    <n v="10726.754629500001"/>
    <n v="112886.3225295"/>
    <n v="-1224.1674705000187"/>
    <n v="29354.833406467944"/>
    <n v="6800.9303916667704"/>
    <n v="4704157.2"/>
    <n v="1097737.1000000001"/>
    <n v="3934687.69"/>
    <n v="862663.93"/>
    <n v="4613010.3499999996"/>
    <n v="106.21"/>
    <n v="134.08000000000001"/>
    <n v="20000"/>
    <n v="26815"/>
  </r>
  <r>
    <s v="Timothy Koltz"/>
    <s v="124335"/>
    <d v="2011-03-06T00:00:00"/>
    <n v="13.832876712328767"/>
    <s v="Y"/>
    <x v="0"/>
    <s v="KOLTZT01"/>
    <s v="Michael Boone"/>
    <x v="6"/>
    <s v="SR III"/>
    <n v="7147860.5599999996"/>
    <n v="1266696.98"/>
    <n v="0.17721344301098119"/>
    <n v="121556.19999999998"/>
    <n v="0"/>
    <n v="0"/>
    <n v="121556.19999999998"/>
    <n v="9.5963124503541469E-2"/>
    <n v="0.75"/>
    <n v="114002.72819999998"/>
    <n v="-7553.4717999999993"/>
    <s v="N"/>
    <n v="500350.23920000001"/>
    <n v="88668.7886"/>
    <n v="11970.286461000002"/>
    <n v="125973.01466099998"/>
    <n v="4416.8146609999967"/>
    <n v="0"/>
    <n v="0"/>
    <n v="7117730.5"/>
    <n v="1590791.01"/>
    <n v="5212502.41"/>
    <n v="1145334.6299999999"/>
    <n v="8336239.5300000003"/>
    <n v="85.74"/>
    <n v="0"/>
    <n v="20000"/>
    <n v="0"/>
  </r>
  <r>
    <s v="Toby Harrison"/>
    <s v="122021"/>
    <d v="2004-10-25T00:00:00"/>
    <n v="20.197260273972603"/>
    <s v="Y"/>
    <x v="0"/>
    <s v="HARRIT04"/>
    <s v="Brian Owens"/>
    <x v="6"/>
    <s v="SR III"/>
    <n v="8564970.8599999994"/>
    <n v="2699248.28"/>
    <n v="0.3151497330371536"/>
    <n v="466223.54999999993"/>
    <n v="0"/>
    <n v="0"/>
    <n v="466223.54999999993"/>
    <n v="0.17272347766393686"/>
    <n v="1.2"/>
    <n v="388691.75231999997"/>
    <n v="-77531.79767999996"/>
    <s v="N"/>
    <n v="599547.96019999997"/>
    <n v="188947.37959999999"/>
    <n v="40812.633993599993"/>
    <n v="429504.38631359994"/>
    <n v="-36719.163686399988"/>
    <n v="647296.60992377822"/>
    <n v="203995.35381333326"/>
    <n v="9496177.8800000008"/>
    <n v="3174848.94"/>
    <n v="7512112.96"/>
    <n v="2454922.85"/>
    <n v="7723140.7999999998"/>
    <n v="110.9"/>
    <n v="169.25"/>
    <n v="20000"/>
    <n v="33850"/>
  </r>
  <r>
    <s v="Todd Zelenka"/>
    <s v="025044"/>
    <d v="2003-02-03T00:00:00"/>
    <n v="21.923287671232877"/>
    <s v="Y"/>
    <x v="0"/>
    <s v="ZELENT01"/>
    <s v="Stanley Dunton"/>
    <x v="6"/>
    <s v="SR III"/>
    <n v="7608856.2699999996"/>
    <n v="1827190.8900000001"/>
    <n v="0.240140019099086"/>
    <n v="223252.2"/>
    <n v="0"/>
    <n v="324.38475513750382"/>
    <n v="222927.81524486252"/>
    <n v="0.1220057611193883"/>
    <n v="1"/>
    <n v="219262.9068"/>
    <n v="-3664.9084448625217"/>
    <s v="N"/>
    <n v="532619.93890000007"/>
    <n v="127903.36230000004"/>
    <n v="23022.605214000007"/>
    <n v="242285.51201400001"/>
    <n v="19033.312013999996"/>
    <n v="0"/>
    <n v="0"/>
    <n v="7495891.7400000002"/>
    <n v="1664121.25"/>
    <n v="6987826.2400000002"/>
    <n v="1674303.6"/>
    <n v="7833876.5099999998"/>
    <n v="97.13"/>
    <n v="0"/>
    <n v="20000"/>
    <n v="0"/>
  </r>
  <r>
    <s v="Tom Belshe"/>
    <s v="164553"/>
    <d v="1985-10-01T00:00:00"/>
    <n v="39.276712328767125"/>
    <s v="Y"/>
    <x v="0"/>
    <s v="TBELSHE"/>
    <s v="Vanny Chow"/>
    <x v="6"/>
    <s v="SR III"/>
    <n v="7972712.6500000004"/>
    <n v="3830146.1900000004"/>
    <n v="0.48040690266191899"/>
    <n v="702850.58000000007"/>
    <n v="0"/>
    <n v="0"/>
    <n v="702850.58000000007"/>
    <n v="0.18350489645409593"/>
    <n v="1.2"/>
    <n v="551541.05136000004"/>
    <n v="-151309.52864000003"/>
    <s v="N"/>
    <n v="558089.88550000009"/>
    <n v="268110.23330000008"/>
    <n v="57911.810392800013"/>
    <n v="609452.86175280006"/>
    <n v="-93397.718247200013"/>
    <n v="1080076.5134917262"/>
    <n v="518876.21248444455"/>
    <n v="7157656.3899999997"/>
    <n v="2895645.42"/>
    <n v="6332710.2400000002"/>
    <n v="2650947.88"/>
    <n v="6750460.7199999997"/>
    <n v="118.11"/>
    <n v="200"/>
    <n v="20000"/>
    <n v="40000"/>
  </r>
  <r>
    <s v="Trent Stiles"/>
    <s v="305584"/>
    <d v="2019-01-21T00:00:00"/>
    <n v="5.9479452054794519"/>
    <s v="Y"/>
    <x v="0"/>
    <s v="TSTILES"/>
    <s v="Anita Robben"/>
    <x v="6"/>
    <s v="SR III"/>
    <n v="3964050.69"/>
    <n v="1260356.21"/>
    <n v="0.31794654220226432"/>
    <n v="184613.5"/>
    <n v="0"/>
    <n v="0"/>
    <n v="184613.5"/>
    <n v="0.14647724074767721"/>
    <n v="1.2"/>
    <n v="181491.29423999996"/>
    <n v="-3122.2057600000408"/>
    <s v="N"/>
    <n v="277483.54830000002"/>
    <n v="88224.934700000013"/>
    <n v="19056.585895200002"/>
    <n v="200547.88013519996"/>
    <n v="15934.380135199957"/>
    <n v="0"/>
    <n v="0"/>
    <n v="3713163.11"/>
    <n v="1131207.01"/>
    <n v="5143671.91"/>
    <n v="1711449.38"/>
    <n v="5597241.9400000004"/>
    <n v="70.819999999999993"/>
    <n v="0"/>
    <n v="20000"/>
    <n v="0"/>
  </r>
  <r>
    <s v="Trevor VanRiper"/>
    <s v="303040"/>
    <d v="2017-06-19T00:00:00"/>
    <n v="7.5397260273972604"/>
    <s v="Y"/>
    <x v="0"/>
    <s v="VANRIT01"/>
    <s v="Lisa Dillon"/>
    <x v="6"/>
    <s v="SR III"/>
    <n v="5873664.4699999997"/>
    <n v="1327881.7100000002"/>
    <n v="0.22607381078408795"/>
    <n v="144477.40999999997"/>
    <n v="0"/>
    <n v="0"/>
    <n v="144477.40999999997"/>
    <n v="0.10880292191086806"/>
    <n v="0.75"/>
    <n v="119509.35390000002"/>
    <n v="-24968.056099999958"/>
    <s v="N"/>
    <n v="411156.51290000003"/>
    <n v="92951.719700000016"/>
    <n v="12548.482159500001"/>
    <n v="132057.83605950003"/>
    <n v="-12419.573940499948"/>
    <n v="305199.58399194572"/>
    <n v="68997.633002777497"/>
    <n v="4955930.4400000004"/>
    <n v="1002340.78"/>
    <n v="5456730.2199999997"/>
    <n v="1251614.05"/>
    <n v="6567204.8200000003"/>
    <n v="89.44"/>
    <n v="0"/>
    <n v="20000"/>
    <n v="0"/>
  </r>
  <r>
    <s v="Tyler Erker"/>
    <s v="302884"/>
    <d v="2017-05-15T00:00:00"/>
    <n v="7.6356164383561644"/>
    <s v="Y"/>
    <x v="0"/>
    <s v="TERKER"/>
    <s v="Lucas Hespe"/>
    <x v="6"/>
    <s v="SR III"/>
    <n v="4886589.34"/>
    <n v="1138118.48"/>
    <n v="0.23290651225461889"/>
    <n v="117784.12000000001"/>
    <n v="0"/>
    <n v="3491.6789556000149"/>
    <n v="114292.4410444"/>
    <n v="0.10042226978372235"/>
    <n v="0.75"/>
    <n v="102430.66320000001"/>
    <n v="-11861.777844399985"/>
    <s v="N"/>
    <n v="342061.25380000001"/>
    <n v="79668.293600000005"/>
    <n v="10755.219636"/>
    <n v="113185.882836"/>
    <n v="-4598.2371640000056"/>
    <n v="109682.47205683551"/>
    <n v="25545.762022222254"/>
    <n v="3972875.7"/>
    <n v="831237.14"/>
    <n v="4543096.5"/>
    <n v="947311.41"/>
    <n v="4457172.66"/>
    <n v="109.63"/>
    <n v="159.72999999999999"/>
    <n v="20000"/>
    <n v="31945"/>
  </r>
  <r>
    <s v="Vonna Suzanne Van Heemst"/>
    <s v="305301"/>
    <d v="2018-11-05T00:00:00"/>
    <n v="6.1589041095890407"/>
    <s v="Y"/>
    <x v="0"/>
    <s v="VANHES01"/>
    <s v="Jacqueline Mayo"/>
    <x v="6"/>
    <s v="SR III"/>
    <n v="10431958.310000001"/>
    <n v="2653010.8799999994"/>
    <n v="0.25431570958799193"/>
    <n v="406867.09"/>
    <n v="0"/>
    <n v="275.95547340000121"/>
    <n v="406591.13452660001"/>
    <n v="0.1532564896705588"/>
    <n v="1"/>
    <n v="318361.30559999991"/>
    <n v="-88229.828926600108"/>
    <s v="N"/>
    <n v="730237.0817000001"/>
    <n v="185710.76159999997"/>
    <n v="33427.937087999991"/>
    <n v="351789.24268799991"/>
    <n v="-55077.847312000114"/>
    <n v="1203181.8290657054"/>
    <n v="305988.04062222288"/>
    <n v="7947966.1100000003"/>
    <n v="1868931.74"/>
    <n v="11623626.07"/>
    <n v="3441222.87"/>
    <n v="12627479.43"/>
    <n v="82.61"/>
    <n v="0"/>
    <n v="20000"/>
    <n v="0"/>
  </r>
  <r>
    <s v="Walter Bauer"/>
    <s v="160940"/>
    <d v="1984-08-13T00:00:00"/>
    <n v="40.410958904109592"/>
    <s v="Y"/>
    <x v="0"/>
    <s v="WBAUER"/>
    <s v="Travis Turner"/>
    <x v="6"/>
    <s v="SR III"/>
    <n v="9356235.1199999992"/>
    <n v="2671186.6699999995"/>
    <n v="0.2854980273304632"/>
    <n v="430974.17"/>
    <n v="0"/>
    <n v="0"/>
    <n v="430974.17"/>
    <n v="0.1613418391309957"/>
    <n v="1"/>
    <n v="320542.40039999993"/>
    <n v="-110431.76960000006"/>
    <s v="N"/>
    <n v="654936.4584"/>
    <n v="186983.06689999998"/>
    <n v="33656.952041999997"/>
    <n v="354199.35244199994"/>
    <n v="-76774.817558000039"/>
    <n v="1493974.4705045116"/>
    <n v="426526.76421111135"/>
    <n v="13363317.32"/>
    <n v="3144717.77"/>
    <n v="10603585.029999999"/>
    <n v="2739440.67"/>
    <n v="11341976.41"/>
    <n v="82.49"/>
    <n v="0"/>
    <n v="20000"/>
    <n v="0"/>
  </r>
  <r>
    <s v="William Green"/>
    <s v="017757"/>
    <d v="2002-01-18T00:00:00"/>
    <n v="22.967123287671232"/>
    <s v="Y"/>
    <x v="0"/>
    <s v="GREENB01"/>
    <s v="Robert Rogers"/>
    <x v="6"/>
    <s v="SR III"/>
    <n v="3951506.09"/>
    <n v="999367.73999999987"/>
    <n v="0.25290806017712603"/>
    <n v="111474.31000000001"/>
    <n v="0"/>
    <n v="634.6056746250033"/>
    <n v="110839.704325375"/>
    <n v="0.11090982817333589"/>
    <n v="1"/>
    <n v="119924.12879999998"/>
    <n v="9084.4244746249751"/>
    <s v="Y"/>
    <n v="276605.42629999999"/>
    <n v="69955.741799999989"/>
    <n v="12592.033523999997"/>
    <n v="132516.16232399998"/>
    <n v="21041.852323999963"/>
    <n v="0"/>
    <n v="0"/>
    <n v="5504232.5800000001"/>
    <n v="1080201.68"/>
    <n v="4816506.5599999996"/>
    <n v="1072112.52"/>
    <n v="5003679.37"/>
    <n v="78.97"/>
    <n v="0"/>
    <n v="20000"/>
    <n v="0"/>
  </r>
  <r>
    <s v="William Phalon"/>
    <s v="085464"/>
    <d v="1997-07-07T00:00:00"/>
    <n v="27.504109589041096"/>
    <s v="Y"/>
    <x v="0"/>
    <s v="PHALOW01"/>
    <s v="David Fromm"/>
    <x v="6"/>
    <s v="SR III"/>
    <n v="3090184.63"/>
    <n v="781591.81"/>
    <n v="0.25292722072726126"/>
    <n v="87290.99"/>
    <n v="0"/>
    <n v="4334.7334724249959"/>
    <n v="82956.256527575009"/>
    <n v="0.10613757138470399"/>
    <n v="1"/>
    <n v="93791.017200000002"/>
    <n v="10834.760672424993"/>
    <s v="Y"/>
    <n v="216312.9241"/>
    <n v="54711.426700000011"/>
    <n v="9848.0568060000023"/>
    <n v="103639.07400600001"/>
    <n v="16348.084006000005"/>
    <n v="0"/>
    <n v="0"/>
    <n v="5795752.9100000001"/>
    <n v="1642946.91"/>
    <n v="3962590.07"/>
    <n v="1110616.76"/>
    <n v="4566008.13"/>
    <n v="67.680000000000007"/>
    <n v="0"/>
    <n v="20000"/>
    <n v="0"/>
  </r>
  <r>
    <s v="Brian Serdiuk"/>
    <s v="073855"/>
    <d v="1985-01-01T00:00:00"/>
    <n v="40.024657534246572"/>
    <s v="Y"/>
    <x v="1"/>
    <s v="SERDIB01"/>
    <s v="Colin Senuta"/>
    <x v="6"/>
    <s v="SR III"/>
    <n v="5700059.5800000001"/>
    <n v="1473963.98"/>
    <n v="0.25858746901028007"/>
    <n v="185871.55000000002"/>
    <n v="0"/>
    <n v="5501.2533563963007"/>
    <n v="180370.29664360371"/>
    <n v="0.12237089853688535"/>
    <n v="1"/>
    <n v="176875.6776"/>
    <n v="-3494.6190436037141"/>
    <s v="N"/>
    <n v="399004.17060000007"/>
    <n v="103177.47860000002"/>
    <n v="18571.946148000003"/>
    <n v="195447.62374800001"/>
    <n v="9576.0737479999952"/>
    <n v="0"/>
    <n v="0"/>
    <n v="5651391.9800000004"/>
    <n v="1275795.83"/>
    <n v="6006569.0099999998"/>
    <n v="1584573.46"/>
    <n v="6176778.3399999999"/>
    <n v="92.28"/>
    <n v="0"/>
    <n v="20000"/>
    <n v="0"/>
  </r>
  <r>
    <s v="Christopher Quinn"/>
    <s v="300690"/>
    <d v="2015-08-24T00:00:00"/>
    <n v="9.3616438356164391"/>
    <s v="Y"/>
    <x v="1"/>
    <s v="QUINNC01"/>
    <s v="Sean Mengeu"/>
    <x v="6"/>
    <s v="SR III"/>
    <n v="3597735.58"/>
    <n v="624429.34999999986"/>
    <n v="0.17356176853886518"/>
    <n v="41494.58"/>
    <n v="0"/>
    <n v="1801.5265537500018"/>
    <n v="39693.05344625"/>
    <n v="6.3566924658890564E-2"/>
    <n v="0.75"/>
    <n v="56198.641499999983"/>
    <n v="16505.588053749983"/>
    <s v="Y"/>
    <n v="251841.49060000002"/>
    <n v="43710.054499999991"/>
    <n v="5900.8573574999982"/>
    <n v="62099.498857499981"/>
    <n v="20604.918857499979"/>
    <n v="0"/>
    <n v="0"/>
    <n v="5454957.7599999998"/>
    <n v="843548.93"/>
    <n v="5252809.42"/>
    <n v="838211.66"/>
    <n v="5739113.54"/>
    <n v="62.69"/>
    <n v="0"/>
    <n v="20000"/>
    <n v="0"/>
  </r>
  <r>
    <s v="Colleen Pulsfort"/>
    <s v="159352"/>
    <d v="1991-07-22T00:00:00"/>
    <n v="33.468493150684928"/>
    <s v="Y"/>
    <x v="1"/>
    <s v="CPULSFO"/>
    <s v="Sean Mengeu"/>
    <x v="6"/>
    <s v="SR III"/>
    <n v="8859366.8499999996"/>
    <n v="2209292.15"/>
    <n v="0.2493735937800115"/>
    <n v="295396.47999999998"/>
    <n v="0"/>
    <n v="1014.545685"/>
    <n v="294381.93431499996"/>
    <n v="0.13324717345100781"/>
    <n v="1"/>
    <n v="265115.05799999996"/>
    <n v="-29266.876315000001"/>
    <s v="N"/>
    <n v="620155.67950000009"/>
    <n v="154650.45050000004"/>
    <n v="27837.081090000007"/>
    <n v="292952.13908999995"/>
    <n v="-2444.3409100000281"/>
    <n v="54455.131020014414"/>
    <n v="13579.671722222378"/>
    <n v="8336275.0700000003"/>
    <n v="1708990.27"/>
    <n v="9227897.3000000007"/>
    <n v="2078624.27"/>
    <n v="10022095.189999999"/>
    <n v="88.4"/>
    <n v="0"/>
    <n v="20000"/>
    <n v="0"/>
  </r>
  <r>
    <s v="Colston Clarke"/>
    <s v="160284"/>
    <d v="1989-11-06T00:00:00"/>
    <n v="35.175342465753424"/>
    <s v="Y"/>
    <x v="1"/>
    <s v="CCLARKE"/>
    <s v="Ross Faris"/>
    <x v="6"/>
    <s v="SR III"/>
    <n v="5571103.8300000001"/>
    <n v="1226122.24"/>
    <n v="0.22008605070281018"/>
    <n v="130445.79999999999"/>
    <n v="0"/>
    <n v="0"/>
    <n v="130445.79999999999"/>
    <n v="0.10638890295310197"/>
    <n v="0.75"/>
    <n v="110351.00159999999"/>
    <n v="-20094.7984"/>
    <s v="N"/>
    <n v="389977.26810000004"/>
    <n v="85828.556800000006"/>
    <n v="11586.855168"/>
    <n v="121937.85676799998"/>
    <n v="-8507.9432320000051"/>
    <n v="214763.04898902617"/>
    <n v="47266.351288888916"/>
    <n v="3777423.33"/>
    <n v="904304.73"/>
    <n v="4896166.6900000004"/>
    <n v="1091190.98"/>
    <n v="5934768.4400000004"/>
    <n v="93.87"/>
    <n v="0"/>
    <n v="20000"/>
    <n v="0"/>
  </r>
  <r>
    <s v="David Garland"/>
    <s v="090500"/>
    <d v="1993-02-22T00:00:00"/>
    <n v="31.876712328767123"/>
    <s v="Y"/>
    <x v="1"/>
    <s v="GARLAD01"/>
    <s v="William Tungate"/>
    <x v="6"/>
    <s v="SR III"/>
    <n v="11158474.08"/>
    <n v="2734467.48"/>
    <n v="0.24505747474030964"/>
    <n v="379442.92000000004"/>
    <n v="0"/>
    <n v="0"/>
    <n v="379442.92000000004"/>
    <n v="0.13876300331792574"/>
    <n v="1"/>
    <n v="328136.09759999998"/>
    <n v="-51306.822400000063"/>
    <s v="N"/>
    <n v="781093.18560000008"/>
    <n v="191412.72360000003"/>
    <n v="34454.290248000005"/>
    <n v="362590.38784799998"/>
    <n v="-16852.532152000058"/>
    <n v="382053.95987793588"/>
    <n v="93625.178622222549"/>
    <n v="9022993.3800000008"/>
    <n v="1963292.46"/>
    <n v="11056025.98"/>
    <n v="2405258.25"/>
    <n v="12200932.25"/>
    <n v="91.46"/>
    <n v="0"/>
    <n v="20000"/>
    <n v="0"/>
  </r>
  <r>
    <s v="Dean Shaw"/>
    <s v="158271"/>
    <d v="1998-03-23T00:00:00"/>
    <n v="26.794520547945204"/>
    <s v="Y"/>
    <x v="1"/>
    <s v="DSHAW"/>
    <s v="Ross Faris"/>
    <x v="6"/>
    <s v="SR III"/>
    <n v="6620293.7199999997"/>
    <n v="1375379.0700000003"/>
    <n v="0.20775197116178712"/>
    <n v="110070.34"/>
    <n v="0"/>
    <n v="327.05618718730693"/>
    <n v="109743.28381281269"/>
    <n v="7.9791299872559979E-2"/>
    <n v="0.75"/>
    <n v="123784.11630000002"/>
    <n v="14040.832487187334"/>
    <s v="Y"/>
    <n v="463420.56040000002"/>
    <n v="96276.534900000028"/>
    <n v="12997.332211500003"/>
    <n v="136781.44851150003"/>
    <n v="26711.108511500031"/>
    <n v="0"/>
    <n v="0"/>
    <n v="3687748.47"/>
    <n v="723872.91"/>
    <n v="4017269.62"/>
    <n v="826523.91"/>
    <n v="4929355.46"/>
    <n v="134.30000000000001"/>
    <n v="200"/>
    <n v="9500"/>
    <n v="19000"/>
  </r>
  <r>
    <s v="Donald Spencer"/>
    <s v="161846"/>
    <d v="1979-08-15T00:00:00"/>
    <n v="45.410958904109592"/>
    <s v="Y"/>
    <x v="1"/>
    <s v="DSPENCE"/>
    <s v="Angela Moore"/>
    <x v="6"/>
    <s v="SR III"/>
    <n v="32848638.079999998"/>
    <n v="1741123.21"/>
    <n v="5.3004426112268216E-2"/>
    <n v="146069.4"/>
    <n v="0"/>
    <n v="0"/>
    <n v="146069.4"/>
    <n v="8.3893775673692841E-2"/>
    <n v="0.75"/>
    <n v="156701.08889999997"/>
    <n v="10631.688899999979"/>
    <s v="Y"/>
    <n v="2299404.6655999999"/>
    <n v="121878.6247"/>
    <n v="16453.614334500002"/>
    <n v="173154.70323449996"/>
    <n v="27085.303234499966"/>
    <n v="0"/>
    <n v="0"/>
    <n v="33945679.479999997"/>
    <n v="1226552.04"/>
    <n v="35233246.119999997"/>
    <n v="2491811.7200000002"/>
    <n v="37347223.020000003"/>
    <n v="87.95"/>
    <n v="0"/>
    <n v="20000"/>
    <n v="0"/>
  </r>
  <r>
    <s v="Dustin Alford"/>
    <s v="264248"/>
    <d v="2013-08-12T00:00:00"/>
    <n v="11.394520547945206"/>
    <s v="Y"/>
    <x v="1"/>
    <s v="DALFORD"/>
    <s v="Jeremy Reisinger"/>
    <x v="6"/>
    <s v="SR III"/>
    <n v="10249154.73"/>
    <n v="2210844.3499999996"/>
    <n v="0.21570992030481323"/>
    <n v="243703.16999999998"/>
    <n v="0"/>
    <n v="0"/>
    <n v="243703.16999999998"/>
    <n v="0.1102308129470987"/>
    <n v="0.75"/>
    <n v="198975.99149999995"/>
    <n v="-44727.178500000038"/>
    <s v="N"/>
    <n v="717440.83110000007"/>
    <n v="154759.10449999999"/>
    <n v="20892.479107499996"/>
    <n v="219868.47060749994"/>
    <n v="-23834.699392500042"/>
    <n v="613856.77783334476"/>
    <n v="132414.99662500023"/>
    <n v="8054512.8399999999"/>
    <n v="1753882.49"/>
    <n v="9429683.6600000001"/>
    <n v="2067436.82"/>
    <n v="9875267.0199999996"/>
    <n v="103.79"/>
    <n v="118.95"/>
    <n v="20000"/>
    <n v="23790"/>
  </r>
  <r>
    <s v="Fred Byrd"/>
    <s v="161592"/>
    <d v="1981-04-20T00:00:00"/>
    <n v="43.728767123287675"/>
    <s v="Y"/>
    <x v="1"/>
    <s v="FBYRD"/>
    <s v="Tom Stone"/>
    <x v="6"/>
    <s v="SR III"/>
    <n v="4841443.4400000004"/>
    <n v="917866.19999999984"/>
    <n v="0.189585236588037"/>
    <n v="66839.199999999997"/>
    <n v="0"/>
    <n v="3562.1126975999941"/>
    <n v="63277.087302400003"/>
    <n v="6.8939337021452593E-2"/>
    <n v="0.75"/>
    <n v="82607.957999999984"/>
    <n v="19330.870697599981"/>
    <s v="Y"/>
    <n v="338901.04080000008"/>
    <n v="64250.633999999991"/>
    <n v="8673.8355899999988"/>
    <n v="91281.793589999987"/>
    <n v="24442.593589999989"/>
    <n v="0"/>
    <n v="0"/>
    <n v="5071954.05"/>
    <n v="802496.56"/>
    <n v="5691956.2400000002"/>
    <n v="953261.09"/>
    <n v="6037152.4699999997"/>
    <n v="80.19"/>
    <n v="0"/>
    <n v="20000"/>
    <n v="0"/>
  </r>
  <r>
    <s v="Jeanine Strickland"/>
    <s v="164096"/>
    <d v="1995-01-03T00:00:00"/>
    <n v="30.013698630136986"/>
    <s v="Y"/>
    <x v="1"/>
    <s v="JSTRICK"/>
    <s v="Ross Faris"/>
    <x v="6"/>
    <s v="SR III"/>
    <n v="14356280.43"/>
    <n v="3884545.9300000006"/>
    <n v="0.27058164187727562"/>
    <n v="635237.29"/>
    <n v="0"/>
    <n v="0"/>
    <n v="635237.29"/>
    <n v="0.16352935489682829"/>
    <n v="1"/>
    <n v="466145.51160000009"/>
    <n v="-169091.77839999995"/>
    <s v="N"/>
    <n v="1004939.6301000001"/>
    <n v="271918.21510000003"/>
    <n v="48945.278718000001"/>
    <n v="515090.79031800007"/>
    <n v="-120146.49968199997"/>
    <n v="2466836.068988116"/>
    <n v="667480.55378888873"/>
    <n v="15098715.98"/>
    <n v="3811012.87"/>
    <n v="14347070.529999999"/>
    <n v="3892028.63"/>
    <n v="15207894.76"/>
    <n v="94.4"/>
    <n v="0"/>
    <n v="20000"/>
    <n v="0"/>
  </r>
  <r>
    <s v="Jeffrey Depto"/>
    <s v="250860"/>
    <d v="2012-07-09T00:00:00"/>
    <n v="12.487671232876712"/>
    <s v="Y"/>
    <x v="1"/>
    <s v="JDEPTO"/>
    <s v="William Tungate"/>
    <x v="6"/>
    <s v="SR III"/>
    <n v="10497546.77"/>
    <n v="2841041.5"/>
    <n v="0.27063861321572374"/>
    <n v="450602.75"/>
    <n v="0"/>
    <n v="0"/>
    <n v="450602.75"/>
    <n v="0.1586047757486119"/>
    <n v="1"/>
    <n v="340924.98"/>
    <n v="-109677.77000000002"/>
    <s v="N"/>
    <n v="734828.27390000003"/>
    <n v="198872.90500000003"/>
    <n v="35797.122900000002"/>
    <n v="376722.1029"/>
    <n v="-73880.647100000002"/>
    <n v="1516590.8314689738"/>
    <n v="410448.03944444447"/>
    <n v="8214488.71"/>
    <n v="1918127.4"/>
    <n v="10211349.689999999"/>
    <n v="2593332.33"/>
    <n v="10761931.970000001"/>
    <n v="97.54"/>
    <n v="0"/>
    <n v="20000"/>
    <n v="0"/>
  </r>
  <r>
    <s v="Jeffrey Simon"/>
    <s v="074240"/>
    <d v="1984-02-09T00:00:00"/>
    <n v="40.920547945205477"/>
    <s v="Y"/>
    <x v="1"/>
    <s v="SIMONJ01"/>
    <s v="Colin Senuta"/>
    <x v="6"/>
    <s v="SR III"/>
    <n v="5257166.45"/>
    <n v="989486.35000000009"/>
    <n v="0.18821666755481939"/>
    <n v="71068.69"/>
    <n v="0"/>
    <n v="2067.5146773750021"/>
    <n v="69001.175322625"/>
    <n v="6.9734337742632824E-2"/>
    <n v="0.75"/>
    <n v="89053.771500000003"/>
    <n v="20052.596177375002"/>
    <s v="Y"/>
    <n v="368001.65150000004"/>
    <n v="69264.044500000004"/>
    <n v="9350.6460074999995"/>
    <n v="98404.417507500009"/>
    <n v="27335.727507500007"/>
    <n v="0"/>
    <n v="0"/>
    <n v="4452905.2300000004"/>
    <n v="859684.9"/>
    <n v="4566398.37"/>
    <n v="789695.36"/>
    <n v="6155669.5700000003"/>
    <n v="85.4"/>
    <n v="0"/>
    <n v="20000"/>
    <n v="0"/>
  </r>
  <r>
    <s v="John Dodd"/>
    <s v="078195"/>
    <d v="1994-06-01T00:00:00"/>
    <n v="30.605479452054794"/>
    <s v="Y"/>
    <x v="1"/>
    <s v="DODDMI01"/>
    <s v="Brian Owens"/>
    <x v="6"/>
    <s v="SR III"/>
    <n v="4303681.08"/>
    <n v="1257003.43"/>
    <n v="0.2920763427014903"/>
    <n v="175273.90000000002"/>
    <n v="0"/>
    <n v="318.83634750000056"/>
    <n v="174955.06365250002"/>
    <n v="0.13918423727173126"/>
    <n v="1.2"/>
    <n v="181008.49391999998"/>
    <n v="6053.4302674999635"/>
    <s v="Y"/>
    <n v="301257.67560000002"/>
    <n v="87990.240099999995"/>
    <n v="19005.891861599997"/>
    <n v="200014.38578159997"/>
    <n v="24740.485781599942"/>
    <n v="0"/>
    <n v="0"/>
    <n v="4157299.54"/>
    <n v="1181484.6299999999"/>
    <n v="4282086.5999999996"/>
    <n v="1269398.03"/>
    <n v="4562830.07"/>
    <n v="94.32"/>
    <n v="0"/>
    <n v="20000"/>
    <n v="0"/>
  </r>
  <r>
    <s v="John McAbee"/>
    <s v="018387"/>
    <d v="2002-03-25T00:00:00"/>
    <n v="22.786301369863015"/>
    <s v="Y"/>
    <x v="1"/>
    <s v="MCABEJ01"/>
    <s v="Brian Owens"/>
    <x v="6"/>
    <s v="SR III"/>
    <n v="2606436.81"/>
    <n v="858843.00999999989"/>
    <n v="0.32950847175919062"/>
    <n v="109407.22999999998"/>
    <n v="0"/>
    <n v="0"/>
    <n v="109407.22999999998"/>
    <n v="0.12738909058595005"/>
    <n v="1.2"/>
    <n v="123673.39343999999"/>
    <n v="14266.163440000004"/>
    <s v="Y"/>
    <n v="182450.57670000003"/>
    <n v="60119.010700000006"/>
    <n v="12985.7063112"/>
    <n v="136659.09975119997"/>
    <n v="27251.869751199993"/>
    <n v="0"/>
    <n v="0"/>
    <n v="3161915.94"/>
    <n v="1035429.64"/>
    <n v="2704176.22"/>
    <n v="919416.49"/>
    <n v="2892944.09"/>
    <n v="90.1"/>
    <n v="0"/>
    <n v="20000"/>
    <n v="0"/>
  </r>
  <r>
    <s v="Karen Corwin"/>
    <s v="078618"/>
    <d v="1995-12-11T00:00:00"/>
    <n v="29.076712328767123"/>
    <s v="Y"/>
    <x v="1"/>
    <s v="CORWIK01"/>
    <s v="Ross Faris"/>
    <x v="6"/>
    <s v="SR III"/>
    <n v="4869499.08"/>
    <n v="1196838.54"/>
    <n v="0.24578268120342267"/>
    <n v="129558.80999999998"/>
    <n v="0"/>
    <n v="0"/>
    <n v="129558.80999999998"/>
    <n v="0.10825086732250448"/>
    <n v="1"/>
    <n v="143620.62479999999"/>
    <n v="14061.814800000007"/>
    <s v="Y"/>
    <n v="340864.93560000003"/>
    <n v="83778.697800000009"/>
    <n v="15080.165604000002"/>
    <n v="158700.790404"/>
    <n v="29141.980404000016"/>
    <n v="0"/>
    <n v="0"/>
    <n v="4453343.8499999996"/>
    <n v="1059316.18"/>
    <n v="4441875.07"/>
    <n v="1078719.49"/>
    <n v="4656254.95"/>
    <n v="104.58"/>
    <n v="122.9"/>
    <n v="20000"/>
    <n v="24580"/>
  </r>
  <r>
    <s v="Kelsey Delfavero"/>
    <s v="302104"/>
    <d v="2016-10-10T00:00:00"/>
    <n v="8.2301369863013694"/>
    <s v="Y"/>
    <x v="1"/>
    <s v="KROTHFU"/>
    <s v="Rebecca Long"/>
    <x v="6"/>
    <s v="SR III"/>
    <n v="3266270.07"/>
    <n v="875153.77"/>
    <n v="0.2679367447407679"/>
    <n v="100240.42"/>
    <n v="0"/>
    <n v="0"/>
    <n v="100240.42"/>
    <n v="0.11454035100597235"/>
    <n v="1"/>
    <n v="105018.45239999999"/>
    <n v="4778.0323999999964"/>
    <s v="Y"/>
    <n v="228638.90490000002"/>
    <n v="61260.763900000013"/>
    <n v="11026.937502000002"/>
    <n v="116045.389902"/>
    <n v="15804.969901999997"/>
    <n v="0"/>
    <n v="0"/>
    <n v="3911419.87"/>
    <n v="1051868.43"/>
    <n v="4354894.12"/>
    <n v="968241.94"/>
    <n v="4971555.63"/>
    <n v="65.7"/>
    <n v="0"/>
    <n v="20000"/>
    <n v="0"/>
  </r>
  <r>
    <s v="Kristin Corsnitz"/>
    <s v="157122"/>
    <d v="2003-01-03T00:00:00"/>
    <n v="22.008219178082193"/>
    <s v="Y"/>
    <x v="1"/>
    <s v="KCORSNI"/>
    <s v="Rebecca Long"/>
    <x v="6"/>
    <s v="SR III"/>
    <n v="5637959.75"/>
    <n v="1206834.07"/>
    <n v="0.2140551056612279"/>
    <n v="121071.25"/>
    <n v="0"/>
    <n v="0"/>
    <n v="121071.25"/>
    <n v="0.10032137226619729"/>
    <n v="0.75"/>
    <n v="108615.06630000001"/>
    <n v="-12456.183699999994"/>
    <s v="N"/>
    <n v="394657.18250000005"/>
    <n v="84478.384900000019"/>
    <n v="11404.581961500004"/>
    <n v="120019.64826150001"/>
    <n v="-1051.6017384999868"/>
    <n v="27293.120911591945"/>
    <n v="5842.2318805554823"/>
    <n v="8004859.5700000003"/>
    <n v="1707879.22"/>
    <n v="7363700.7000000002"/>
    <n v="1652322.18"/>
    <n v="7616956.0899999999"/>
    <n v="74.02"/>
    <n v="0"/>
    <n v="20000"/>
    <n v="0"/>
  </r>
  <r>
    <s v="Michele Ortiz"/>
    <s v="306289"/>
    <d v="2019-08-16T00:00:00"/>
    <n v="5.3808219178082188"/>
    <s v="Y"/>
    <x v="1"/>
    <s v="MORTIZ"/>
    <s v="Keith Fergusson"/>
    <x v="6"/>
    <s v="SR III"/>
    <n v="3518746.91"/>
    <n v="1045990.5900000001"/>
    <n v="0.29726224043774718"/>
    <n v="141986.33000000002"/>
    <n v="0"/>
    <n v="222.08606193745072"/>
    <n v="141764.24393806257"/>
    <n v="0.13553108918318527"/>
    <n v="1.2"/>
    <n v="150622.64496000001"/>
    <n v="8858.4010219374322"/>
    <s v="Y"/>
    <n v="246312.28370000003"/>
    <n v="73219.3413"/>
    <n v="15815.377720799999"/>
    <n v="166438.0226808"/>
    <n v="24451.692680799984"/>
    <n v="0"/>
    <n v="0"/>
    <n v="2460621.2200000002"/>
    <n v="754887.04"/>
    <n v="3150099.74"/>
    <n v="1003026.33"/>
    <n v="3462525.46"/>
    <n v="101.62"/>
    <n v="108.1"/>
    <n v="20000"/>
    <n v="21620"/>
  </r>
  <r>
    <s v="Nicholas Iannone"/>
    <s v="019115"/>
    <d v="2002-05-13T00:00:00"/>
    <n v="22.652054794520549"/>
    <s v="Y"/>
    <x v="1"/>
    <s v="IANNON01"/>
    <s v="Mark Diani"/>
    <x v="6"/>
    <s v="SR III"/>
    <n v="12897247.85"/>
    <n v="3012000.54"/>
    <n v="0.23353823815985672"/>
    <n v="420165.76999999996"/>
    <n v="0"/>
    <n v="0"/>
    <n v="420165.76999999996"/>
    <n v="0.13949724258681573"/>
    <n v="0.75"/>
    <n v="271080.04859999998"/>
    <n v="-149085.72139999998"/>
    <s v="N"/>
    <n v="902807.34950000001"/>
    <n v="210840.03780000002"/>
    <n v="28463.405103000001"/>
    <n v="299543.45370299998"/>
    <n v="-120622.31629699998"/>
    <n v="2869440.0741735427"/>
    <n v="670123.9794277777"/>
    <n v="10517692.189999999"/>
    <n v="2326614.92"/>
    <n v="11481134.92"/>
    <n v="2636449.2799999998"/>
    <n v="12086030.93"/>
    <n v="106.71"/>
    <n v="137.83000000000001"/>
    <n v="20000"/>
    <n v="27565"/>
  </r>
  <r>
    <s v="Paul Davis"/>
    <s v="124621"/>
    <d v="2012-04-29T00:00:00"/>
    <n v="12.682191780821919"/>
    <s v="Y"/>
    <x v="1"/>
    <s v="DAVISP03"/>
    <s v="Angela Moore"/>
    <x v="6"/>
    <s v="SR III"/>
    <n v="18008448.949999999"/>
    <n v="4005232.7499999995"/>
    <n v="0.22240853507819727"/>
    <n v="505133.76"/>
    <n v="0"/>
    <n v="0"/>
    <n v="505133.76"/>
    <n v="0.12611845341572223"/>
    <n v="0.75"/>
    <n v="360470.94749999995"/>
    <n v="-144662.81250000006"/>
    <s v="N"/>
    <n v="1260591.4265000001"/>
    <n v="280366.29249999998"/>
    <n v="37849.449487499995"/>
    <n v="398320.39698749996"/>
    <n v="-106813.36301250005"/>
    <n v="2668097.1217360389"/>
    <n v="593407.57229166699"/>
    <n v="11598930.23"/>
    <n v="2455738.59"/>
    <n v="14469508.720000001"/>
    <n v="2858441.6"/>
    <n v="15338929.960000001"/>
    <n v="117.4"/>
    <n v="200"/>
    <n v="20000"/>
    <n v="40000"/>
  </r>
  <r>
    <s v="Reid Ellis"/>
    <s v="301765"/>
    <d v="2016-09-01T00:00:00"/>
    <n v="8.3369863013698637"/>
    <s v="Y"/>
    <x v="1"/>
    <s v="RELLIS"/>
    <s v="Rebecca Long"/>
    <x v="6"/>
    <s v="SR III"/>
    <n v="4171264.95"/>
    <n v="1046493.2799999999"/>
    <n v="0.25088151736801084"/>
    <n v="128428.17999999998"/>
    <n v="0"/>
    <n v="0"/>
    <n v="128428.17999999998"/>
    <n v="0.12272241251276834"/>
    <n v="1"/>
    <n v="125579.19359999998"/>
    <n v="-2848.9863999999943"/>
    <s v="N"/>
    <n v="291988.54650000005"/>
    <n v="73254.529600000009"/>
    <n v="13185.815328000001"/>
    <n v="138765.008928"/>
    <n v="10336.828928000017"/>
    <n v="0"/>
    <n v="0"/>
    <n v="3423284.94"/>
    <n v="848845.31"/>
    <n v="3901310.81"/>
    <n v="1055317.46"/>
    <n v="4115769.37"/>
    <n v="101.35"/>
    <n v="106.75"/>
    <n v="20000"/>
    <n v="21350"/>
  </r>
  <r>
    <s v="Rich Counter"/>
    <s v="302309"/>
    <d v="2016-12-05T00:00:00"/>
    <n v="8.0767123287671225"/>
    <s v="Y"/>
    <x v="1"/>
    <s v="RCOUNTE"/>
    <s v="Colin Senuta"/>
    <x v="6"/>
    <s v="SR III"/>
    <n v="2190703.87"/>
    <n v="516083.29000000004"/>
    <n v="0.23557875487753624"/>
    <n v="103064.71"/>
    <n v="48841.259999999995"/>
    <n v="488.84601909375124"/>
    <n v="53734.603980906264"/>
    <n v="0.10412002291511174"/>
    <n v="0.75"/>
    <n v="46447.496100000004"/>
    <n v="-7287.1078809062601"/>
    <s v="N"/>
    <n v="153349.27090000003"/>
    <n v="36125.830300000009"/>
    <n v="4876.9870905000016"/>
    <n v="51324.483190500003"/>
    <n v="-51740.226809500004"/>
    <n v="1220168.1966043527"/>
    <n v="287445.70449722226"/>
    <n v="4773471.55"/>
    <n v="1244905.7"/>
    <n v="3540034.83"/>
    <n v="934806.57"/>
    <n v="2277422.65"/>
    <n v="96.19"/>
    <n v="0"/>
    <n v="20000"/>
    <n v="0"/>
  </r>
  <r>
    <s v="Robert Hensel"/>
    <s v="090883"/>
    <d v="1988-09-16T00:00:00"/>
    <n v="36.315068493150683"/>
    <s v="Y"/>
    <x v="1"/>
    <s v="HENSEB01"/>
    <s v="Dawn Doane"/>
    <x v="6"/>
    <s v="SR III"/>
    <n v="3942116.53"/>
    <n v="1336028.7700000003"/>
    <n v="0.33891153643801603"/>
    <n v="192813.36"/>
    <n v="0"/>
    <n v="0"/>
    <n v="192813.36"/>
    <n v="0.1443182694336739"/>
    <n v="1.2"/>
    <n v="192388.14288000003"/>
    <n v="-425.2171199999575"/>
    <s v="N"/>
    <n v="275948.15710000001"/>
    <n v="93522.01390000002"/>
    <n v="20200.755002400005"/>
    <n v="212588.89788240002"/>
    <n v="19775.537882400036"/>
    <n v="0"/>
    <n v="0"/>
    <n v="3872943.75"/>
    <n v="1264804.1499999999"/>
    <n v="4129113.84"/>
    <n v="1367098.44"/>
    <n v="4394821.47"/>
    <n v="89.7"/>
    <n v="0"/>
    <n v="20000"/>
    <n v="0"/>
  </r>
  <r>
    <s v="Robert Stephens"/>
    <s v="078892"/>
    <d v="1994-02-28T00:00:00"/>
    <n v="30.860273972602741"/>
    <s v="Y"/>
    <x v="1"/>
    <s v="STEPHB02"/>
    <s v="Ross Faris"/>
    <x v="6"/>
    <s v="SR III"/>
    <n v="3204703.3"/>
    <n v="942276.27"/>
    <n v="0.29402917580544824"/>
    <n v="120211.79"/>
    <n v="0"/>
    <n v="11875.645242074999"/>
    <n v="108336.14475792499"/>
    <n v="0.11497280384438101"/>
    <n v="1.2"/>
    <n v="135687.78287999998"/>
    <n v="27351.63812207499"/>
    <s v="Y"/>
    <n v="224329.231"/>
    <n v="65959.338900000002"/>
    <n v="14247.217202399999"/>
    <n v="149935.00008239999"/>
    <n v="29723.210082399994"/>
    <n v="0"/>
    <n v="0"/>
    <n v="2926838.72"/>
    <n v="803106.32"/>
    <n v="3174445.41"/>
    <n v="918972.09"/>
    <n v="3419477.31"/>
    <n v="93.72"/>
    <n v="0"/>
    <n v="20000"/>
    <n v="0"/>
  </r>
  <r>
    <s v="Robert Walter"/>
    <s v="160500"/>
    <d v="1991-08-19T00:00:00"/>
    <n v="33.391780821917806"/>
    <s v="Y"/>
    <x v="1"/>
    <s v="RWALTER"/>
    <s v="Tom Stone"/>
    <x v="6"/>
    <s v="SR III"/>
    <n v="9607383.4199999999"/>
    <n v="2373915.8499999996"/>
    <n v="0.24709286037841921"/>
    <n v="329522.15000000008"/>
    <n v="0"/>
    <n v="0"/>
    <n v="329522.15000000008"/>
    <n v="0.13880953278103778"/>
    <n v="1"/>
    <n v="284869.90199999994"/>
    <n v="-44652.248000000138"/>
    <s v="N"/>
    <n v="672516.83940000006"/>
    <n v="166174.10949999999"/>
    <n v="29911.339709999997"/>
    <n v="314781.24170999991"/>
    <n v="-14740.908290000167"/>
    <n v="331429.79048049374"/>
    <n v="81893.934944445369"/>
    <n v="5246673.25"/>
    <n v="1187776.69"/>
    <n v="6284065.2800000003"/>
    <n v="1469639.19"/>
    <n v="7625667.5499999998"/>
    <n v="125.99"/>
    <n v="200"/>
    <n v="20000"/>
    <n v="40000"/>
  </r>
  <r>
    <s v="Stacey Avery"/>
    <s v="160345"/>
    <d v="1983-07-18T00:00:00"/>
    <n v="41.484931506849314"/>
    <s v="Y"/>
    <x v="1"/>
    <s v="SAVERY"/>
    <s v="Rebecca Long"/>
    <x v="6"/>
    <s v="SR III"/>
    <n v="4914548.87"/>
    <n v="1310998.3499999999"/>
    <n v="0.26675863536585398"/>
    <n v="159895.31999999998"/>
    <n v="0"/>
    <n v="57.530475000000024"/>
    <n v="159837.78952499997"/>
    <n v="0.12192066414500063"/>
    <n v="1"/>
    <n v="157319.80199999997"/>
    <n v="-2517.9875250000041"/>
    <s v="N"/>
    <n v="344018.42090000003"/>
    <n v="91769.884499999986"/>
    <n v="16518.579209999996"/>
    <n v="173838.38120999996"/>
    <n v="13943.061209999985"/>
    <n v="0"/>
    <n v="0"/>
    <n v="5933161.4100000001"/>
    <n v="1363734.03"/>
    <n v="6000319.8200000003"/>
    <n v="1404225.08"/>
    <n v="6159005.5"/>
    <n v="79.790000000000006"/>
    <n v="0"/>
    <n v="20000"/>
    <n v="0"/>
  </r>
  <r>
    <s v="Stewart Vivian"/>
    <s v="161785"/>
    <d v="1980-12-15T00:00:00"/>
    <n v="44.073972602739723"/>
    <s v="Y"/>
    <x v="1"/>
    <s v="SVIVIAN"/>
    <s v="Tom Stone"/>
    <x v="6"/>
    <s v="SR III"/>
    <n v="11839116.359999999"/>
    <n v="2060395.91"/>
    <n v="0.17403291321312767"/>
    <n v="180004.38999999998"/>
    <n v="0"/>
    <n v="-151.69652999999926"/>
    <n v="180156.08652999997"/>
    <n v="8.7437606362749956E-2"/>
    <n v="0.75"/>
    <n v="185435.63189999998"/>
    <n v="5279.5453700000071"/>
    <s v="Y"/>
    <n v="828738.14520000003"/>
    <n v="144227.71369999999"/>
    <n v="19470.7413495"/>
    <n v="204906.37324949997"/>
    <n v="24901.983249499986"/>
    <n v="0"/>
    <n v="0"/>
    <n v="11256329.949999999"/>
    <n v="2180588.69"/>
    <n v="11304071.01"/>
    <n v="2046800.98"/>
    <n v="12015021.49"/>
    <n v="98.54"/>
    <n v="0"/>
    <n v="20000"/>
    <n v="0"/>
  </r>
  <r>
    <s v="Thomas Ahlers"/>
    <s v="264941"/>
    <d v="2013-10-07T00:00:00"/>
    <n v="11.241095890410959"/>
    <s v="Y"/>
    <x v="1"/>
    <s v="TAHLERS"/>
    <s v="Sean Mengeu"/>
    <x v="6"/>
    <s v="SR III"/>
    <n v="3872269.45"/>
    <n v="1040523.01"/>
    <n v="0.2687114167636242"/>
    <n v="122485.51"/>
    <n v="0"/>
    <n v="4197.1015655249939"/>
    <n v="118288.408434475"/>
    <n v="0.11368168440068903"/>
    <n v="1"/>
    <n v="124862.76119999999"/>
    <n v="6574.3527655249927"/>
    <s v="Y"/>
    <n v="271058.86150000006"/>
    <n v="72836.610700000005"/>
    <n v="13110.589926000001"/>
    <n v="137973.35112599999"/>
    <n v="15487.841125999999"/>
    <n v="0"/>
    <n v="0"/>
    <n v="3638682.39"/>
    <n v="1000197.92"/>
    <n v="4018695.19"/>
    <n v="1012176.47"/>
    <n v="4484126.38"/>
    <n v="86.36"/>
    <n v="0"/>
    <n v="20000"/>
    <n v="0"/>
  </r>
  <r>
    <s v="William Christie"/>
    <s v="161062"/>
    <d v="1991-05-28T00:00:00"/>
    <n v="33.61917808219178"/>
    <s v="Y"/>
    <x v="1"/>
    <s v="BCHRIST"/>
    <s v="Mark Diani"/>
    <x v="6"/>
    <s v="SR III"/>
    <n v="26522666.609999999"/>
    <n v="4256693.8499999996"/>
    <n v="0.1604926801890679"/>
    <n v="426209.39"/>
    <n v="0"/>
    <n v="0"/>
    <n v="426209.39"/>
    <n v="0.10012686019221233"/>
    <n v="0.75"/>
    <n v="383102.44649999996"/>
    <n v="-43106.943500000052"/>
    <s v="N"/>
    <n v="1856586.6627000002"/>
    <n v="297968.56949999998"/>
    <n v="40225.756882499998"/>
    <n v="423328.20338249998"/>
    <n v="-2881.1866175000323"/>
    <n v="99734.095664600449"/>
    <n v="16006.592319444624"/>
    <n v="23777787.469999999"/>
    <n v="3263924.63"/>
    <n v="26492253.629999999"/>
    <n v="4121343.61"/>
    <n v="28094048.59"/>
    <n v="94.41"/>
    <n v="0"/>
    <n v="200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s v="309490"/>
    <d v="2024-04-15T00:00:00"/>
    <n v="0.71232876712328763"/>
    <s v="Y"/>
    <s v="PK"/>
    <s v="AKETELS"/>
    <s v="Todd Fosheim"/>
    <s v="SR I"/>
    <s v="SR I"/>
    <n v="307073.61"/>
    <n v="82479.56"/>
    <n v="0.26859865945497563"/>
    <n v="3431.73"/>
    <n v="0"/>
    <n v="0"/>
    <n v="3431.73"/>
    <n v="4.1607035731034456E-2"/>
    <n v="1"/>
    <n v="4123.9780000000001"/>
    <n v="692.24800000000005"/>
    <s v="Y"/>
    <n v="15353.6805"/>
    <n v="4123.9780000000001"/>
    <n v="288.67846000000003"/>
    <n v="3720.4084600000001"/>
    <n v="288.67846000000009"/>
    <n v="0"/>
    <n v="0"/>
    <n v="0"/>
    <n v="0"/>
    <n v="0"/>
    <n v="0"/>
    <n v="409694"/>
    <n v="74.95"/>
    <n v="0"/>
    <n v="3000"/>
    <n v="0"/>
  </r>
  <r>
    <x v="1"/>
    <s v="309413"/>
    <d v="2024-03-18T00:00:00"/>
    <n v="0.78904109589041094"/>
    <s v="Y"/>
    <s v="PK"/>
    <s v="ACHAPIN"/>
    <s v="Todd Fosheim"/>
    <s v="SR I"/>
    <s v="SR I"/>
    <n v="1298759.75"/>
    <n v="383565.72"/>
    <n v="0.29533231223095724"/>
    <n v="22422.7"/>
    <n v="0"/>
    <n v="0"/>
    <n v="22422.7"/>
    <n v="5.8458560895379291E-2"/>
    <n v="1.2"/>
    <n v="23013.943199999998"/>
    <n v="591.24319999999716"/>
    <s v="Y"/>
    <n v="64937.987500000003"/>
    <n v="19178.286"/>
    <n v="1610.9760240000001"/>
    <n v="24033.676024"/>
    <n v="1610.9760239999996"/>
    <n v="0"/>
    <n v="0"/>
    <n v="0"/>
    <n v="0"/>
    <n v="0"/>
    <n v="0"/>
    <n v="1426103.68"/>
    <n v="91.07"/>
    <n v="0"/>
    <n v="3000"/>
    <n v="0"/>
  </r>
  <r>
    <x v="2"/>
    <s v="306444"/>
    <d v="2019-10-01T00:00:00"/>
    <n v="5.2547945205479456"/>
    <s v="Y"/>
    <s v="PK"/>
    <s v="ASMYKOW"/>
    <s v="Mike Peters"/>
    <s v="SR I"/>
    <s v="SR I"/>
    <n v="1723003.02"/>
    <n v="369632.02999999997"/>
    <n v="0.21452778997450622"/>
    <n v="17322.350000000002"/>
    <n v="0"/>
    <n v="8103.0397184999892"/>
    <n v="9219.3102815000129"/>
    <n v="2.4941859831519506E-2"/>
    <n v="0.75"/>
    <n v="13861.201125"/>
    <n v="4641.8908434999867"/>
    <s v="Y"/>
    <n v="86150.151000000013"/>
    <n v="18481.601500000001"/>
    <n v="970.28407875000005"/>
    <n v="18292.634078750001"/>
    <n v="970.28407874999903"/>
    <n v="0"/>
    <n v="0"/>
    <n v="511134.78"/>
    <n v="137639.45000000001"/>
    <n v="1010224.71"/>
    <n v="248696.33"/>
    <n v="2426510.75"/>
    <n v="71.010000000000005"/>
    <n v="0"/>
    <n v="3000"/>
    <n v="0"/>
  </r>
  <r>
    <x v="3"/>
    <s v="306361"/>
    <d v="2019-09-03T00:00:00"/>
    <n v="5.3315068493150681"/>
    <s v="Y"/>
    <s v="PK"/>
    <s v="AJORDAN"/>
    <s v="Stanley Dunton"/>
    <s v="SR I"/>
    <s v="SR I"/>
    <n v="1804244.86"/>
    <n v="445405.88999999996"/>
    <n v="0.24686554462458046"/>
    <n v="21228.869999999995"/>
    <n v="0"/>
    <n v="1353.3947041312495"/>
    <n v="19875.475295868746"/>
    <n v="4.4623287976431447E-2"/>
    <n v="1"/>
    <n v="22270.2945"/>
    <n v="2394.8192041312541"/>
    <s v="Y"/>
    <n v="90212.243000000017"/>
    <n v="22270.2945"/>
    <n v="1558.9206150000002"/>
    <n v="22787.790614999994"/>
    <n v="1558.9206149999991"/>
    <n v="0"/>
    <n v="0"/>
    <n v="750862.8"/>
    <n v="203375.64"/>
    <n v="1315316.55"/>
    <n v="322868.98"/>
    <n v="1866431.82"/>
    <n v="96.67"/>
    <n v="0"/>
    <n v="3000"/>
    <n v="0"/>
  </r>
  <r>
    <x v="4"/>
    <s v="309340"/>
    <d v="2024-01-02T00:00:00"/>
    <n v="0.99726027397260275"/>
    <s v="Y"/>
    <s v="PK"/>
    <s v="BGLENN"/>
    <s v="Robert Rogers"/>
    <s v="SR I"/>
    <s v="SR I"/>
    <n v="389084.87"/>
    <n v="88943.10000000002"/>
    <n v="0.22859562747839571"/>
    <n v="9996"/>
    <n v="7372.3300000000008"/>
    <n v="762.24860178749077"/>
    <n v="1861.4213982125084"/>
    <n v="2.0928227127371409E-2"/>
    <n v="0.75"/>
    <n v="3335.3662500000009"/>
    <n v="1473.9448517874926"/>
    <s v="Y"/>
    <n v="19454.2435"/>
    <n v="4447.1550000000016"/>
    <n v="233.47563750000009"/>
    <n v="10229.4756375"/>
    <n v="233.47563749999972"/>
    <n v="0"/>
    <n v="0"/>
    <n v="0"/>
    <n v="0"/>
    <n v="0"/>
    <n v="0"/>
    <n v="1001536.48"/>
    <n v="38.85"/>
    <n v="0"/>
    <n v="3000"/>
    <n v="0"/>
  </r>
  <r>
    <x v="5"/>
    <s v="309078"/>
    <d v="2023-06-05T00:00:00"/>
    <n v="1.5753424657534247"/>
    <s v="Y"/>
    <s v="PK"/>
    <s v="BBUETER"/>
    <s v="Joseph Pleva"/>
    <s v="SR I"/>
    <s v="SR I"/>
    <n v="372457.09"/>
    <n v="88871.33"/>
    <n v="0.23860823806575945"/>
    <n v="5838.45"/>
    <n v="2290.9700000000003"/>
    <n v="0"/>
    <n v="3547.4799999999996"/>
    <n v="3.9917035111323294E-2"/>
    <n v="0.75"/>
    <n v="3332.6748749999997"/>
    <n v="-214.80512499999986"/>
    <s v="N"/>
    <n v="18622.854500000001"/>
    <n v="4443.5664999999999"/>
    <n v="233.28724124999999"/>
    <n v="6071.7372412499999"/>
    <n v="233.28724125000008"/>
    <n v="0"/>
    <n v="0"/>
    <n v="0"/>
    <n v="0"/>
    <n v="0"/>
    <n v="0"/>
    <n v="370000"/>
    <n v="100.66"/>
    <n v="103.3"/>
    <n v="3000"/>
    <n v="3099"/>
  </r>
  <r>
    <x v="6"/>
    <s v="307963"/>
    <d v="2021-11-08T00:00:00"/>
    <n v="3.1479452054794521"/>
    <s v="Y"/>
    <s v="PK"/>
    <s v="BBRISCO"/>
    <s v="Charles Jaramillo"/>
    <s v="SR I"/>
    <s v="SR I"/>
    <n v="1404530.31"/>
    <n v="395423.98"/>
    <n v="0.28153467190038778"/>
    <n v="21900.74"/>
    <n v="0"/>
    <n v="0"/>
    <n v="21900.74"/>
    <n v="5.5385462459813392E-2"/>
    <n v="1"/>
    <n v="19771.199000000001"/>
    <n v="-2129.5410000000011"/>
    <s v="N"/>
    <n v="70226.515500000009"/>
    <n v="19771.199000000001"/>
    <n v="1383.9839300000001"/>
    <n v="23284.72393"/>
    <n v="1383.9839299999985"/>
    <n v="0"/>
    <n v="0"/>
    <n v="326117.15999999997"/>
    <n v="86159.5"/>
    <n v="1213734.54"/>
    <n v="347876.39"/>
    <n v="1861509.45"/>
    <n v="75.45"/>
    <n v="0"/>
    <n v="3000"/>
    <n v="0"/>
  </r>
  <r>
    <x v="7"/>
    <s v="309305"/>
    <d v="2023-12-11T00:00:00"/>
    <n v="1.0575342465753426"/>
    <s v="Y"/>
    <s v="PK"/>
    <s v="BCRAWFO"/>
    <s v="Charles Jaramillo"/>
    <s v="SR I"/>
    <s v="SR I"/>
    <n v="19634.91"/>
    <n v="1980.5900000000001"/>
    <n v="0.1008708468742663"/>
    <n v="50.46"/>
    <n v="0"/>
    <n v="0"/>
    <n v="50.46"/>
    <n v="2.5477256777020986E-2"/>
    <n v="0.75"/>
    <n v="74.272125000000017"/>
    <n v="23.812125000000016"/>
    <s v="Y"/>
    <n v="981.74549999999999"/>
    <n v="99.029499999999999"/>
    <n v="5.1990487500000011"/>
    <n v="55.659048750000004"/>
    <n v="5.1990487500000029"/>
    <n v="0"/>
    <n v="0"/>
    <n v="0"/>
    <n v="0"/>
    <n v="0"/>
    <n v="0"/>
    <n v="479998.08"/>
    <n v="4.09"/>
    <n v="0"/>
    <n v="3000"/>
    <n v="0"/>
  </r>
  <r>
    <x v="8"/>
    <s v="307548"/>
    <d v="2021-06-09T00:00:00"/>
    <n v="3.5643835616438357"/>
    <s v="Y"/>
    <s v="PK"/>
    <s v="CSANC01"/>
    <s v="Arthur Shields"/>
    <s v="SR I"/>
    <s v="SR I"/>
    <n v="946110.09"/>
    <n v="234792.50999999998"/>
    <n v="0.24816616214292778"/>
    <n v="10084.130000000001"/>
    <n v="0"/>
    <n v="0"/>
    <n v="10084.130000000001"/>
    <n v="4.2949112814544221E-2"/>
    <n v="1"/>
    <n v="11739.6255"/>
    <n v="1655.4954999999991"/>
    <s v="Y"/>
    <n v="47305.504500000003"/>
    <n v="11739.6255"/>
    <n v="821.77378500000009"/>
    <n v="10905.903785"/>
    <n v="821.77378499999941"/>
    <n v="0"/>
    <n v="0"/>
    <n v="816125.4"/>
    <n v="170894.52"/>
    <n v="1014842.44"/>
    <n v="270917.39"/>
    <n v="910301.23"/>
    <n v="103.93"/>
    <n v="119.65"/>
    <n v="3000"/>
    <n v="3589.5"/>
  </r>
  <r>
    <x v="9"/>
    <s v="306750"/>
    <d v="2020-01-16T00:00:00"/>
    <n v="4.9616438356164387"/>
    <s v="Y"/>
    <s v="PK"/>
    <s v="CHOWA01"/>
    <s v="Kevin Thongsinthusak"/>
    <s v="SR I"/>
    <s v="SR I"/>
    <n v="614483.51"/>
    <n v="348354.72"/>
    <n v="0.56690653911933286"/>
    <n v="18682.469999999998"/>
    <n v="0"/>
    <n v="8663.9173848750361"/>
    <n v="10018.552615124961"/>
    <n v="2.8759629308668367E-2"/>
    <n v="1.2"/>
    <n v="20901.283200000002"/>
    <n v="10882.73058487504"/>
    <s v="Y"/>
    <n v="30724.175500000001"/>
    <n v="17417.736000000001"/>
    <n v="1463.0898240000004"/>
    <n v="20145.559823999996"/>
    <n v="1463.0898239999988"/>
    <n v="0"/>
    <n v="0"/>
    <n v="303744.84999999998"/>
    <n v="151632.94"/>
    <n v="379388.8"/>
    <n v="194783.85"/>
    <n v="438648.89"/>
    <n v="140.09"/>
    <n v="200"/>
    <n v="3000"/>
    <n v="6000"/>
  </r>
  <r>
    <x v="10"/>
    <s v="309031"/>
    <d v="2023-02-27T00:00:00"/>
    <n v="1.8438356164383563"/>
    <s v="Y"/>
    <s v="PK"/>
    <s v="CROHRBA"/>
    <s v="Anita Robben"/>
    <s v="SR I"/>
    <s v="SR I"/>
    <n v="488300.49"/>
    <n v="115002.22"/>
    <n v="0.23551526642948895"/>
    <n v="4306.84"/>
    <n v="459.54"/>
    <n v="2547.7550673750011"/>
    <n v="1299.5449326249991"/>
    <n v="1.130017257601635E-2"/>
    <n v="0.75"/>
    <n v="4312.5832500000006"/>
    <n v="3013.0383173750015"/>
    <s v="Y"/>
    <n v="24415.0245"/>
    <n v="5750.1109999999999"/>
    <n v="301.88082750000001"/>
    <n v="4608.7208275000003"/>
    <n v="301.88082750000012"/>
    <n v="0"/>
    <n v="0"/>
    <n v="0"/>
    <n v="0"/>
    <n v="92933.72"/>
    <n v="23003.4"/>
    <n v="458260.96"/>
    <n v="106.56"/>
    <n v="136.69999999999999"/>
    <n v="3000"/>
    <n v="4101"/>
  </r>
  <r>
    <x v="11"/>
    <s v="306359"/>
    <d v="2019-09-03T00:00:00"/>
    <n v="5.3315068493150681"/>
    <s v="Y"/>
    <s v="PK"/>
    <s v="DHANSEL"/>
    <s v="Travis Turner"/>
    <s v="SR I"/>
    <s v="SR I"/>
    <n v="970425.29"/>
    <n v="299375.05999999994"/>
    <n v="0.3084988232324406"/>
    <n v="15151.16"/>
    <n v="0"/>
    <n v="8248.102194749983"/>
    <n v="6903.0578052500168"/>
    <n v="2.3058226043445363E-2"/>
    <n v="1.2"/>
    <n v="17962.503599999996"/>
    <n v="11059.44579474998"/>
    <s v="Y"/>
    <n v="48521.264500000005"/>
    <n v="14968.752999999997"/>
    <n v="1257.3752519999998"/>
    <n v="16408.535252000001"/>
    <n v="1257.3752520000016"/>
    <n v="0"/>
    <n v="0"/>
    <n v="1271812.6399999999"/>
    <n v="321870.59999999998"/>
    <n v="1028550.9"/>
    <n v="372443.02"/>
    <n v="1210144.55"/>
    <n v="80.19"/>
    <n v="0"/>
    <n v="3000"/>
    <n v="0"/>
  </r>
  <r>
    <x v="12"/>
    <s v="306335"/>
    <d v="2021-06-01T00:00:00"/>
    <n v="3.5863013698630137"/>
    <s v="Y"/>
    <s v="PK"/>
    <s v="EMACDON"/>
    <s v="Lucas Hespe"/>
    <s v="SR I"/>
    <s v="SR I"/>
    <n v="2198062.5099999998"/>
    <n v="496362.23000000004"/>
    <n v="0.22581806829506412"/>
    <n v="27159.889999999996"/>
    <n v="0"/>
    <n v="0"/>
    <n v="27159.889999999996"/>
    <n v="5.4717882140226493E-2"/>
    <n v="0.75"/>
    <n v="18613.583625000003"/>
    <n v="-8546.3063749999928"/>
    <s v="N"/>
    <n v="109903.12549999999"/>
    <n v="24818.111500000003"/>
    <n v="1302.9508537500003"/>
    <n v="28462.840853749996"/>
    <n v="1302.9508537500005"/>
    <n v="0"/>
    <n v="0"/>
    <n v="1399292.99"/>
    <n v="364555.71"/>
    <n v="1520516.42"/>
    <n v="423855.7"/>
    <n v="2002451.02"/>
    <n v="109.77"/>
    <n v="160.78"/>
    <n v="3000"/>
    <n v="4823.25"/>
  </r>
  <r>
    <x v="13"/>
    <s v="308085"/>
    <d v="2022-01-03T00:00:00"/>
    <n v="2.9945205479452053"/>
    <s v="Y"/>
    <s v="PK"/>
    <s v="ELOWE"/>
    <s v="Jeremy Robb"/>
    <s v="SR I"/>
    <s v="SR I"/>
    <n v="2550057.0699999998"/>
    <n v="581969.66999999993"/>
    <n v="0.22821829238511904"/>
    <n v="32452.16"/>
    <n v="0"/>
    <n v="178.46120174999669"/>
    <n v="32273.698798250003"/>
    <n v="5.5455980718462541E-2"/>
    <n v="0.75"/>
    <n v="21823.862624999998"/>
    <n v="-10449.836173250005"/>
    <s v="N"/>
    <n v="127502.8535"/>
    <n v="29098.483499999998"/>
    <n v="1527.6703837499999"/>
    <n v="33979.830383749999"/>
    <n v="1527.670383749999"/>
    <n v="0"/>
    <n v="0"/>
    <n v="327702.44"/>
    <n v="84410.63"/>
    <n v="1163831.29"/>
    <n v="275744.40000000002"/>
    <n v="2643704.13"/>
    <n v="96.46"/>
    <n v="0"/>
    <n v="3000"/>
    <n v="0"/>
  </r>
  <r>
    <x v="14"/>
    <s v="308919"/>
    <d v="2023-01-03T00:00:00"/>
    <n v="1.9945205479452055"/>
    <s v="Y"/>
    <s v="PK"/>
    <s v="FSALAZA"/>
    <s v="Zack Stender"/>
    <s v="SR I"/>
    <s v="SR I"/>
    <n v="816490.27"/>
    <n v="163899.67000000001"/>
    <n v="0.2007368318057238"/>
    <n v="6283.079999999999"/>
    <n v="0"/>
    <n v="834.78010199999972"/>
    <n v="5448.2998979999993"/>
    <n v="3.3241677045475433E-2"/>
    <n v="0.75"/>
    <n v="6146.2376249999998"/>
    <n v="697.93772700000045"/>
    <s v="Y"/>
    <n v="40824.513500000001"/>
    <n v="8194.9835000000003"/>
    <n v="430.23663375000001"/>
    <n v="6713.3166337499988"/>
    <n v="430.23663374999978"/>
    <n v="0"/>
    <n v="0"/>
    <n v="0"/>
    <n v="0"/>
    <n v="308813.23"/>
    <n v="86624.55"/>
    <n v="574091.06999999995"/>
    <n v="142.22"/>
    <n v="200"/>
    <n v="3000"/>
    <n v="6000"/>
  </r>
  <r>
    <x v="15"/>
    <s v="307811"/>
    <d v="2021-09-13T00:00:00"/>
    <n v="3.3013698630136985"/>
    <s v="Y"/>
    <s v="PK"/>
    <s v="HOLSON"/>
    <s v="Anthony Hutson"/>
    <s v="SR I"/>
    <s v="SR I"/>
    <n v="2705331.22"/>
    <n v="379265.44999999995"/>
    <n v="0.14019187269793898"/>
    <n v="13235.96"/>
    <n v="0"/>
    <n v="0"/>
    <n v="13235.96"/>
    <n v="3.4898934242494274E-2"/>
    <n v="0.75"/>
    <n v="14222.454374999999"/>
    <n v="986.49437500000022"/>
    <s v="Y"/>
    <n v="135266.56100000002"/>
    <n v="18963.272499999999"/>
    <n v="995.57180625000001"/>
    <n v="14231.531806249999"/>
    <n v="995.57180625000001"/>
    <n v="0"/>
    <n v="0"/>
    <n v="1314450.24"/>
    <n v="185155.5"/>
    <n v="2765983.88"/>
    <n v="390013.9"/>
    <n v="3112308.34"/>
    <n v="86.92"/>
    <n v="0"/>
    <n v="3000"/>
    <n v="0"/>
  </r>
  <r>
    <x v="16"/>
    <s v="308722"/>
    <d v="2022-09-12T00:00:00"/>
    <n v="2.3041095890410959"/>
    <s v="Y"/>
    <s v="PK"/>
    <s v="JBLANCH"/>
    <s v="Jacqueline Mayo"/>
    <s v="SR I"/>
    <s v="SR I"/>
    <n v="1106931.29"/>
    <n v="330606.19"/>
    <n v="0.29866911612915015"/>
    <n v="17678.349999999999"/>
    <n v="0"/>
    <n v="0"/>
    <n v="17678.349999999999"/>
    <n v="5.3472531775645211E-2"/>
    <n v="1.2"/>
    <n v="19836.3714"/>
    <n v="2158.0214000000014"/>
    <s v="Y"/>
    <n v="55346.564500000008"/>
    <n v="16530.309500000003"/>
    <n v="1388.5459980000003"/>
    <n v="19066.895998"/>
    <n v="1388.5459980000014"/>
    <n v="0"/>
    <n v="0"/>
    <n v="0"/>
    <n v="0"/>
    <n v="486678"/>
    <n v="137657.99"/>
    <n v="1454504.34"/>
    <n v="76.099999999999994"/>
    <n v="0"/>
    <n v="3000"/>
    <n v="0"/>
  </r>
  <r>
    <x v="17"/>
    <s v="308768"/>
    <d v="2022-10-17T00:00:00"/>
    <n v="2.2082191780821918"/>
    <s v="Y"/>
    <s v="PK"/>
    <s v="JLINTON"/>
    <s v="Derek Anderson"/>
    <s v="SR I"/>
    <s v="SR I"/>
    <n v="1114675.8"/>
    <n v="233405.54"/>
    <n v="0.20939320652695609"/>
    <n v="8754.130000000001"/>
    <n v="0"/>
    <n v="0"/>
    <n v="8754.130000000001"/>
    <n v="3.7506093471474586E-2"/>
    <n v="0.75"/>
    <n v="8752.7077500000014"/>
    <n v="-1.4222499999996217"/>
    <s v="N"/>
    <n v="55733.790000000008"/>
    <n v="11670.277000000002"/>
    <n v="612.68954250000013"/>
    <n v="9366.8195425000013"/>
    <n v="612.68954250000024"/>
    <n v="0"/>
    <n v="0"/>
    <n v="0"/>
    <n v="0"/>
    <n v="425828.29"/>
    <n v="96744.19"/>
    <n v="1435417.89"/>
    <n v="77.66"/>
    <n v="0"/>
    <n v="3000"/>
    <n v="0"/>
  </r>
  <r>
    <x v="18"/>
    <s v="308593"/>
    <d v="2022-08-15T00:00:00"/>
    <n v="2.3808219178082193"/>
    <s v="Y"/>
    <s v="PK"/>
    <s v="JBARRET"/>
    <s v="Charles Jaramillo"/>
    <s v="SR I"/>
    <s v="SR I"/>
    <n v="80885.31"/>
    <n v="21360.269999999997"/>
    <n v="0.26408095610933552"/>
    <n v="743.49"/>
    <n v="0"/>
    <n v="4342.80409013998"/>
    <n v="-3599.3140901399802"/>
    <n v="-0.16850508397787017"/>
    <n v="1"/>
    <n v="1068.0134999999998"/>
    <n v="4667.3275901399802"/>
    <s v="Y"/>
    <n v="4044.2655"/>
    <n v="1068.0134999999998"/>
    <n v="74.760944999999992"/>
    <n v="818.250945"/>
    <n v="74.760944999999992"/>
    <n v="0"/>
    <n v="0"/>
    <n v="0"/>
    <n v="0"/>
    <n v="5414.31"/>
    <n v="0"/>
    <n v="546119.52"/>
    <n v="14.81"/>
    <n v="0"/>
    <n v="3000"/>
    <n v="0"/>
  </r>
  <r>
    <x v="19"/>
    <s v="308110"/>
    <d v="2022-01-14T00:00:00"/>
    <n v="2.9643835616438357"/>
    <s v="Y"/>
    <s v="PK"/>
    <s v="JBOSTER"/>
    <s v="Lauren Kromer"/>
    <s v="SR I"/>
    <s v="SR I"/>
    <n v="2826907.87"/>
    <n v="739603.66999999993"/>
    <n v="0.26162991650661749"/>
    <n v="44037.820000000007"/>
    <n v="0"/>
    <n v="21751.253796375066"/>
    <n v="22286.566203624941"/>
    <n v="3.0133120085281545E-2"/>
    <n v="1"/>
    <n v="36980.183499999999"/>
    <n v="14693.617296375058"/>
    <s v="Y"/>
    <n v="141345.39350000001"/>
    <n v="36980.183499999999"/>
    <n v="2588.6128450000001"/>
    <n v="46626.43284500001"/>
    <n v="2588.6128450000033"/>
    <n v="0"/>
    <n v="0"/>
    <n v="1488471.98"/>
    <n v="313300"/>
    <n v="1313983.75"/>
    <n v="326991.94"/>
    <n v="2817445.93"/>
    <n v="100.34"/>
    <n v="101.7"/>
    <n v="3000"/>
    <n v="3051"/>
  </r>
  <r>
    <x v="20"/>
    <s v="263567"/>
    <d v="2013-08-01T00:00:00"/>
    <n v="11.424657534246576"/>
    <s v="Y"/>
    <s v="PK"/>
    <s v="JHEERDT"/>
    <s v="Joseph Pleva"/>
    <s v="SR I"/>
    <s v="SR I"/>
    <n v="1335041.0900000001"/>
    <n v="286964.32999999996"/>
    <n v="0.21494793841888413"/>
    <n v="11725.54"/>
    <n v="0"/>
    <n v="635.73993900000642"/>
    <n v="11089.800060999994"/>
    <n v="3.8645221379953375E-2"/>
    <n v="0.75"/>
    <n v="10761.162375"/>
    <n v="-328.63768599999457"/>
    <s v="N"/>
    <n v="66752.054500000013"/>
    <n v="14348.2165"/>
    <n v="753.28136625000002"/>
    <n v="12478.82136625"/>
    <n v="753.28136624999934"/>
    <n v="0"/>
    <n v="0"/>
    <n v="1270188.98"/>
    <n v="304332.59999999998"/>
    <n v="1259456.3"/>
    <n v="346838.91"/>
    <n v="1533134.41"/>
    <n v="87.08"/>
    <n v="0"/>
    <n v="3000"/>
    <n v="0"/>
  </r>
  <r>
    <x v="21"/>
    <s v="308092"/>
    <d v="2022-01-10T00:00:00"/>
    <n v="2.9753424657534246"/>
    <s v="Y"/>
    <s v="PK"/>
    <s v="JDAVIS"/>
    <s v="Mathew Todd"/>
    <s v="SR I"/>
    <s v="SR I"/>
    <n v="1047105.31"/>
    <n v="134124.34"/>
    <n v="0.12809059291276059"/>
    <n v="4236.2800000000007"/>
    <n v="0"/>
    <n v="533.94027000000096"/>
    <n v="3702.3397299999997"/>
    <n v="2.7603787127675704E-2"/>
    <n v="0.75"/>
    <n v="5029.6627500000004"/>
    <n v="1327.3230200000007"/>
    <s v="Y"/>
    <n v="52355.265500000009"/>
    <n v="6706.2170000000006"/>
    <n v="352.07639250000005"/>
    <n v="4588.3563925000008"/>
    <n v="352.07639250000011"/>
    <n v="0"/>
    <n v="0"/>
    <n v="0"/>
    <n v="0"/>
    <n v="0"/>
    <n v="0"/>
    <n v="591499.56000000006"/>
    <n v="177.03"/>
    <n v="200"/>
    <n v="3000"/>
    <n v="6000"/>
  </r>
  <r>
    <x v="22"/>
    <s v="308452"/>
    <d v="2022-06-01T00:00:00"/>
    <n v="2.5863013698630137"/>
    <s v="Y"/>
    <s v="PK"/>
    <s v="JGRAC02"/>
    <s v="Arthur Shields"/>
    <s v="SR I"/>
    <s v="SR I"/>
    <n v="1323900.97"/>
    <n v="260124.04"/>
    <n v="0.1964830043141369"/>
    <n v="9229.0500000000011"/>
    <n v="0"/>
    <n v="0"/>
    <n v="9229.0500000000011"/>
    <n v="3.5479419741443356E-2"/>
    <n v="0.75"/>
    <n v="9754.6514999999999"/>
    <n v="525.60149999999885"/>
    <s v="Y"/>
    <n v="66195.048500000004"/>
    <n v="13006.202000000003"/>
    <n v="682.82560500000022"/>
    <n v="9911.8756050000011"/>
    <n v="682.825605"/>
    <n v="0"/>
    <n v="0"/>
    <n v="195271.76"/>
    <n v="37059.769999999997"/>
    <n v="1393392.86"/>
    <n v="344941.81"/>
    <n v="3769975.21"/>
    <n v="35.119999999999997"/>
    <n v="0"/>
    <n v="3000"/>
    <n v="0"/>
  </r>
  <r>
    <x v="23"/>
    <s v="308263"/>
    <d v="2022-03-28T00:00:00"/>
    <n v="2.7643835616438355"/>
    <s v="Y"/>
    <s v="PK"/>
    <s v="JBOLIVA"/>
    <s v="James Erramouspe"/>
    <s v="SR I"/>
    <s v="SR I"/>
    <n v="1339703.82"/>
    <n v="403991.95999999996"/>
    <n v="0.3015531895699155"/>
    <n v="22266.02"/>
    <n v="0"/>
    <n v="0"/>
    <n v="22266.02"/>
    <n v="5.5115007734312341E-2"/>
    <n v="1.2"/>
    <n v="24239.517599999996"/>
    <n v="1973.4975999999951"/>
    <s v="Y"/>
    <n v="66985.191000000006"/>
    <n v="20199.597999999998"/>
    <n v="1696.7662319999999"/>
    <n v="23962.786231999999"/>
    <n v="1696.7662319999981"/>
    <n v="0"/>
    <n v="0"/>
    <n v="70549.94"/>
    <n v="22679.63"/>
    <n v="904247.22"/>
    <n v="232840.61"/>
    <n v="1588905.89"/>
    <n v="84.32"/>
    <n v="0"/>
    <n v="3000"/>
    <n v="0"/>
  </r>
  <r>
    <x v="24"/>
    <s v="308443"/>
    <d v="2022-06-01T00:00:00"/>
    <n v="2.5863013698630137"/>
    <s v="Y"/>
    <s v="PK"/>
    <s v="JPERE04"/>
    <s v="Arthur Shields"/>
    <s v="SR I"/>
    <s v="SR I"/>
    <n v="708119"/>
    <n v="239203.13999999998"/>
    <n v="0.33780076512563562"/>
    <n v="11197.29"/>
    <n v="0"/>
    <n v="0"/>
    <n v="11197.29"/>
    <n v="4.6810798553898587E-2"/>
    <n v="1.2"/>
    <n v="14352.188399999999"/>
    <n v="3154.8983999999982"/>
    <s v="Y"/>
    <n v="35405.950000000004"/>
    <n v="11960.156999999999"/>
    <n v="1004.653188"/>
    <n v="12201.943188000001"/>
    <n v="1004.6531880000002"/>
    <n v="0"/>
    <n v="0"/>
    <n v="213129.12"/>
    <n v="51989.24"/>
    <n v="712449"/>
    <n v="221691.01"/>
    <n v="806188.28"/>
    <n v="87.84"/>
    <n v="0"/>
    <n v="3000"/>
    <n v="0"/>
  </r>
  <r>
    <x v="25"/>
    <s v="124247"/>
    <d v="2022-06-01T00:00:00"/>
    <n v="2.5863013698630137"/>
    <s v="Y"/>
    <s v="PK"/>
    <s v="KWOMACK"/>
    <s v="Trevor Renfro"/>
    <s v="SR I"/>
    <s v="SR I"/>
    <n v="1247614.3400000001"/>
    <n v="347466.41"/>
    <n v="0.27850466194545337"/>
    <n v="18369.57"/>
    <n v="0"/>
    <n v="0"/>
    <n v="18369.57"/>
    <n v="5.2867182183164128E-2"/>
    <n v="1"/>
    <n v="17373.320499999998"/>
    <n v="-996.24950000000172"/>
    <s v="N"/>
    <n v="62380.717000000004"/>
    <n v="17373.320499999998"/>
    <n v="1216.132435"/>
    <n v="19585.702434999999"/>
    <n v="1216.1324349999995"/>
    <n v="0"/>
    <n v="0"/>
    <n v="1821.08"/>
    <n v="960.57"/>
    <n v="437818.96"/>
    <n v="123319.13"/>
    <n v="1098257.1599999999"/>
    <n v="113.6"/>
    <n v="189.5"/>
    <n v="3000"/>
    <n v="5685"/>
  </r>
  <r>
    <x v="26"/>
    <s v="309411"/>
    <d v="2024-03-04T00:00:00"/>
    <n v="0.82739726027397265"/>
    <s v="Y"/>
    <s v="PK"/>
    <s v="KEARLEY"/>
    <s v="Keith Fergusson"/>
    <s v="SR I"/>
    <s v="SR I"/>
    <n v="85938.4"/>
    <n v="24821.610000000004"/>
    <n v="0.28883025515950966"/>
    <n v="955.93999999999994"/>
    <n v="0"/>
    <n v="0"/>
    <n v="955.93999999999994"/>
    <n v="3.8512409146707234E-2"/>
    <n v="1"/>
    <n v="1241.0805000000003"/>
    <n v="285.14050000000032"/>
    <s v="Y"/>
    <n v="4296.92"/>
    <n v="1241.0805000000003"/>
    <n v="86.875635000000031"/>
    <n v="1042.8156349999999"/>
    <n v="86.875634999999988"/>
    <n v="0"/>
    <n v="0"/>
    <n v="0"/>
    <n v="0"/>
    <n v="0"/>
    <n v="0"/>
    <n v="320000"/>
    <n v="26.86"/>
    <n v="0"/>
    <n v="3000"/>
    <n v="0"/>
  </r>
  <r>
    <x v="27"/>
    <s v="308658"/>
    <d v="2022-08-29T00:00:00"/>
    <n v="2.3424657534246576"/>
    <s v="Y"/>
    <s v="PK"/>
    <s v="KLAUFER"/>
    <s v="Todd Fosheim"/>
    <s v="SR I"/>
    <s v="SR I"/>
    <n v="2941104.22"/>
    <n v="618758.56000000006"/>
    <n v="0.21038307850240004"/>
    <n v="30390.57"/>
    <n v="0"/>
    <n v="1.0186340659856796E-10"/>
    <n v="30390.569999999898"/>
    <n v="4.9115393248054452E-2"/>
    <n v="0.75"/>
    <n v="23203.446000000004"/>
    <n v="-7187.1239999998943"/>
    <s v="N"/>
    <n v="147055.21100000001"/>
    <n v="30937.928000000004"/>
    <n v="1624.2412200000003"/>
    <n v="32014.81122"/>
    <n v="1624.2412199999999"/>
    <n v="0"/>
    <n v="0"/>
    <n v="168012.57"/>
    <n v="31234.37"/>
    <n v="876192.56"/>
    <n v="180584.74"/>
    <n v="4529188.04"/>
    <n v="64.94"/>
    <n v="0"/>
    <n v="3000"/>
    <n v="0"/>
  </r>
  <r>
    <x v="28"/>
    <s v="302823"/>
    <d v="2017-05-01T00:00:00"/>
    <n v="7.6739726027397257"/>
    <s v="Y"/>
    <s v="PK"/>
    <s v="WILFOL01"/>
    <s v="Kristine Seymour"/>
    <s v="SR I"/>
    <s v="SR I"/>
    <n v="1002942.78"/>
    <n v="267812.02999999997"/>
    <n v="0.26702623054926422"/>
    <n v="29999.97"/>
    <n v="18060.810000000001"/>
    <n v="351.94089075000375"/>
    <n v="11587.219109249996"/>
    <n v="4.3266238298742585E-2"/>
    <n v="1"/>
    <n v="13390.601499999999"/>
    <n v="1803.3823907500027"/>
    <s v="Y"/>
    <n v="50147.139000000003"/>
    <n v="13390.601500000001"/>
    <n v="937.34210500000017"/>
    <n v="30937.312105000001"/>
    <n v="937.34210499999972"/>
    <n v="0"/>
    <n v="0"/>
    <n v="1843850.51"/>
    <n v="637324.66"/>
    <n v="1397361.27"/>
    <n v="455884.53"/>
    <n v="1467934.86"/>
    <n v="68.319999999999993"/>
    <n v="0"/>
    <n v="3000"/>
    <n v="0"/>
  </r>
  <r>
    <x v="29"/>
    <s v="309805"/>
    <d v="2024-07-22T00:00:00"/>
    <n v="0.44383561643835617"/>
    <s v="Y"/>
    <s v="PK"/>
    <s v="LGREEN"/>
    <s v="Maria Gergen"/>
    <s v="SR I"/>
    <s v="SR I"/>
    <n v="513148.69"/>
    <n v="129915.98"/>
    <n v="0.25317414334624921"/>
    <n v="6195.85"/>
    <n v="0"/>
    <n v="1610.1849964875"/>
    <n v="4585.6650035125003"/>
    <n v="3.5297159006247733E-2"/>
    <n v="1"/>
    <n v="6495.799"/>
    <n v="1910.1339964874996"/>
    <s v="Y"/>
    <n v="25657.434500000003"/>
    <n v="6495.7990000000009"/>
    <n v="454.70593000000008"/>
    <n v="6650.5559300000004"/>
    <n v="454.70593000000008"/>
    <n v="0"/>
    <n v="0"/>
    <n v="0"/>
    <n v="0"/>
    <n v="0"/>
    <n v="0"/>
    <n v="420325.88"/>
    <n v="122.08"/>
    <n v="200"/>
    <n v="3000"/>
    <n v="2663.0136986301372"/>
  </r>
  <r>
    <x v="30"/>
    <s v="600440"/>
    <d v="2015-06-22T00:00:00"/>
    <n v="9.5342465753424666"/>
    <s v="Y"/>
    <s v="PK"/>
    <s v="LPERE02"/>
    <s v="James Erramouspe"/>
    <s v="SR I"/>
    <s v="SR I"/>
    <n v="509650.46"/>
    <n v="112204.85"/>
    <n v="0.22016040169962764"/>
    <n v="3241.6899999999996"/>
    <n v="0"/>
    <n v="0"/>
    <n v="3241.6899999999996"/>
    <n v="2.8890818890627272E-2"/>
    <n v="0.75"/>
    <n v="4207.6818750000002"/>
    <n v="965.99187500000062"/>
    <s v="Y"/>
    <n v="25482.523000000001"/>
    <n v="5610.2425000000003"/>
    <n v="294.53773125000004"/>
    <n v="3536.2277312499996"/>
    <n v="294.53773124999998"/>
    <n v="0"/>
    <n v="0"/>
    <n v="342083.1"/>
    <n v="67427.570000000007"/>
    <n v="651883.89"/>
    <n v="131161.29999999999"/>
    <n v="795385.4"/>
    <n v="64.08"/>
    <n v="0"/>
    <n v="3000"/>
    <n v="0"/>
  </r>
  <r>
    <x v="31"/>
    <s v="308855"/>
    <d v="2022-11-21T00:00:00"/>
    <n v="2.1123287671232878"/>
    <s v="Y"/>
    <s v="PK"/>
    <s v="MCAMARI"/>
    <s v="Arthur Shields"/>
    <s v="SR I"/>
    <s v="SR I"/>
    <n v="248015.01"/>
    <n v="52476.700000000012"/>
    <n v="0.21158679065432373"/>
    <n v="1610.76"/>
    <n v="0"/>
    <n v="0"/>
    <n v="1610.76"/>
    <n v="3.0694765486396814E-2"/>
    <n v="0.75"/>
    <n v="1967.8762500000007"/>
    <n v="357.11625000000072"/>
    <s v="Y"/>
    <n v="12400.750500000002"/>
    <n v="2623.8350000000009"/>
    <n v="137.75133750000006"/>
    <n v="1748.5113375000001"/>
    <n v="137.75133750000009"/>
    <n v="0"/>
    <n v="0"/>
    <n v="0"/>
    <n v="0"/>
    <n v="56126.27"/>
    <n v="10342.89"/>
    <n v="479998.51"/>
    <n v="51.67"/>
    <n v="0"/>
    <n v="3000"/>
    <n v="0"/>
  </r>
  <r>
    <x v="32"/>
    <s v="308323"/>
    <d v="2022-04-11T00:00:00"/>
    <n v="2.7260273972602738"/>
    <s v="Y"/>
    <s v="PK"/>
    <s v="LBRUNIN"/>
    <s v="Daniel Corff"/>
    <s v="SR I"/>
    <s v="SR I"/>
    <n v="1967647.28"/>
    <n v="493547.51"/>
    <n v="0.25083129228323892"/>
    <n v="25478.699999999997"/>
    <n v="0"/>
    <n v="226.04745566249949"/>
    <n v="25252.652544337499"/>
    <n v="5.1165596082811765E-2"/>
    <n v="1"/>
    <n v="24677.375500000002"/>
    <n v="-575.2770443374975"/>
    <s v="N"/>
    <n v="98382.364000000001"/>
    <n v="24677.375500000002"/>
    <n v="1727.4162850000002"/>
    <n v="27206.116284999996"/>
    <n v="1727.4162849999993"/>
    <n v="0"/>
    <n v="0"/>
    <n v="686798.06"/>
    <n v="170181.63"/>
    <n v="1909511.16"/>
    <n v="488810.09"/>
    <n v="2558711.0499999998"/>
    <n v="76.900000000000006"/>
    <n v="0"/>
    <n v="3000"/>
    <n v="0"/>
  </r>
  <r>
    <x v="33"/>
    <s v="308507"/>
    <d v="2022-06-13T00:00:00"/>
    <n v="2.5534246575342467"/>
    <s v="Y"/>
    <s v="PK"/>
    <s v="MEDINGT"/>
    <s v="Jeremy Robb"/>
    <s v="SR I"/>
    <s v="SR I"/>
    <n v="1660565.56"/>
    <n v="390863.00999999995"/>
    <n v="0.23537945108291897"/>
    <n v="18313.350000000002"/>
    <n v="0"/>
    <n v="0"/>
    <n v="18313.350000000002"/>
    <n v="4.6853627822187639E-2"/>
    <n v="0.75"/>
    <n v="14657.362874999999"/>
    <n v="-3655.9871250000033"/>
    <s v="N"/>
    <n v="83028.278000000006"/>
    <n v="19543.1505"/>
    <n v="1026.01540125"/>
    <n v="19339.365401250001"/>
    <n v="1026.0154012499988"/>
    <n v="0"/>
    <n v="0"/>
    <n v="3230.75"/>
    <n v="1262.58"/>
    <n v="696380.92"/>
    <n v="149000.41"/>
    <n v="1955516.94"/>
    <n v="84.92"/>
    <n v="0"/>
    <n v="3000"/>
    <n v="0"/>
  </r>
  <r>
    <x v="34"/>
    <s v="302453"/>
    <d v="2017-01-16T00:00:00"/>
    <n v="7.9616438356164387"/>
    <s v="Y"/>
    <s v="PK"/>
    <s v="RONESM01"/>
    <s v="Alan Mccain"/>
    <s v="SR I"/>
    <s v="SR I"/>
    <n v="3103675.64"/>
    <n v="809791.04"/>
    <n v="0.26091355345367212"/>
    <n v="52391.17"/>
    <n v="0"/>
    <n v="0"/>
    <n v="52391.17"/>
    <n v="6.4697147056603635E-2"/>
    <n v="1"/>
    <n v="40489.552000000003"/>
    <n v="-11901.617999999995"/>
    <s v="N"/>
    <n v="155183.78200000001"/>
    <n v="40489.552000000003"/>
    <n v="2834.2686400000007"/>
    <n v="55225.43864"/>
    <n v="2834.2686400000021"/>
    <n v="0"/>
    <n v="0"/>
    <n v="1494066.23"/>
    <n v="393158.56"/>
    <n v="2032702.72"/>
    <n v="526873.62"/>
    <n v="2745788.55"/>
    <n v="113.03"/>
    <n v="185.23"/>
    <n v="3000"/>
    <n v="5556.75"/>
  </r>
  <r>
    <x v="35"/>
    <s v="309335"/>
    <d v="2024-01-02T00:00:00"/>
    <n v="0.99726027397260275"/>
    <s v="Y"/>
    <s v="PK"/>
    <s v="MNISSAL"/>
    <s v="Jeremy Robb"/>
    <s v="SR I"/>
    <s v="SR I"/>
    <n v="753865.84"/>
    <n v="254065.62"/>
    <n v="0.33701702149018981"/>
    <n v="12396.88"/>
    <n v="0"/>
    <n v="0"/>
    <n v="12396.88"/>
    <n v="4.8794008414046734E-2"/>
    <n v="1.2"/>
    <n v="15243.9372"/>
    <n v="2847.0572000000011"/>
    <s v="Y"/>
    <n v="37693.292000000001"/>
    <n v="12703.280999999999"/>
    <n v="1067.0756039999999"/>
    <n v="13463.955603999999"/>
    <n v="1067.0756039999997"/>
    <n v="0"/>
    <n v="0"/>
    <n v="0"/>
    <n v="0"/>
    <n v="0"/>
    <n v="0"/>
    <n v="831680.01"/>
    <n v="90.64"/>
    <n v="0"/>
    <n v="3000"/>
    <n v="0"/>
  </r>
  <r>
    <x v="36"/>
    <s v="306387"/>
    <d v="2019-09-23T00:00:00"/>
    <n v="5.2767123287671236"/>
    <s v="Y"/>
    <s v="PK"/>
    <s v="MGALL01"/>
    <s v="Kevin Thongsinthusak"/>
    <s v="SR I"/>
    <s v="SR I"/>
    <n v="1152814.6299999999"/>
    <n v="324718.93"/>
    <n v="0.28167488644726862"/>
    <n v="16843.93"/>
    <n v="0"/>
    <n v="600.19314097500046"/>
    <n v="16243.736859025001"/>
    <n v="5.00239910836889E-2"/>
    <n v="1"/>
    <n v="16235.9465"/>
    <n v="-7.7903590250007255"/>
    <s v="N"/>
    <n v="57640.731499999994"/>
    <n v="16235.946499999998"/>
    <n v="1136.516255"/>
    <n v="17980.446254999999"/>
    <n v="1136.5162549999986"/>
    <n v="0"/>
    <n v="0"/>
    <n v="1199487.42"/>
    <n v="323694.21000000002"/>
    <n v="1393515.7"/>
    <n v="385102.13"/>
    <n v="1681871.43"/>
    <n v="68.540000000000006"/>
    <n v="0"/>
    <n v="3000"/>
    <n v="0"/>
  </r>
  <r>
    <x v="37"/>
    <s v="308672"/>
    <d v="2022-08-29T00:00:00"/>
    <n v="2.3424657534246576"/>
    <s v="Y"/>
    <s v="PK"/>
    <s v="NHARTUN"/>
    <s v="Maria Gergen"/>
    <s v="SR I"/>
    <s v="SR I"/>
    <n v="130143.23"/>
    <n v="25412.739999999998"/>
    <n v="0.19526747568813221"/>
    <n v="878.87999999999988"/>
    <n v="0"/>
    <n v="0"/>
    <n v="878.87999999999988"/>
    <n v="3.4584228225685222E-2"/>
    <n v="0.75"/>
    <n v="952.97775000000001"/>
    <n v="74.097750000000133"/>
    <s v="Y"/>
    <n v="6507.1615000000002"/>
    <n v="1270.6369999999999"/>
    <n v="66.708442500000004"/>
    <n v="945.58844249999993"/>
    <n v="66.708442500000046"/>
    <n v="0"/>
    <n v="0"/>
    <n v="0"/>
    <n v="0"/>
    <n v="47985.89"/>
    <n v="12065.36"/>
    <n v="82651.820000000007"/>
    <n v="157.46"/>
    <n v="200"/>
    <n v="3000"/>
    <n v="6000"/>
  </r>
  <r>
    <x v="38"/>
    <s v="309082"/>
    <d v="2023-05-01T00:00:00"/>
    <n v="1.6712328767123288"/>
    <s v="Y"/>
    <s v="PK"/>
    <s v="NACAMPO"/>
    <s v="Ghislaine Pinon-Grillo"/>
    <s v="SR I"/>
    <s v="SR I"/>
    <n v="633130.97"/>
    <n v="131828.5"/>
    <n v="0.20821679280670791"/>
    <n v="15544.990000000002"/>
    <n v="10390.07"/>
    <n v="2112.1544227500272"/>
    <n v="3042.7655772499747"/>
    <n v="2.3081242502569436E-2"/>
    <n v="0.75"/>
    <n v="4943.5687500000004"/>
    <n v="1900.8031727500256"/>
    <s v="Y"/>
    <n v="31656.548500000001"/>
    <n v="6591.4250000000002"/>
    <n v="346.04981250000003"/>
    <n v="15891.039812500001"/>
    <n v="346.04981249999946"/>
    <n v="0"/>
    <n v="0"/>
    <n v="0"/>
    <n v="0"/>
    <n v="63891.19"/>
    <n v="16964.240000000002"/>
    <n v="874452.07"/>
    <n v="72.400000000000006"/>
    <n v="0"/>
    <n v="3000"/>
    <n v="0"/>
  </r>
  <r>
    <x v="39"/>
    <s v="307107"/>
    <d v="2020-10-05T00:00:00"/>
    <n v="4.2410958904109588"/>
    <s v="Y"/>
    <s v="PK"/>
    <s v="QBRENT"/>
    <s v="Joanne Leudesdorff"/>
    <s v="SR I"/>
    <s v="SR I"/>
    <n v="1046097.11"/>
    <n v="339553.08999999997"/>
    <n v="0.32459041015800144"/>
    <n v="18026.680000000004"/>
    <n v="0"/>
    <n v="0"/>
    <n v="18026.680000000004"/>
    <n v="5.308942999163991E-2"/>
    <n v="1.2"/>
    <n v="20373.185399999998"/>
    <n v="2346.5053999999946"/>
    <s v="Y"/>
    <n v="52304.855500000005"/>
    <n v="16977.654500000001"/>
    <n v="1426.1229780000001"/>
    <n v="19452.802978000003"/>
    <n v="1426.1229779999994"/>
    <n v="0"/>
    <n v="0"/>
    <n v="537345.31999999995"/>
    <n v="172788.91"/>
    <n v="791167.55"/>
    <n v="250747.62"/>
    <n v="1035623.44"/>
    <n v="101.01"/>
    <n v="105.05"/>
    <n v="3000"/>
    <n v="3151.5"/>
  </r>
  <r>
    <x v="40"/>
    <s v="309859"/>
    <d v="2024-09-16T00:00:00"/>
    <n v="0.29041095890410956"/>
    <s v="Y"/>
    <s v="PK"/>
    <s v="RWISSIN"/>
    <s v="Todd Fosheim"/>
    <s v="SR I"/>
    <s v="SR I"/>
    <n v="10574.42"/>
    <n v="2744.6"/>
    <n v="0.25955087844061425"/>
    <n v="85.789999999999992"/>
    <n v="0"/>
    <n v="34541.799058297533"/>
    <n v="-34456.009058297532"/>
    <n v="-12.554109545397338"/>
    <n v="1"/>
    <n v="137.22999999999999"/>
    <n v="34593.239058297535"/>
    <s v="Y"/>
    <n v="528.721"/>
    <n v="137.23000000000002"/>
    <n v="9.6061000000000014"/>
    <n v="95.39609999999999"/>
    <n v="9.6060999999999979"/>
    <n v="0"/>
    <n v="0"/>
    <n v="0"/>
    <n v="0"/>
    <n v="0"/>
    <n v="0"/>
    <n v="0"/>
    <n v="0"/>
    <n v="0"/>
    <n v="3000"/>
    <n v="0"/>
  </r>
  <r>
    <x v="41"/>
    <s v="308701"/>
    <d v="2022-09-19T00:00:00"/>
    <n v="2.2849315068493152"/>
    <s v="Y"/>
    <s v="PK"/>
    <s v="RLANE"/>
    <s v="Todd Mathews"/>
    <s v="SR I"/>
    <s v="SR I"/>
    <n v="354866.84"/>
    <n v="81642.19"/>
    <n v="0.23006429679369308"/>
    <n v="2575.9299999999998"/>
    <n v="0"/>
    <n v="187.86810735000017"/>
    <n v="2388.0618926499997"/>
    <n v="2.925034094075624E-2"/>
    <n v="0.75"/>
    <n v="3061.5821250000004"/>
    <n v="673.5202323500007"/>
    <s v="Y"/>
    <n v="17743.342000000001"/>
    <n v="4082.1095"/>
    <n v="214.31074875000002"/>
    <n v="2790.24074875"/>
    <n v="214.31074875000013"/>
    <n v="0"/>
    <n v="0"/>
    <n v="1784.14"/>
    <n v="631.4"/>
    <n v="181923.45"/>
    <n v="45165.01"/>
    <n v="536392.07999999996"/>
    <n v="66.16"/>
    <n v="0"/>
    <n v="3000"/>
    <n v="0"/>
  </r>
  <r>
    <x v="42"/>
    <s v="301310"/>
    <d v="2016-05-02T00:00:00"/>
    <n v="8.6712328767123292"/>
    <s v="Y"/>
    <s v="PK"/>
    <s v="SKELLY"/>
    <s v="Lucas Hespe"/>
    <s v="SR I"/>
    <s v="SR I"/>
    <n v="2675907.44"/>
    <n v="590890.2300000001"/>
    <n v="0.22081863564010276"/>
    <n v="29889.600000000002"/>
    <n v="0"/>
    <n v="142.66865010000038"/>
    <n v="29746.931349900002"/>
    <n v="5.03425676032924E-2"/>
    <n v="0.75"/>
    <n v="22158.383625000006"/>
    <n v="-7588.547724899996"/>
    <s v="N"/>
    <n v="133795.372"/>
    <n v="29544.511500000008"/>
    <n v="1551.0868537500005"/>
    <n v="31440.686853750001"/>
    <n v="1551.0868537499991"/>
    <n v="0"/>
    <n v="0"/>
    <n v="304906.32"/>
    <n v="66436.86"/>
    <n v="1196600.76"/>
    <n v="267893.76000000001"/>
    <n v="2402867.69"/>
    <n v="111.36"/>
    <n v="172.7"/>
    <n v="3000"/>
    <n v="5181"/>
  </r>
  <r>
    <x v="43"/>
    <s v="307825"/>
    <d v="2021-09-20T00:00:00"/>
    <n v="3.2821917808219179"/>
    <s v="Y"/>
    <s v="PK"/>
    <s v="TKIM"/>
    <s v="Todd Mathews"/>
    <s v="SR I"/>
    <s v="SR I"/>
    <n v="1554003.83"/>
    <n v="399275.35000000003"/>
    <n v="0.25693331141918746"/>
    <n v="20049.420000000002"/>
    <n v="0"/>
    <n v="10403.706827174989"/>
    <n v="9645.7131728250133"/>
    <n v="2.4158048256234733E-2"/>
    <n v="1"/>
    <n v="19963.767500000002"/>
    <n v="10318.054327174988"/>
    <s v="Y"/>
    <n v="77700.191500000001"/>
    <n v="19963.767500000002"/>
    <n v="1397.4637250000003"/>
    <n v="21446.883725000003"/>
    <n v="1397.4637250000014"/>
    <n v="0"/>
    <n v="0"/>
    <n v="169585.3"/>
    <n v="38386.269999999997"/>
    <n v="1033870.96"/>
    <n v="277514.78999999998"/>
    <n v="1606957.9"/>
    <n v="96.7"/>
    <n v="0"/>
    <n v="3000"/>
    <n v="0"/>
  </r>
  <r>
    <x v="44"/>
    <s v="308693"/>
    <d v="2022-09-12T00:00:00"/>
    <n v="2.3041095890410959"/>
    <s v="Y"/>
    <s v="PK"/>
    <s v="TGJERDE"/>
    <s v="Donald Tighe"/>
    <s v="SR I"/>
    <s v="SR I"/>
    <n v="1361768.77"/>
    <n v="295718.56"/>
    <n v="0.21715768970087337"/>
    <n v="12951.349999999999"/>
    <n v="0"/>
    <n v="3586.4811894000013"/>
    <n v="9364.8688105999972"/>
    <n v="3.1668180754701354E-2"/>
    <n v="0.75"/>
    <n v="11089.446"/>
    <n v="1724.5771894000027"/>
    <s v="Y"/>
    <n v="68088.438500000004"/>
    <n v="14785.928000000002"/>
    <n v="776.26122000000021"/>
    <n v="13727.611219999999"/>
    <n v="776.26122000000032"/>
    <n v="0"/>
    <n v="0"/>
    <n v="0"/>
    <n v="0"/>
    <n v="289904.34999999998"/>
    <n v="69614.55"/>
    <n v="2281520.0699999998"/>
    <n v="59.69"/>
    <n v="0"/>
    <n v="3000"/>
    <n v="0"/>
  </r>
  <r>
    <x v="45"/>
    <s v="309298"/>
    <d v="2023-12-01T00:00:00"/>
    <n v="1.0849315068493151"/>
    <s v="Y"/>
    <s v="PK"/>
    <s v="VBIRKEY"/>
    <s v="Marvin Harris Jr."/>
    <s v="SR I"/>
    <s v="SR I"/>
    <n v="410826.46"/>
    <n v="83634.189999999988"/>
    <n v="0.2035754707717706"/>
    <n v="27680.400000000001"/>
    <n v="25286.739999999998"/>
    <n v="0"/>
    <n v="2393.6600000000035"/>
    <n v="2.8620591650376524E-2"/>
    <n v="0.75"/>
    <n v="3136.2821249999997"/>
    <n v="742.62212499999623"/>
    <s v="Y"/>
    <n v="20541.323000000004"/>
    <n v="4181.7094999999999"/>
    <n v="219.53974875"/>
    <n v="27899.939748750003"/>
    <n v="219.53974875000131"/>
    <n v="0"/>
    <n v="0"/>
    <n v="0"/>
    <n v="0"/>
    <n v="2530"/>
    <n v="401.38"/>
    <n v="504492.79999999999"/>
    <n v="81.430000000000007"/>
    <n v="0"/>
    <n v="3000"/>
    <n v="0"/>
  </r>
  <r>
    <x v="46"/>
    <s v="309328"/>
    <d v="2024-01-02T00:00:00"/>
    <n v="0.99726027397260275"/>
    <s v="Y"/>
    <s v="PK"/>
    <s v="VHORWIT"/>
    <s v="Farid Haghighi"/>
    <s v="SR I"/>
    <s v="SR I"/>
    <n v="130185.36"/>
    <n v="48263.500000000007"/>
    <n v="0.3707290896610802"/>
    <n v="1872.6599999999999"/>
    <n v="0"/>
    <n v="4.9112713895738125E-11"/>
    <n v="1872.6599999999507"/>
    <n v="3.8800750049208001E-2"/>
    <n v="1.2"/>
    <n v="2895.8100000000009"/>
    <n v="1023.1500000000501"/>
    <s v="Y"/>
    <n v="6509.268"/>
    <n v="2413.1750000000002"/>
    <n v="202.70670000000001"/>
    <n v="2075.3667"/>
    <n v="202.70670000000018"/>
    <n v="0"/>
    <n v="0"/>
    <n v="0"/>
    <n v="0"/>
    <n v="0"/>
    <n v="0"/>
    <n v="298108.78999999998"/>
    <n v="43.67"/>
    <n v="0"/>
    <n v="3000"/>
    <n v="0"/>
  </r>
  <r>
    <x v="47"/>
    <s v="308892"/>
    <d v="2023-01-02T00:00:00"/>
    <n v="1.9972602739726026"/>
    <s v="Y"/>
    <s v="PK"/>
    <s v="ZSMITH"/>
    <s v="David Johnson Iii"/>
    <s v="SR I"/>
    <s v="SR I"/>
    <n v="556116.97"/>
    <n v="115861.04"/>
    <n v="0.20833933551784978"/>
    <n v="3192.0099999999998"/>
    <n v="0"/>
    <n v="7757.3701813312364"/>
    <n v="-4565.3601813312362"/>
    <n v="-3.9403756269849093E-2"/>
    <n v="0.75"/>
    <n v="4344.7889999999998"/>
    <n v="8910.149181331235"/>
    <s v="Y"/>
    <n v="27805.8485"/>
    <n v="5793.0519999999997"/>
    <n v="304.13523000000004"/>
    <n v="3496.1452299999996"/>
    <n v="304.13522999999986"/>
    <n v="0"/>
    <n v="0"/>
    <n v="0"/>
    <n v="0"/>
    <n v="459376.38"/>
    <n v="100347.28"/>
    <n v="833803.84"/>
    <n v="66.7"/>
    <n v="0"/>
    <n v="3000"/>
    <n v="0"/>
  </r>
  <r>
    <x v="48"/>
    <s v="307017"/>
    <d v="2020-08-10T00:00:00"/>
    <n v="4.3945205479452056"/>
    <s v="Y"/>
    <s v="FS"/>
    <s v="ZWINTER"/>
    <s v="Ross Faris"/>
    <s v="SR I"/>
    <s v="SR I"/>
    <n v="2508460.48"/>
    <n v="413587.63"/>
    <n v="0.16487707631734347"/>
    <n v="12842.900000000001"/>
    <n v="0"/>
    <n v="0"/>
    <n v="12842.900000000001"/>
    <n v="3.1052427752735257E-2"/>
    <n v="0.75"/>
    <n v="15509.536125000002"/>
    <n v="2666.6361250000009"/>
    <s v="Y"/>
    <n v="125423.024"/>
    <n v="20679.381500000003"/>
    <n v="1085.6675287500002"/>
    <n v="13928.567528750002"/>
    <n v="1085.6675287500002"/>
    <n v="0"/>
    <n v="0"/>
    <n v="1930952.61"/>
    <n v="262812.48"/>
    <n v="2620824.69"/>
    <n v="457970.5"/>
    <n v="3313283.42"/>
    <n v="75.709999999999994"/>
    <n v="0"/>
    <n v="3000"/>
    <n v="0"/>
  </r>
  <r>
    <x v="49"/>
    <s v="091467"/>
    <d v="1986-06-23T00:00:00"/>
    <n v="38.550684931506851"/>
    <s v="Y"/>
    <s v="FS"/>
    <s v="TAPPOB01"/>
    <s v="Matthew Burkhead"/>
    <s v="SR I"/>
    <s v="SR I"/>
    <n v="1461875.08"/>
    <n v="352652.51"/>
    <n v="0.24123299919716806"/>
    <n v="15078.740000000002"/>
    <n v="0"/>
    <n v="5125.6943024999928"/>
    <n v="9953.0456975000088"/>
    <n v="2.8223379715913575E-2"/>
    <n v="1"/>
    <n v="17632.625500000002"/>
    <n v="7679.5798024999931"/>
    <s v="Y"/>
    <n v="73093.754000000001"/>
    <n v="17632.625500000002"/>
    <n v="1234.2837850000003"/>
    <n v="16313.023785000001"/>
    <n v="1234.2837849999996"/>
    <n v="0"/>
    <n v="0"/>
    <n v="1720791.9"/>
    <n v="314197.53000000003"/>
    <n v="1963234.47"/>
    <n v="411904.77"/>
    <n v="2476920.96"/>
    <n v="59.02"/>
    <n v="0"/>
    <n v="3000"/>
    <n v="0"/>
  </r>
  <r>
    <x v="50"/>
    <s v="308897"/>
    <d v="2022-12-13T00:00:00"/>
    <n v="2.0520547945205481"/>
    <s v="Y"/>
    <s v="FS"/>
    <s v="GSOLAK"/>
    <s v="Sean Mengeu"/>
    <s v="SR I"/>
    <s v="SR I"/>
    <n v="1076534.57"/>
    <n v="214848.02999999997"/>
    <n v="0.19957373965241076"/>
    <n v="7305.15"/>
    <n v="0"/>
    <n v="0"/>
    <n v="7305.15"/>
    <n v="3.4001475368426702E-2"/>
    <n v="0.75"/>
    <n v="8056.801125"/>
    <n v="751.65112500000032"/>
    <s v="Y"/>
    <n v="53826.728500000005"/>
    <n v="10742.4015"/>
    <n v="563.97607875000006"/>
    <n v="7869.1260787499996"/>
    <n v="563.97607874999994"/>
    <n v="0"/>
    <n v="0"/>
    <n v="0"/>
    <n v="0"/>
    <n v="46282.85"/>
    <n v="9110.2199999999993"/>
    <n v="1370999.6"/>
    <n v="78.52"/>
    <n v="0"/>
    <n v="3000"/>
    <n v="0"/>
  </r>
  <r>
    <x v="51"/>
    <s v="306401"/>
    <d v="2019-09-16T00:00:00"/>
    <n v="5.2958904109589042"/>
    <s v="Y"/>
    <s v="FS"/>
    <s v="JSTEALE"/>
    <s v="Colin Senuta"/>
    <s v="SR I"/>
    <s v="SR I"/>
    <n v="1376735.79"/>
    <n v="214498.01"/>
    <n v="0.15580186958021916"/>
    <n v="5400.81"/>
    <n v="0"/>
    <n v="0"/>
    <n v="5400.81"/>
    <n v="2.5178834992455174E-2"/>
    <n v="0.75"/>
    <n v="8043.6753750000007"/>
    <n v="2642.8653750000003"/>
    <s v="Y"/>
    <n v="68836.789499999999"/>
    <n v="10724.9005"/>
    <n v="563.05727625000009"/>
    <n v="5963.8672762500009"/>
    <n v="563.05727625000054"/>
    <n v="0"/>
    <n v="0"/>
    <n v="1666887.45"/>
    <n v="252307.67"/>
    <n v="1560739.92"/>
    <n v="222997.62"/>
    <n v="1892336.98"/>
    <n v="72.75"/>
    <n v="0"/>
    <n v="3000"/>
    <n v="0"/>
  </r>
  <r>
    <x v="52"/>
    <s v="309437"/>
    <d v="2024-03-18T00:00:00"/>
    <n v="0.78904109589041094"/>
    <s v="Y"/>
    <s v="FS"/>
    <s v="JPICKER"/>
    <s v="Dawn Doane"/>
    <s v="SR I"/>
    <s v="SR I"/>
    <n v="1094023.82"/>
    <n v="152217.55000000002"/>
    <n v="0.13913549889617577"/>
    <n v="4004.63"/>
    <n v="0"/>
    <n v="0"/>
    <n v="4004.63"/>
    <n v="2.6308595822229431E-2"/>
    <n v="0.75"/>
    <n v="5708.1581250000008"/>
    <n v="1703.5281250000007"/>
    <s v="Y"/>
    <n v="54701.191000000006"/>
    <n v="7610.8775000000005"/>
    <n v="399.57106875000005"/>
    <n v="4404.2010687500006"/>
    <n v="399.57106875000045"/>
    <n v="0"/>
    <n v="0"/>
    <n v="0"/>
    <n v="0"/>
    <n v="0"/>
    <n v="0"/>
    <n v="1076733.17"/>
    <n v="101.61"/>
    <n v="108.05"/>
    <n v="3000"/>
    <n v="2557.6767123287673"/>
  </r>
  <r>
    <x v="53"/>
    <s v="308852"/>
    <d v="2022-11-17T00:00:00"/>
    <n v="2.1232876712328768"/>
    <s v="Y"/>
    <s v="PK"/>
    <s v="BBRADSH"/>
    <s v="Veronica Kelly"/>
    <s v="SR I 2022 hire"/>
    <s v="SR I 2022 hire"/>
    <n v="100012.96"/>
    <n v="16533.72"/>
    <n v="0.1653157750755502"/>
    <n v="5500"/>
    <n v="5021.49"/>
    <n v="705.02691438750117"/>
    <n v="-226.51691438750095"/>
    <n v="-1.3700299411596478E-2"/>
    <n v="0.75"/>
    <n v="1488.0348000000001"/>
    <n v="1714.5517143875011"/>
    <s v="Y"/>
    <n v="7000.9072000000015"/>
    <n v="1157.3604000000003"/>
    <n v="156.24365400000002"/>
    <n v="5656.2436539999999"/>
    <n v="156.24365399999988"/>
    <n v="0"/>
    <n v="0"/>
    <n v="0"/>
    <n v="0"/>
    <n v="25367.77"/>
    <n v="4302.41"/>
    <n v="512999.52"/>
    <n v="19.5"/>
    <n v="0"/>
    <n v="3000"/>
    <n v="0"/>
  </r>
  <r>
    <x v="54"/>
    <s v="309191"/>
    <d v="2023-08-28T00:00:00"/>
    <n v="1.3452054794520547"/>
    <s v="Y"/>
    <s v="PK"/>
    <s v="HRAMIRE"/>
    <s v="Derek Anderson"/>
    <s v="SR I 2023 hire"/>
    <s v="SR I 2023 hire"/>
    <n v="63317"/>
    <n v="17067.43"/>
    <n v="0.26955525372332867"/>
    <n v="17679.29"/>
    <n v="17107.93"/>
    <n v="0"/>
    <n v="571.36000000000058"/>
    <n v="3.3476627705518673E-2"/>
    <n v="1"/>
    <n v="2048.0915999999997"/>
    <n v="1476.7315999999992"/>
    <s v="Y"/>
    <n v="4432.1900000000005"/>
    <n v="1194.7201000000002"/>
    <n v="215.04961800000004"/>
    <n v="17894.339618000002"/>
    <n v="215.04961800000092"/>
    <n v="0"/>
    <n v="0"/>
    <n v="0"/>
    <n v="0"/>
    <n v="0"/>
    <n v="0"/>
    <n v="499473"/>
    <n v="12.68"/>
    <n v="0"/>
    <n v="3000"/>
    <n v="0"/>
  </r>
  <r>
    <x v="55"/>
    <s v="309170"/>
    <d v="2023-09-01T00:00:00"/>
    <n v="1.3342465753424657"/>
    <s v="Y"/>
    <s v="PK"/>
    <s v="JMCKEIT"/>
    <s v="Cynthia Stoner"/>
    <s v="SR I 2023 hire"/>
    <s v="SR I 2023 hire"/>
    <n v="36477.14"/>
    <n v="9359.39"/>
    <n v="0.2565823417077106"/>
    <n v="49999.920000000013"/>
    <n v="49468.280000000013"/>
    <n v="0"/>
    <n v="531.63999999999942"/>
    <n v="5.6802847194101266E-2"/>
    <n v="1"/>
    <n v="1123.1267999999998"/>
    <n v="591.48680000000036"/>
    <s v="Y"/>
    <n v="2553.3998000000001"/>
    <n v="655.15729999999996"/>
    <n v="117.92831399999999"/>
    <n v="1241.0551139999998"/>
    <n v="-48758.86488600001"/>
    <n v="1055733.5352741452"/>
    <n v="270882.58270000009"/>
    <n v="0"/>
    <n v="0"/>
    <n v="0"/>
    <n v="0"/>
    <n v="753997.12"/>
    <n v="4.84"/>
    <n v="0"/>
    <n v="6000"/>
    <n v="0"/>
  </r>
  <r>
    <x v="56"/>
    <s v="309320"/>
    <d v="2023-12-15T00:00:00"/>
    <n v="1.0465753424657533"/>
    <s v="Y"/>
    <s v="PK"/>
    <s v="KBASS"/>
    <s v="Sonja Miller"/>
    <s v="SR I 2023 hire"/>
    <s v="SR I 2023 hire"/>
    <n v="148892.85999999999"/>
    <n v="30794.880000000005"/>
    <n v="0.2068257671993137"/>
    <n v="42000"/>
    <n v="40623.57"/>
    <n v="550.08024086249861"/>
    <n v="826.34975913750168"/>
    <n v="2.6833998350943453E-2"/>
    <n v="0.75"/>
    <n v="2771.5392000000002"/>
    <n v="1945.1894408624985"/>
    <s v="Y"/>
    <n v="10422.5002"/>
    <n v="2155.6416000000004"/>
    <n v="291.011616"/>
    <n v="3062.5508159999999"/>
    <n v="-38937.449183999997"/>
    <n v="1045900.4458804741"/>
    <n v="216319.16213333333"/>
    <n v="0"/>
    <n v="0"/>
    <n v="0"/>
    <n v="0"/>
    <n v="447956.05"/>
    <n v="33.24"/>
    <n v="0"/>
    <n v="6000"/>
    <n v="0"/>
  </r>
  <r>
    <x v="57"/>
    <s v="309228"/>
    <d v="2023-09-27T00:00:00"/>
    <n v="1.263013698630137"/>
    <s v="Y"/>
    <s v="PK"/>
    <s v="RVANPAT"/>
    <s v="Jacqueline Mayo"/>
    <s v="SR I 2023 hire"/>
    <s v="SR I 2023 hire"/>
    <n v="198185.27"/>
    <n v="61231.439999999988"/>
    <n v="0.30896060035137823"/>
    <n v="36000"/>
    <n v="32084.320000000003"/>
    <n v="0"/>
    <n v="3915.6799999999967"/>
    <n v="6.394884719353322E-2"/>
    <n v="1.2"/>
    <n v="8817.3273599999975"/>
    <n v="4901.6473600000008"/>
    <s v="Y"/>
    <n v="13872.9689"/>
    <n v="4286.2007999999996"/>
    <n v="925.81937279999977"/>
    <n v="9743.1467327999981"/>
    <n v="-26256.8532672"/>
    <n v="472135.95155531715"/>
    <n v="145871.40704000002"/>
    <n v="0"/>
    <n v="0"/>
    <n v="0"/>
    <n v="0"/>
    <n v="889477.76"/>
    <n v="22.28"/>
    <n v="0"/>
    <n v="6000"/>
    <n v="0"/>
  </r>
  <r>
    <x v="58"/>
    <s v="309239"/>
    <d v="2023-09-28T00:00:00"/>
    <n v="1.2602739726027397"/>
    <s v="Y"/>
    <s v="FS"/>
    <s v="AHAMILT"/>
    <s v="Dawn Doane"/>
    <s v="SR I 2023 hire"/>
    <s v="SR I 2023 hire"/>
    <n v="70120.84"/>
    <n v="11717.44"/>
    <n v="0.16710353156066016"/>
    <n v="11944.140000000001"/>
    <n v="8393.3700000000008"/>
    <n v="0"/>
    <n v="3550.7700000000004"/>
    <n v="0.30303291503946256"/>
    <n v="0.75"/>
    <n v="1054.5695999999998"/>
    <n v="-2496.2004000000006"/>
    <s v="N"/>
    <n v="4908.4588000000003"/>
    <n v="820.22080000000017"/>
    <n v="110.72980800000002"/>
    <n v="1165.2994079999999"/>
    <n v="-10778.840592"/>
    <n v="358355.3691179498"/>
    <n v="59882.447733333342"/>
    <n v="0"/>
    <n v="0"/>
    <n v="7639.04"/>
    <n v="2450.69"/>
    <n v="719997.12"/>
    <n v="9.74"/>
    <n v="0"/>
    <n v="6000"/>
    <n v="0"/>
  </r>
  <r>
    <x v="59"/>
    <s v="309230"/>
    <d v="2023-09-22T00:00:00"/>
    <n v="1.2767123287671234"/>
    <s v="Y"/>
    <s v="FS"/>
    <s v="KBEAL"/>
    <s v="Dawn Doane"/>
    <s v="SR I 2023 hire"/>
    <s v="SR I 2023 hire"/>
    <n v="167061.51999999999"/>
    <n v="39333.4"/>
    <n v="0.23544260820804219"/>
    <n v="12758.78"/>
    <n v="10684.01"/>
    <n v="2219.6622899999929"/>
    <n v="-144.8922899999925"/>
    <n v="-3.6836960445827843E-3"/>
    <n v="0.75"/>
    <n v="3540.0059999999999"/>
    <n v="3684.8982899999924"/>
    <s v="Y"/>
    <n v="11694.306399999999"/>
    <n v="2753.3380000000002"/>
    <n v="371.70063000000005"/>
    <n v="3911.7066299999997"/>
    <n v="-8847.0733700000019"/>
    <n v="208757.48865167497"/>
    <n v="49150.407611111121"/>
    <n v="0"/>
    <n v="0"/>
    <n v="18197"/>
    <n v="4850.6400000000003"/>
    <n v="719997.12"/>
    <n v="23.2"/>
    <n v="0"/>
    <n v="6000"/>
    <n v="0"/>
  </r>
  <r>
    <x v="60"/>
    <s v="309224"/>
    <d v="2023-09-15T00:00:00"/>
    <n v="1.295890410958904"/>
    <s v="Y"/>
    <s v="FS"/>
    <s v="CCHAR01"/>
    <s v="Nicole Vicha"/>
    <s v="SR I 2023 hire"/>
    <s v="SR I 2023 hire"/>
    <n v="178789.3"/>
    <n v="38228.599999999991"/>
    <n v="0.21381928336874742"/>
    <n v="10509.75"/>
    <n v="8510.4600000000009"/>
    <n v="5282.3296847999445"/>
    <n v="-3283.0396847999455"/>
    <n v="-8.5879150290618711E-2"/>
    <n v="0.75"/>
    <n v="3440.5739999999992"/>
    <n v="6723.6136847999442"/>
    <s v="Y"/>
    <n v="12515.251"/>
    <n v="2676.0019999999995"/>
    <n v="361.26026999999993"/>
    <n v="3801.8342699999989"/>
    <n v="-6707.9157300000006"/>
    <n v="174288.29576484757"/>
    <n v="37266.198500000006"/>
    <n v="0"/>
    <n v="0"/>
    <n v="39705.35"/>
    <n v="9573.4699999999993"/>
    <n v="719996.7"/>
    <n v="24.83"/>
    <n v="0"/>
    <n v="6000"/>
    <n v="0"/>
  </r>
  <r>
    <x v="61"/>
    <s v="309633"/>
    <d v="2024-06-10T00:00:00"/>
    <n v="0.55890410958904113"/>
    <s v="Y"/>
    <s v="PK"/>
    <s v="ALOBIAN"/>
    <s v="Brandon Roehm"/>
    <s v="SR I 2024 hire"/>
    <s v="SR I 2024 hire"/>
    <n v="136408.76999999999"/>
    <n v="37017.910000000003"/>
    <n v="0.27137485368426095"/>
    <n v="3500"/>
    <n v="2202.29"/>
    <n v="9.345224999999914"/>
    <n v="1288.364775"/>
    <n v="3.4803822663137925E-2"/>
    <n v="1"/>
    <n v="4442.1491999999998"/>
    <n v="3153.7844249999998"/>
    <s v="Y"/>
    <n v="9548.6139000000003"/>
    <n v="2591.2537000000002"/>
    <n v="466.42566600000004"/>
    <n v="3966.4256660000001"/>
    <n v="466.42566600000009"/>
    <n v="0"/>
    <n v="0"/>
    <n v="0"/>
    <n v="0"/>
    <n v="0"/>
    <n v="0"/>
    <n v="143399.6"/>
    <n v="95.12"/>
    <n v="0"/>
    <n v="3000"/>
    <n v="0"/>
  </r>
  <r>
    <x v="62"/>
    <s v="309615"/>
    <d v="2024-06-03T00:00:00"/>
    <n v="0.57808219178082187"/>
    <s v="Y"/>
    <s v="PK"/>
    <s v="DPOTTGI"/>
    <s v="Arthur Shields"/>
    <s v="SR I 2024 hire"/>
    <s v="SR I 2024 hire"/>
    <n v="56067.75"/>
    <n v="12830.82"/>
    <n v="0.22884492422114316"/>
    <n v="8750.01"/>
    <n v="8374.18"/>
    <n v="15399.668467799987"/>
    <n v="-15023.838467799987"/>
    <n v="-1.1709180292296195"/>
    <n v="0.75"/>
    <n v="1154.7737999999999"/>
    <n v="16178.612267799988"/>
    <s v="Y"/>
    <n v="3924.7425000000003"/>
    <n v="898.15740000000005"/>
    <n v="121.251249"/>
    <n v="8871.261249000001"/>
    <n v="121.25124900000083"/>
    <n v="0"/>
    <n v="0"/>
    <n v="0"/>
    <n v="0"/>
    <n v="0"/>
    <n v="0"/>
    <n v="120000"/>
    <n v="46.72"/>
    <n v="0"/>
    <n v="3000"/>
    <n v="0"/>
  </r>
  <r>
    <x v="63"/>
    <s v="309769"/>
    <d v="2024-09-03T00:00:00"/>
    <n v="0.32602739726027397"/>
    <s v="Y"/>
    <s v="PK"/>
    <s v="LPACALA"/>
    <s v="Aaron Hausman"/>
    <s v="SR I 2024 hire"/>
    <s v="SR I 2024 hire"/>
    <n v="32245.3"/>
    <n v="8238.84"/>
    <n v="0.25550514338523755"/>
    <n v="4800"/>
    <n v="4515.7700000000004"/>
    <n v="0"/>
    <n v="284.22999999999956"/>
    <n v="3.4498788664423581E-2"/>
    <n v="1"/>
    <n v="988.66079999999999"/>
    <n v="704.43080000000043"/>
    <s v="Y"/>
    <n v="2257.1710000000003"/>
    <n v="576.7188000000001"/>
    <n v="103.80938400000001"/>
    <n v="4903.8093840000001"/>
    <n v="103.80938400000014"/>
    <n v="0"/>
    <n v="0"/>
    <n v="0"/>
    <n v="0"/>
    <n v="0"/>
    <n v="0"/>
    <n v="0"/>
    <n v="0"/>
    <n v="0"/>
    <n v="3000"/>
    <n v="0"/>
  </r>
  <r>
    <x v="64"/>
    <s v="308524"/>
    <d v="2024-09-30T00:00:00"/>
    <n v="0.25205479452054796"/>
    <s v="Y"/>
    <s v="PK"/>
    <s v="MWALLAC"/>
    <s v="David Johnson Iii"/>
    <s v="SR I 2024 hire"/>
    <s v="SR I 2024 hire"/>
    <n v="25452.14"/>
    <n v="2259.37"/>
    <n v="8.8769352989571795E-2"/>
    <n v="2800"/>
    <n v="2713.9"/>
    <n v="0"/>
    <n v="86.099999999999909"/>
    <n v="3.8107968150413569E-2"/>
    <n v="0.75"/>
    <n v="203.3433"/>
    <n v="117.24330000000009"/>
    <s v="Y"/>
    <n v="1781.6498000000001"/>
    <n v="158.1559"/>
    <n v="21.351046500000002"/>
    <n v="2821.3510464999999"/>
    <n v="21.351046499999939"/>
    <n v="0"/>
    <n v="0"/>
    <n v="12563.84"/>
    <n v="4023.57"/>
    <n v="147897.47"/>
    <n v="32196.01"/>
    <n v="120000"/>
    <n v="21.21"/>
    <n v="0"/>
    <n v="3000"/>
    <n v="0"/>
  </r>
  <r>
    <x v="65"/>
    <s v="309812"/>
    <d v="2024-08-05T00:00:00"/>
    <n v="0.40547945205479452"/>
    <s v="Y"/>
    <s v="PK"/>
    <s v="APAUL"/>
    <s v="Brian Owens"/>
    <s v="SR I 2024 hire"/>
    <s v="SR I 2024 hire"/>
    <n v="332.31"/>
    <n v="141.49"/>
    <n v="0.42577713580692728"/>
    <n v="9.1999999999999993"/>
    <n v="0"/>
    <n v="758.85451875004583"/>
    <n v="-749.65451875004578"/>
    <n v="-5.2982862304759752"/>
    <n v="1.2"/>
    <n v="20.374559999999999"/>
    <n v="770.02907875004576"/>
    <s v="Y"/>
    <n v="23.261700000000001"/>
    <n v="9.904300000000001"/>
    <n v="2.1393287999999999"/>
    <n v="22.5138888"/>
    <n v="13.313888800000001"/>
    <n v="0"/>
    <n v="0"/>
    <n v="0"/>
    <n v="0"/>
    <n v="0"/>
    <n v="0"/>
    <n v="0"/>
    <n v="0"/>
    <n v="0"/>
    <n v="6000"/>
    <n v="0"/>
  </r>
  <r>
    <x v="66"/>
    <s v="309756"/>
    <d v="2024-07-01T00:00:00"/>
    <n v="0.50136986301369868"/>
    <s v="Y"/>
    <s v="PK"/>
    <s v="BVARGAS"/>
    <s v="Helen Mcneil"/>
    <s v="SR I 2024 hire"/>
    <s v="SR I 2024 hire"/>
    <n v="80767.039999999994"/>
    <n v="23841.64"/>
    <n v="0.29519021620700725"/>
    <n v="1549.6999999999998"/>
    <n v="0"/>
    <n v="0"/>
    <n v="1549.6999999999998"/>
    <n v="6.4999723173405854E-2"/>
    <n v="1.2"/>
    <n v="3433.19616"/>
    <n v="1883.4961600000001"/>
    <s v="Y"/>
    <n v="5653.6927999999998"/>
    <n v="1668.9148000000002"/>
    <n v="360.48559680000005"/>
    <n v="3793.6817568000001"/>
    <n v="2243.9817568000003"/>
    <n v="0"/>
    <n v="0"/>
    <n v="0"/>
    <n v="0"/>
    <n v="0"/>
    <n v="0"/>
    <n v="222720.66"/>
    <n v="36.26"/>
    <n v="0"/>
    <n v="6000"/>
    <n v="0"/>
  </r>
  <r>
    <x v="67"/>
    <s v="309386"/>
    <d v="2024-03-04T00:00:00"/>
    <n v="0.82739726027397265"/>
    <s v="Y"/>
    <s v="PK"/>
    <s v="DRUSS01"/>
    <s v="Stanley Dunton"/>
    <s v="SR I 2024 hire"/>
    <s v="SR I 2024 hire"/>
    <n v="199711.81"/>
    <n v="43346.600000000006"/>
    <n v="0.2170457520764546"/>
    <n v="25000"/>
    <n v="22934.84"/>
    <n v="36517.070767964935"/>
    <n v="-34451.910767964931"/>
    <n v="-0.79480076333472349"/>
    <n v="0.75"/>
    <n v="3901.1940000000004"/>
    <n v="38353.104767964935"/>
    <s v="Y"/>
    <n v="13979.826700000001"/>
    <n v="3034.2620000000006"/>
    <n v="409.62537000000009"/>
    <n v="4310.8193700000002"/>
    <n v="-20689.180629999999"/>
    <n v="529565.27040621918"/>
    <n v="114939.89238888888"/>
    <n v="0"/>
    <n v="0"/>
    <n v="0"/>
    <n v="0"/>
    <n v="690000"/>
    <n v="28.94"/>
    <n v="0"/>
    <n v="6000"/>
    <n v="0"/>
  </r>
  <r>
    <x v="68"/>
    <s v="309577"/>
    <d v="2024-06-03T00:00:00"/>
    <n v="0.57808219178082187"/>
    <s v="Y"/>
    <s v="PK"/>
    <s v="DMUSKA"/>
    <s v="Donald Tighe"/>
    <s v="SR I 2024 hire"/>
    <s v="SR I 2024 hire"/>
    <n v="37861.230000000003"/>
    <n v="10066.629999999999"/>
    <n v="0.26588227587957386"/>
    <n v="21000"/>
    <n v="20426.23"/>
    <n v="334.2580514250003"/>
    <n v="239.51194857500013"/>
    <n v="2.3792664335035671E-2"/>
    <n v="1"/>
    <n v="1207.9956"/>
    <n v="968.48365142499983"/>
    <s v="Y"/>
    <n v="2650.2861000000003"/>
    <n v="704.66409999999996"/>
    <n v="126.83953799999999"/>
    <n v="1334.8351379999999"/>
    <n v="-19665.164862000001"/>
    <n v="410899.58154820016"/>
    <n v="109250.91590000001"/>
    <n v="0"/>
    <n v="0"/>
    <n v="0"/>
    <n v="0"/>
    <n v="180000"/>
    <n v="21.03"/>
    <n v="0"/>
    <n v="6000"/>
    <n v="0"/>
  </r>
  <r>
    <x v="69"/>
    <s v="309840"/>
    <d v="2024-08-19T00:00:00"/>
    <n v="0.36712328767123287"/>
    <s v="Y"/>
    <s v="PK"/>
    <s v="DCOX"/>
    <s v="Aaron Hausman"/>
    <s v="SR I 2024 hire"/>
    <s v="SR I 2024 hire"/>
    <n v="61089.21"/>
    <n v="22054.28"/>
    <n v="0.36101760032581859"/>
    <n v="19000"/>
    <n v="17621.64"/>
    <n v="0"/>
    <n v="1378.3600000000006"/>
    <n v="6.2498526363136797E-2"/>
    <n v="1.2"/>
    <n v="3175.8163199999995"/>
    <n v="1797.4563199999989"/>
    <s v="Y"/>
    <n v="4276.2447000000002"/>
    <n v="1543.7996000000001"/>
    <n v="333.46071360000002"/>
    <n v="3509.2770335999994"/>
    <n v="-15490.722966400001"/>
    <n v="238380.54421138126"/>
    <n v="86059.572035555568"/>
    <n v="0"/>
    <n v="0"/>
    <n v="0"/>
    <n v="0"/>
    <n v="0"/>
    <n v="0"/>
    <n v="0"/>
    <n v="6000"/>
    <n v="0"/>
  </r>
  <r>
    <x v="70"/>
    <s v="309909"/>
    <d v="2024-09-23T00:00:00"/>
    <n v="0.27123287671232876"/>
    <s v="Y"/>
    <s v="PK"/>
    <s v="EPETERS"/>
    <s v="Zack Stender"/>
    <s v="SR I 2024 hire"/>
    <s v="SR I 2024 hire"/>
    <n v="591.1"/>
    <n v="184.94"/>
    <n v="0.31287430214853662"/>
    <n v="23400"/>
    <n v="23387.91"/>
    <n v="0"/>
    <n v="12.090000000000146"/>
    <n v="6.5372553260517718E-2"/>
    <n v="1.2"/>
    <n v="26.631359999999997"/>
    <n v="14.541359999999852"/>
    <s v="Y"/>
    <n v="41.377000000000002"/>
    <n v="12.9458"/>
    <n v="2.7962927999999998"/>
    <n v="29.427652799999997"/>
    <n v="-23370.572347199999"/>
    <n v="414979.79267840384"/>
    <n v="129836.51304000001"/>
    <n v="0"/>
    <n v="0"/>
    <n v="0"/>
    <n v="0"/>
    <n v="180000"/>
    <n v="0.33"/>
    <n v="0"/>
    <n v="6000"/>
    <n v="0"/>
  </r>
  <r>
    <x v="71"/>
    <s v="309467"/>
    <d v="2024-03-25T00:00:00"/>
    <n v="0.76986301369863008"/>
    <s v="Y"/>
    <s v="PK"/>
    <s v="ELUNBEC"/>
    <s v="Matthew Burkhead"/>
    <s v="SR I 2024 hire"/>
    <s v="SR I 2024 hire"/>
    <n v="193786.65"/>
    <n v="32756.73"/>
    <n v="0.16903501866614651"/>
    <n v="60833.30000000001"/>
    <n v="59432.570000000007"/>
    <n v="0"/>
    <n v="1400.7300000000032"/>
    <n v="4.276159433496577E-2"/>
    <n v="0.75"/>
    <n v="2948.1056999999996"/>
    <n v="1547.3756999999964"/>
    <s v="Y"/>
    <n v="13565.065500000001"/>
    <n v="2292.9711000000002"/>
    <n v="309.55109850000002"/>
    <n v="3257.6567984999997"/>
    <n v="-57575.64320150001"/>
    <n v="1892298.335438577"/>
    <n v="319864.68445277784"/>
    <n v="0"/>
    <n v="0"/>
    <n v="0"/>
    <n v="0"/>
    <n v="653000"/>
    <n v="29.68"/>
    <n v="0"/>
    <n v="6000"/>
    <n v="0"/>
  </r>
  <r>
    <x v="72"/>
    <s v="309611"/>
    <d v="2024-05-28T00:00:00"/>
    <n v="0.59452054794520548"/>
    <s v="Y"/>
    <s v="PK"/>
    <s v="HYOUNG"/>
    <s v="Daniel Corff"/>
    <s v="SR I 2024 hire"/>
    <s v="SR I 2024 hire"/>
    <n v="166643.69"/>
    <n v="80159.680000000008"/>
    <n v="0.48102439402296004"/>
    <n v="20000"/>
    <n v="14794.16"/>
    <n v="0"/>
    <n v="5205.84"/>
    <n v="6.4943373027437232E-2"/>
    <n v="1.2"/>
    <n v="11542.993920000001"/>
    <n v="6337.1539200000007"/>
    <s v="Y"/>
    <n v="11665.058300000001"/>
    <n v="5611.1776000000009"/>
    <n v="1212.0143616000003"/>
    <n v="12755.008281600001"/>
    <n v="-7244.9917183999987"/>
    <n v="83675.494405778329"/>
    <n v="40249.953991111106"/>
    <n v="0"/>
    <n v="0"/>
    <n v="0"/>
    <n v="0"/>
    <n v="0"/>
    <n v="0"/>
    <n v="0"/>
    <n v="6000"/>
    <n v="0"/>
  </r>
  <r>
    <x v="73"/>
    <s v="309740"/>
    <d v="2024-07-01T00:00:00"/>
    <n v="0.50136986301369868"/>
    <s v="Y"/>
    <s v="PK"/>
    <s v="JRODR05"/>
    <s v="Thomas Guenette"/>
    <s v="SR I 2024 hire"/>
    <s v="SR I 2024 hire"/>
    <n v="55761.8"/>
    <n v="5495.8499999999995"/>
    <n v="9.8559408053542019E-2"/>
    <n v="12600"/>
    <n v="12407.65"/>
    <n v="19054.855855875008"/>
    <n v="-18862.50585587501"/>
    <n v="-3.4321362220357199"/>
    <n v="0.75"/>
    <n v="494.62649999999996"/>
    <n v="19357.132355875008"/>
    <s v="Y"/>
    <n v="3903.3260000000005"/>
    <n v="384.70949999999999"/>
    <n v="51.935782500000002"/>
    <n v="546.56228249999992"/>
    <n v="-12053.437717500001"/>
    <n v="679423.14384256781"/>
    <n v="66963.542875000014"/>
    <n v="0"/>
    <n v="0"/>
    <n v="0"/>
    <n v="0"/>
    <n v="0"/>
    <n v="0"/>
    <n v="0"/>
    <n v="6000"/>
    <n v="0"/>
  </r>
  <r>
    <x v="74"/>
    <s v="309406"/>
    <d v="2024-03-04T00:00:00"/>
    <n v="0.82739726027397265"/>
    <s v="Y"/>
    <s v="PK"/>
    <s v="JSCALIA"/>
    <s v="David Fromm"/>
    <s v="SR I 2024 hire"/>
    <s v="SR I 2024 hire"/>
    <n v="21287.14"/>
    <n v="4049.62"/>
    <n v="0.19023786192038949"/>
    <n v="41666.600000000006"/>
    <n v="41495.570000000007"/>
    <n v="5886.3109613250126"/>
    <n v="-5715.2809613250138"/>
    <n v="-1.4113129037601093"/>
    <n v="0.75"/>
    <n v="364.46579999999994"/>
    <n v="6079.7467613250137"/>
    <s v="Y"/>
    <n v="1490.0998000000002"/>
    <n v="283.47340000000003"/>
    <n v="38.268909000000001"/>
    <n v="402.73470899999995"/>
    <n v="-41263.865291000009"/>
    <n v="1205037.1768635877"/>
    <n v="229243.69606111117"/>
    <n v="0"/>
    <n v="0"/>
    <n v="0"/>
    <n v="0"/>
    <n v="420000"/>
    <n v="5.07"/>
    <n v="0"/>
    <n v="6000"/>
    <n v="0"/>
  </r>
  <r>
    <x v="75"/>
    <s v="309879"/>
    <d v="2024-09-09T00:00:00"/>
    <n v="0.30958904109589042"/>
    <s v="Y"/>
    <s v="PK"/>
    <s v="MGUTIER"/>
    <s v="Kevin Thongsinthusak"/>
    <s v="SR I 2024 hire"/>
    <s v="SR I 2024 hire"/>
    <n v="11619.04"/>
    <n v="2695.1"/>
    <n v="0.23195547997080651"/>
    <n v="8400"/>
    <n v="8265.25"/>
    <n v="0"/>
    <n v="134.75"/>
    <n v="4.999814478126971E-2"/>
    <n v="0.75"/>
    <n v="242.55899999999997"/>
    <n v="107.80899999999997"/>
    <s v="Y"/>
    <n v="813.33280000000013"/>
    <n v="188.65700000000001"/>
    <n v="25.468695"/>
    <n v="268.02769499999999"/>
    <n v="-8131.9723050000002"/>
    <n v="194768.51300237721"/>
    <n v="45177.623916666671"/>
    <n v="0"/>
    <n v="0"/>
    <n v="0"/>
    <n v="0"/>
    <n v="0"/>
    <n v="0"/>
    <n v="0"/>
    <n v="6000"/>
    <n v="0"/>
  </r>
  <r>
    <x v="76"/>
    <s v="309601"/>
    <d v="2024-05-15T00:00:00"/>
    <n v="0.63013698630136983"/>
    <s v="Y"/>
    <s v="PK"/>
    <s v="MSCHREC"/>
    <s v="Lucas Hespe"/>
    <s v="SR I 2024 hire"/>
    <s v="SR I 2024 hire"/>
    <n v="148058.76999999999"/>
    <n v="31191.94"/>
    <n v="0.21067269436319105"/>
    <n v="20000"/>
    <n v="18575.27"/>
    <n v="0"/>
    <n v="1424.7299999999996"/>
    <n v="4.5676222767804746E-2"/>
    <n v="0.75"/>
    <n v="2807.2745999999997"/>
    <n v="1382.5446000000002"/>
    <s v="Y"/>
    <n v="10364.1139"/>
    <n v="2183.4358000000002"/>
    <n v="294.76383300000003"/>
    <n v="3102.0384329999997"/>
    <n v="-16897.961566999998"/>
    <n v="445608.59937201947"/>
    <n v="93877.564261111111"/>
    <n v="0"/>
    <n v="0"/>
    <n v="0"/>
    <n v="0"/>
    <n v="0"/>
    <n v="0"/>
    <n v="0"/>
    <n v="6000"/>
    <n v="0"/>
  </r>
  <r>
    <x v="77"/>
    <s v="309435"/>
    <d v="2024-03-11T00:00:00"/>
    <n v="0.80821917808219179"/>
    <s v="Y"/>
    <s v="PK"/>
    <s v="RCLAR01"/>
    <s v="Trevor Renfro"/>
    <s v="SR I 2024 hire"/>
    <s v="SR I 2024 hire"/>
    <n v="119073.13"/>
    <n v="29466.940000000006"/>
    <n v="0.2474692653161969"/>
    <n v="29166.6"/>
    <n v="27533.559999999998"/>
    <n v="0"/>
    <n v="1633.0400000000009"/>
    <n v="5.5419395430947378E-2"/>
    <n v="1"/>
    <n v="3536.0328000000004"/>
    <n v="1902.9927999999995"/>
    <s v="Y"/>
    <n v="8335.1191000000017"/>
    <n v="2062.6858000000007"/>
    <n v="371.28344400000009"/>
    <n v="3907.3162440000006"/>
    <n v="-25259.283755999997"/>
    <n v="567057.70722961542"/>
    <n v="140329.3542"/>
    <n v="0"/>
    <n v="0"/>
    <n v="0"/>
    <n v="0"/>
    <n v="439000"/>
    <n v="27.12"/>
    <n v="0"/>
    <n v="6000"/>
    <n v="0"/>
  </r>
  <r>
    <x v="78"/>
    <s v="309619"/>
    <d v="2024-06-03T00:00:00"/>
    <n v="0.57808219178082187"/>
    <s v="Y"/>
    <s v="PK"/>
    <s v="RARTHUR"/>
    <s v="Lauren Kromer"/>
    <s v="SR I 2024 hire"/>
    <s v="SR I 2024 hire"/>
    <n v="38694.050000000003"/>
    <n v="12957.75"/>
    <n v="0.33487706766285769"/>
    <n v="29166.62"/>
    <n v="28376.649999999998"/>
    <n v="895.59587999999712"/>
    <n v="-105.62587999999596"/>
    <n v="-8.1515602631626605E-3"/>
    <n v="1.2"/>
    <n v="1865.9159999999997"/>
    <n v="1971.5418799999957"/>
    <s v="Y"/>
    <n v="2708.5835000000006"/>
    <n v="907.04250000000013"/>
    <n v="195.92117999999999"/>
    <n v="2061.8371799999995"/>
    <n v="-27104.78282"/>
    <n v="449663.89555637928"/>
    <n v="150582.1267777778"/>
    <n v="0"/>
    <n v="0"/>
    <n v="0"/>
    <n v="0"/>
    <n v="0"/>
    <n v="0"/>
    <n v="0"/>
    <n v="6000"/>
    <n v="0"/>
  </r>
  <r>
    <x v="79"/>
    <s v="309301"/>
    <d v="2024-01-02T00:00:00"/>
    <n v="0.99726027397260275"/>
    <s v="Y"/>
    <s v="PK"/>
    <s v="RMARCHE"/>
    <s v="Mike Peters"/>
    <s v="SR I 2024 hire"/>
    <s v="SR I 2024 hire"/>
    <n v="103667.25"/>
    <n v="16909.22"/>
    <n v="0.16311052912081686"/>
    <n v="36666.62000000001"/>
    <n v="35703.850000000006"/>
    <n v="11552.083653675014"/>
    <n v="-10589.31365367501"/>
    <n v="-0.62624495119674406"/>
    <n v="0.75"/>
    <n v="1521.8298"/>
    <n v="12111.143453675009"/>
    <s v="Y"/>
    <n v="7256.7075000000004"/>
    <n v="1183.6454000000001"/>
    <n v="159.79212899999999"/>
    <n v="1681.6219289999999"/>
    <n v="-34984.998071000009"/>
    <n v="1191591.3794288544"/>
    <n v="194361.10039444451"/>
    <n v="0"/>
    <n v="0"/>
    <n v="0"/>
    <n v="0"/>
    <n v="469961.01"/>
    <n v="22.06"/>
    <n v="0"/>
    <n v="6000"/>
    <n v="0"/>
  </r>
  <r>
    <x v="80"/>
    <s v="309494"/>
    <d v="2024-05-03T00:00:00"/>
    <n v="0.66301369863013704"/>
    <s v="Y"/>
    <s v="PK"/>
    <s v="RGAMBER"/>
    <s v="Bradley Sedlacek"/>
    <s v="SR I 2024 hire"/>
    <s v="SR I 2024 hire"/>
    <n v="4686.3500000000004"/>
    <n v="815.8900000000001"/>
    <n v="0.17409924568160723"/>
    <n v="6664"/>
    <n v="6635.45"/>
    <n v="755.97279525001068"/>
    <n v="-727.42279525001049"/>
    <n v="-0.89156969107356432"/>
    <n v="0.75"/>
    <n v="73.43010000000001"/>
    <n v="800.85289525001053"/>
    <s v="Y"/>
    <n v="328.04450000000008"/>
    <n v="57.112300000000019"/>
    <n v="7.7101605000000033"/>
    <n v="81.140260500000011"/>
    <n v="-6582.8597394999997"/>
    <n v="210060.89287775601"/>
    <n v="36571.442997222221"/>
    <n v="0"/>
    <n v="0"/>
    <n v="0"/>
    <n v="0"/>
    <n v="0"/>
    <n v="0"/>
    <n v="0"/>
    <n v="6000"/>
    <n v="0"/>
  </r>
  <r>
    <x v="81"/>
    <s v="309951"/>
    <d v="2024-10-21T00:00:00"/>
    <n v="0.19452054794520549"/>
    <s v="Y"/>
    <s v="PK"/>
    <s v="TSMIT01"/>
    <s v="Vanny Chow"/>
    <s v="SR I 2024 hire"/>
    <s v="SR I 2024 hire"/>
    <n v="4531.3999999999996"/>
    <n v="1765.76"/>
    <n v="0.38967206602815907"/>
    <n v="5400"/>
    <n v="5285.23"/>
    <n v="334.95615374999761"/>
    <n v="-220.18615374999717"/>
    <n v="-0.12469766771814809"/>
    <n v="1.2"/>
    <n v="254.26943999999997"/>
    <n v="474.45559374999715"/>
    <s v="Y"/>
    <n v="317.19799999999998"/>
    <n v="123.60319999999999"/>
    <n v="26.698291199999996"/>
    <n v="280.96773119999995"/>
    <n v="-5119.0322687999997"/>
    <n v="72982.055013265679"/>
    <n v="28439.068159999999"/>
    <n v="0"/>
    <n v="0"/>
    <n v="0"/>
    <n v="0"/>
    <n v="0"/>
    <n v="0"/>
    <n v="0"/>
    <n v="0"/>
    <n v="0"/>
  </r>
  <r>
    <x v="82"/>
    <s v="309325"/>
    <d v="2024-01-08T00:00:00"/>
    <n v="0.98082191780821915"/>
    <s v="Y"/>
    <s v="PK"/>
    <s v="TADAM01"/>
    <s v="Sonja Miller"/>
    <s v="SR I 2024 hire"/>
    <s v="SR I 2024 hire"/>
    <n v="65958.09"/>
    <n v="8230.11"/>
    <n v="0.12477787031128404"/>
    <n v="35999.99"/>
    <n v="35698.49"/>
    <n v="0"/>
    <n v="301.5"/>
    <n v="3.6633775247232415E-2"/>
    <n v="0.75"/>
    <n v="740.70990000000006"/>
    <n v="439.20990000000006"/>
    <s v="Y"/>
    <n v="4617.0663000000004"/>
    <n v="576.10770000000014"/>
    <n v="77.774539500000017"/>
    <n v="818.48443950000012"/>
    <n v="-35181.505560499994"/>
    <n v="1566406.0316292241"/>
    <n v="195452.80866944441"/>
    <n v="0"/>
    <n v="0"/>
    <n v="0"/>
    <n v="0"/>
    <n v="659997.36"/>
    <n v="9.99"/>
    <n v="0"/>
    <n v="6000"/>
    <n v="0"/>
  </r>
  <r>
    <x v="83"/>
    <s v="309426"/>
    <d v="2024-03-18T00:00:00"/>
    <n v="0.78904109589041094"/>
    <s v="Y"/>
    <s v="FS"/>
    <s v="CCHAMBL"/>
    <s v="Erik Chantarapan"/>
    <s v="SR I 2024 hire"/>
    <s v="SR I 2024 hire"/>
    <n v="71683.13"/>
    <n v="27696.590000000004"/>
    <n v="0.38637528802104487"/>
    <n v="15000"/>
    <n v="13217.09"/>
    <n v="0"/>
    <n v="1782.9099999999999"/>
    <n v="6.4372906556366669E-2"/>
    <n v="1.2"/>
    <n v="3988.3089600000003"/>
    <n v="2205.3989600000004"/>
    <s v="Y"/>
    <n v="5017.8191000000006"/>
    <n v="1938.7613000000003"/>
    <n v="418.77244080000003"/>
    <n v="4407.0814008000007"/>
    <n v="-10592.918599199998"/>
    <n v="152311.8832851648"/>
    <n v="58849.547773333325"/>
    <n v="0"/>
    <n v="0"/>
    <n v="0"/>
    <n v="0"/>
    <n v="480000"/>
    <n v="14.93"/>
    <n v="0"/>
    <n v="6000"/>
    <n v="0"/>
  </r>
  <r>
    <x v="84"/>
    <s v="309598"/>
    <d v="2024-05-15T00:00:00"/>
    <n v="0.63013698630136983"/>
    <s v="Y"/>
    <s v="FS"/>
    <s v="JPORTER"/>
    <s v="Colin Senuta"/>
    <s v="SR I 2024 hire"/>
    <s v="SR I 2024 hire"/>
    <n v="10106.34"/>
    <n v="3074.69"/>
    <n v="0.30423377800469803"/>
    <n v="10000"/>
    <n v="9800.14"/>
    <n v="0"/>
    <n v="199.86000000000058"/>
    <n v="6.5001674965606479E-2"/>
    <n v="1.2"/>
    <n v="442.75536"/>
    <n v="242.89535999999941"/>
    <s v="Y"/>
    <n v="707.44380000000012"/>
    <n v="215.22830000000002"/>
    <n v="46.489312799999993"/>
    <n v="489.24467279999999"/>
    <n v="-9510.7553272000005"/>
    <n v="173674.10661001501"/>
    <n v="52837.529595555563"/>
    <n v="0"/>
    <n v="0"/>
    <n v="0"/>
    <n v="0"/>
    <n v="0"/>
    <n v="0"/>
    <n v="0"/>
    <n v="6000"/>
    <n v="0"/>
  </r>
  <r>
    <x v="85"/>
    <s v="309836"/>
    <d v="2024-08-26T00:00:00"/>
    <n v="0.34794520547945207"/>
    <s v="Y"/>
    <s v="FS"/>
    <s v="JMATASA"/>
    <s v="Sean Mengeu"/>
    <s v="SR I 2024 hire"/>
    <s v="SR I 2024 hire"/>
    <n v="97345.41"/>
    <n v="27282.67"/>
    <n v="0.28026662993149853"/>
    <n v="18750"/>
    <n v="17077.61"/>
    <n v="0"/>
    <n v="1672.3899999999994"/>
    <n v="6.1298619233381466E-2"/>
    <n v="1"/>
    <n v="3273.9203999999995"/>
    <n v="1601.5304000000001"/>
    <s v="Y"/>
    <n v="6814.1787000000013"/>
    <n v="1909.7869000000001"/>
    <n v="343.76164199999999"/>
    <n v="3617.6820419999995"/>
    <n v="-15132.317958"/>
    <n v="299958.76826487551"/>
    <n v="84068.433099999995"/>
    <n v="0"/>
    <n v="0"/>
    <n v="0"/>
    <n v="0"/>
    <n v="0"/>
    <n v="0"/>
    <n v="0"/>
    <n v="6000"/>
    <n v="0"/>
  </r>
  <r>
    <x v="86"/>
    <s v="309862"/>
    <d v="2024-09-03T00:00:00"/>
    <n v="0.32602739726027397"/>
    <s v="Y"/>
    <s v="FS"/>
    <s v="KGESLOC"/>
    <s v="Tom Stone"/>
    <s v="SR I 2024 hire"/>
    <s v="SR I 2024 hire"/>
    <n v="61429.87"/>
    <n v="2823.27"/>
    <n v="4.5959237745416028E-2"/>
    <n v="8000"/>
    <n v="0"/>
    <n v="0"/>
    <n v="8000"/>
    <n v="2.8335936697517417"/>
    <n v="0.75"/>
    <n v="254.09429999999998"/>
    <n v="-7745.9057000000003"/>
    <s v="N"/>
    <n v="4300.0909000000001"/>
    <n v="197.62889999999999"/>
    <n v="26.6799015"/>
    <n v="280.7742015"/>
    <n v="-7719.2257984999997"/>
    <n v="933100.5010787358"/>
    <n v="42884.587769444443"/>
    <n v="0"/>
    <n v="0"/>
    <n v="0"/>
    <n v="0"/>
    <n v="200000"/>
    <n v="30.71"/>
    <n v="0"/>
    <n v="6000"/>
    <n v="0"/>
  </r>
  <r>
    <x v="87"/>
    <s v="309748"/>
    <d v="2024-08-05T00:00:00"/>
    <n v="0.40547945205479452"/>
    <s v="Y"/>
    <s v="FS"/>
    <s v="MSWOGGE"/>
    <s v="Ross Faris"/>
    <s v="SR I 2024 hire"/>
    <s v="SR I 2024 hire"/>
    <n v="118120.14"/>
    <n v="13843.09"/>
    <n v="0.11719500163138988"/>
    <n v="7500"/>
    <n v="7012.3099999999995"/>
    <n v="4262.5831613999981"/>
    <n v="-3774.8931613999976"/>
    <n v="-0.2726915133398683"/>
    <n v="0.75"/>
    <n v="1245.8780999999999"/>
    <n v="5020.7712613999975"/>
    <s v="Y"/>
    <n v="8268.4098000000013"/>
    <n v="969.01630000000023"/>
    <n v="130.81720050000001"/>
    <n v="1376.6953005"/>
    <n v="-6123.3046995000004"/>
    <n v="290271.41915713821"/>
    <n v="34018.359441666667"/>
    <n v="0"/>
    <n v="0"/>
    <n v="0"/>
    <n v="0"/>
    <n v="293700"/>
    <n v="40.22"/>
    <n v="0"/>
    <n v="6000"/>
    <n v="0"/>
  </r>
  <r>
    <x v="88"/>
    <s v="309346"/>
    <d v="2024-01-16T00:00:00"/>
    <n v="0.95890410958904104"/>
    <s v="Y"/>
    <s v="FS"/>
    <s v="PACOSTA"/>
    <s v="William Tungate"/>
    <s v="SR I 2024 hire"/>
    <s v="SR I 2024 hire"/>
    <n v="134543.29"/>
    <n v="23472.799999999999"/>
    <n v="0.17446280672934339"/>
    <n v="15000.01"/>
    <n v="14092.55"/>
    <n v="1594.315950000002"/>
    <n v="-686.85595000000103"/>
    <n v="-2.9261781721822751E-2"/>
    <n v="0.75"/>
    <n v="2112.5519999999997"/>
    <n v="2799.4079500000007"/>
    <s v="Y"/>
    <n v="9418.0303000000022"/>
    <n v="1643.0960000000002"/>
    <n v="221.81796"/>
    <n v="2334.3699599999995"/>
    <n v="-12665.64004"/>
    <n v="403321.87821585737"/>
    <n v="70364.666888888896"/>
    <n v="0"/>
    <n v="0"/>
    <n v="0"/>
    <n v="0"/>
    <n v="659997.36"/>
    <n v="20.39"/>
    <n v="0"/>
    <n v="6000"/>
    <n v="0"/>
  </r>
  <r>
    <x v="89"/>
    <s v="309407"/>
    <d v="2024-03-18T00:00:00"/>
    <n v="0.78904109589041094"/>
    <s v="Y"/>
    <s v="FS"/>
    <s v="RBADERJ"/>
    <s v="Sean Mengeu"/>
    <s v="SR I 2024 hire"/>
    <s v="SR I 2024 hire"/>
    <n v="156577.62"/>
    <n v="31006.270000000004"/>
    <n v="0.19802491569357106"/>
    <n v="20000"/>
    <n v="18598.440000000002"/>
    <n v="1258.7197293749923"/>
    <n v="142.84027062500536"/>
    <n v="4.6068188990486553E-3"/>
    <n v="0.75"/>
    <n v="2790.5643"/>
    <n v="2647.7240293749946"/>
    <s v="Y"/>
    <n v="10960.4334"/>
    <n v="2170.4389000000006"/>
    <n v="293.00925150000006"/>
    <n v="3083.5735515000001"/>
    <n v="-16916.426448499999"/>
    <n v="474587.48616026912"/>
    <n v="93980.146936111109"/>
    <n v="0"/>
    <n v="0"/>
    <n v="0"/>
    <n v="0"/>
    <n v="584600"/>
    <n v="26.78"/>
    <n v="0"/>
    <n v="6000"/>
    <n v="0"/>
  </r>
  <r>
    <x v="90"/>
    <s v="309852"/>
    <d v="2024-08-26T00:00:00"/>
    <n v="0.34794520547945207"/>
    <s v="Y"/>
    <s v="PK"/>
    <s v="KPETE01"/>
    <s v="Thomas Montbriand"/>
    <s v="SR I 2024 hire"/>
    <s v="SR I 2024 hire"/>
    <n v="103552.14"/>
    <n v="31586.19"/>
    <n v="0.30502691687491923"/>
    <n v="18749.989999999998"/>
    <n v="14994.67"/>
    <n v="5981.1906674999918"/>
    <n v="-2225.8706674999939"/>
    <n v="-7.0469742235451438E-2"/>
    <n v="1.2"/>
    <n v="4548.4113600000001"/>
    <n v="6774.282027499994"/>
    <s v="Y"/>
    <n v="7248.6498000000011"/>
    <n v="2211.0333000000001"/>
    <n v="477.58319279999995"/>
    <n v="5025.9945527999998"/>
    <n v="-13723.995447199999"/>
    <n v="249959.64268417747"/>
    <n v="76244.419151111113"/>
    <n v="0"/>
    <n v="0"/>
    <n v="0"/>
    <n v="0"/>
    <n v="388000"/>
    <n v="26.69"/>
    <n v="0"/>
    <n v="20000"/>
    <n v="0"/>
  </r>
  <r>
    <x v="91"/>
    <s v="309348"/>
    <d v="2024-02-01T00:00:00"/>
    <n v="0.91506849315068495"/>
    <s v="Y"/>
    <s v="FS"/>
    <s v="JFUNICE"/>
    <s v="William Tungate"/>
    <s v="SR I 2024 hire"/>
    <s v="SR I 2024 hire"/>
    <n v="182039.85"/>
    <n v="34302.46"/>
    <n v="0.18843379622648557"/>
    <n v="105600.01"/>
    <n v="103193.42"/>
    <n v="11743.641994500009"/>
    <n v="-9337.0519945000124"/>
    <n v="-0.27219773726140961"/>
    <n v="0.75"/>
    <n v="3087.2213999999994"/>
    <n v="12424.273394500011"/>
    <s v="Y"/>
    <n v="12742.789500000001"/>
    <n v="2401.1722"/>
    <n v="324.15824699999996"/>
    <n v="3411.3796469999993"/>
    <n v="-102188.630353"/>
    <n v="3012806.7493257155"/>
    <n v="567714.61307222222"/>
    <n v="0"/>
    <n v="0"/>
    <n v="0"/>
    <n v="0"/>
    <n v="879996.48"/>
    <n v="20.69"/>
    <n v="0"/>
    <n v="20000"/>
    <n v="0"/>
  </r>
  <r>
    <x v="92"/>
    <s v="303916"/>
    <d v="2017-11-06T00:00:00"/>
    <n v="7.1561643835616442"/>
    <s v="L"/>
    <s v="PK"/>
    <s v="DRAPTON"/>
    <s v="Teall Bennett"/>
    <s v="SR II"/>
    <s v="SR II"/>
    <n v="1214168.58"/>
    <n v="390039.51000000007"/>
    <n v="0.32123999617911381"/>
    <n v="28084.159999999996"/>
    <n v="0"/>
    <n v="0"/>
    <n v="28084.159999999996"/>
    <n v="7.2003372171193611E-2"/>
    <n v="1.2"/>
    <n v="32763.318840000007"/>
    <n v="4679.158840000011"/>
    <s v="Y"/>
    <n v="97133.486400000009"/>
    <n v="31203.160800000005"/>
    <n v="4118.8172256000007"/>
    <n v="36882.136065600011"/>
    <n v="8797.9760656000144"/>
    <n v="0"/>
    <n v="0"/>
    <n v="1319763.77"/>
    <n v="409777.55"/>
    <n v="1473855.79"/>
    <n v="482011.08"/>
    <n v="1694564.48"/>
    <n v="71.650000000000006"/>
    <n v="0"/>
    <n v="6000"/>
    <n v="0"/>
  </r>
  <r>
    <x v="93"/>
    <s v="308922"/>
    <d v="2023-01-03T00:00:00"/>
    <n v="1.9945205479452055"/>
    <s v="L"/>
    <s v="PK"/>
    <s v="SAURIEM"/>
    <s v="Jules Derner"/>
    <s v="SR II"/>
    <s v="SR II"/>
    <n v="2314212.56"/>
    <n v="588855.64"/>
    <n v="0.25445183825292178"/>
    <n v="43275.200000000004"/>
    <n v="0"/>
    <n v="0"/>
    <n v="43275.200000000004"/>
    <n v="7.349033797145936E-2"/>
    <n v="1"/>
    <n v="41219.894800000002"/>
    <n v="-2055.3052000000025"/>
    <s v="N"/>
    <n v="185137.0048"/>
    <n v="47108.451200000003"/>
    <n v="5181.9296320000003"/>
    <n v="46401.824432000001"/>
    <n v="3126.6244319999969"/>
    <n v="0"/>
    <n v="0"/>
    <n v="0"/>
    <n v="0"/>
    <n v="445124.89999999997"/>
    <n v="124936.73000000001"/>
    <n v="1716269.09"/>
    <n v="134.84"/>
    <n v="200"/>
    <n v="6000"/>
    <n v="12000"/>
  </r>
  <r>
    <x v="94"/>
    <s v="307761"/>
    <d v="2021-09-07T00:00:00"/>
    <n v="3.3178082191780822"/>
    <s v="Y"/>
    <s v="PK"/>
    <s v="ASINNER"/>
    <s v="Farid Haghighi"/>
    <s v="SR II"/>
    <s v="SR II"/>
    <n v="2947398.25"/>
    <n v="799574.8"/>
    <n v="0.27128156162812406"/>
    <n v="67097.960000000006"/>
    <n v="0"/>
    <n v="1361.8726537500042"/>
    <n v="65736.087346250002"/>
    <n v="8.2213805820606153E-2"/>
    <n v="1"/>
    <n v="55970.236000000012"/>
    <n v="-9765.8513462499905"/>
    <s v="N"/>
    <n v="235791.86000000002"/>
    <n v="63965.984000000004"/>
    <n v="7036.2582400000001"/>
    <n v="63006.494240000015"/>
    <n v="-4091.4657599999919"/>
    <n v="137108.99867096287"/>
    <n v="37195.143272727197"/>
    <n v="1377705.4"/>
    <n v="349655.05"/>
    <n v="2362614.3199999998"/>
    <n v="666829.68000000005"/>
    <n v="2932014.88"/>
    <n v="100.52"/>
    <n v="102.6"/>
    <n v="6000"/>
    <n v="6156"/>
  </r>
  <r>
    <x v="95"/>
    <s v="309216"/>
    <d v="2023-09-11T00:00:00"/>
    <n v="1.3068493150684932"/>
    <s v="Y"/>
    <s v="PK"/>
    <s v="AWHEELE"/>
    <s v="Farid Haghighi"/>
    <s v="SR II"/>
    <s v="SR II"/>
    <n v="851520.18"/>
    <n v="268149.53999999998"/>
    <n v="0.31490685282408687"/>
    <n v="18055.189999999999"/>
    <n v="519.57000000000005"/>
    <n v="0"/>
    <n v="17535.62"/>
    <n v="6.5394928516379333E-2"/>
    <n v="1.2"/>
    <n v="22524.561359999996"/>
    <n v="4988.9413599999971"/>
    <s v="Y"/>
    <n v="68121.614400000006"/>
    <n v="21451.963199999998"/>
    <n v="2831.6591423999998"/>
    <n v="25356.220502399996"/>
    <n v="7301.0305023999972"/>
    <n v="0"/>
    <n v="0"/>
    <n v="0"/>
    <n v="0"/>
    <n v="2411.2800000000002"/>
    <n v="632.4"/>
    <n v="946884.48"/>
    <n v="89.93"/>
    <n v="0"/>
    <n v="6000"/>
    <n v="0"/>
  </r>
  <r>
    <x v="96"/>
    <s v="124018"/>
    <d v="2014-10-26T00:00:00"/>
    <n v="10.189041095890412"/>
    <s v="Y"/>
    <s v="PK"/>
    <s v="ABREWA01"/>
    <s v="Alan Mccain"/>
    <s v="SR II"/>
    <s v="SR II"/>
    <n v="5215745.6900000004"/>
    <n v="1370796.18"/>
    <n v="0.26281883003386997"/>
    <n v="123248.86000000002"/>
    <n v="0"/>
    <n v="6885.2747034000058"/>
    <n v="116363.58529660001"/>
    <n v="8.4887590871897539E-2"/>
    <n v="1"/>
    <n v="95955.732600000003"/>
    <n v="-20407.852696600006"/>
    <s v="N"/>
    <n v="417259.65520000004"/>
    <n v="109663.69439999999"/>
    <n v="12063.006383999998"/>
    <n v="108018.738984"/>
    <n v="-15230.121016000019"/>
    <n v="526810.21973257058"/>
    <n v="138455.64560000016"/>
    <n v="3063796.33"/>
    <n v="755352.08"/>
    <n v="3139818.73"/>
    <n v="837549.61"/>
    <n v="5569940.7300000004"/>
    <n v="93.64"/>
    <n v="0"/>
    <n v="6000"/>
    <n v="0"/>
  </r>
  <r>
    <x v="97"/>
    <s v="306187"/>
    <d v="2019-07-08T00:00:00"/>
    <n v="5.4876712328767123"/>
    <s v="Y"/>
    <s v="PK"/>
    <s v="AGREE01"/>
    <s v="Thomas Montbriand"/>
    <s v="SR II"/>
    <s v="SR II"/>
    <n v="1908616.17"/>
    <n v="457643.33"/>
    <n v="0.23977756093306074"/>
    <n v="29553.780000000002"/>
    <n v="0"/>
    <n v="0"/>
    <n v="29553.780000000002"/>
    <n v="6.4578194551639156E-2"/>
    <n v="0.75"/>
    <n v="24026.274825000004"/>
    <n v="-5527.5051749999984"/>
    <s v="N"/>
    <n v="152689.2936"/>
    <n v="36611.466400000005"/>
    <n v="3020.4459780000002"/>
    <n v="27046.720803000004"/>
    <n v="-2507.0591969999987"/>
    <n v="95052.460942403501"/>
    <n v="22791.447245454532"/>
    <n v="1502016.49"/>
    <n v="375350.95"/>
    <n v="1585796.47"/>
    <n v="404574.22"/>
    <n v="2263869.87"/>
    <n v="84.31"/>
    <n v="0"/>
    <n v="6000"/>
    <n v="0"/>
  </r>
  <r>
    <x v="98"/>
    <s v="308487"/>
    <d v="2022-06-13T00:00:00"/>
    <n v="2.5534246575342467"/>
    <s v="Y"/>
    <s v="PK"/>
    <s v="AHSU"/>
    <s v="Brian Owens"/>
    <s v="SR II"/>
    <s v="SR II"/>
    <n v="790053.74"/>
    <n v="245483.9"/>
    <n v="0.31071797723532074"/>
    <n v="45000"/>
    <n v="29444.010000000002"/>
    <n v="2150.9637581250026"/>
    <n v="13405.026241874995"/>
    <n v="5.4606539336693752E-2"/>
    <n v="1.2"/>
    <n v="20620.6476"/>
    <n v="7215.6213581250049"/>
    <s v="Y"/>
    <n v="63204.299200000001"/>
    <n v="19638.712"/>
    <n v="2592.309984"/>
    <n v="23212.957584"/>
    <n v="-21787.042416"/>
    <n v="637439.85374117421"/>
    <n v="198064.02196363636"/>
    <n v="158.34"/>
    <n v="73.11"/>
    <n v="409927.09"/>
    <n v="128124.75"/>
    <n v="905984.7"/>
    <n v="87.2"/>
    <n v="0"/>
    <n v="6000"/>
    <n v="0"/>
  </r>
  <r>
    <x v="99"/>
    <s v="308223"/>
    <d v="2022-02-24T00:00:00"/>
    <n v="2.8520547945205479"/>
    <s v="Y"/>
    <s v="PK"/>
    <s v="BMATSON"/>
    <s v="Maria Gergen"/>
    <s v="SR II"/>
    <s v="SR II"/>
    <n v="1059276.81"/>
    <n v="324876.26"/>
    <n v="0.3066962827214163"/>
    <n v="22035.43"/>
    <n v="0"/>
    <n v="891.0373555499973"/>
    <n v="21144.392644450003"/>
    <n v="6.5084449828528568E-2"/>
    <n v="1.2"/>
    <n v="27289.60584"/>
    <n v="6145.2131955499972"/>
    <s v="Y"/>
    <n v="84742.144800000009"/>
    <n v="25990.1008"/>
    <n v="3430.6933056000003"/>
    <n v="30720.299145600002"/>
    <n v="8684.8691456000015"/>
    <n v="0"/>
    <n v="0"/>
    <n v="328171.38"/>
    <n v="101753.89"/>
    <n v="1178573.5900000001"/>
    <n v="369705.42"/>
    <n v="1386571.29"/>
    <n v="76.400000000000006"/>
    <n v="0"/>
    <n v="6000"/>
    <n v="0"/>
  </r>
  <r>
    <x v="100"/>
    <s v="308632"/>
    <d v="2022-08-08T00:00:00"/>
    <n v="2.4"/>
    <s v="Y"/>
    <s v="PK"/>
    <s v="BCLARK"/>
    <s v="Thomas Montbriand"/>
    <s v="SR II"/>
    <s v="SR II"/>
    <n v="604869.77"/>
    <n v="150814.13999999998"/>
    <n v="0.2493332407734643"/>
    <n v="9741.99"/>
    <n v="0"/>
    <n v="0"/>
    <n v="9741.99"/>
    <n v="6.4595998757145723E-2"/>
    <n v="1"/>
    <n v="10556.989799999999"/>
    <n v="814.9997999999996"/>
    <s v="Y"/>
    <n v="48389.581600000005"/>
    <n v="12065.1312"/>
    <n v="1327.164432"/>
    <n v="11884.154231999999"/>
    <n v="2142.1642319999992"/>
    <n v="0"/>
    <n v="0"/>
    <n v="0"/>
    <n v="0"/>
    <n v="409088.15"/>
    <n v="112875.75"/>
    <n v="587270.12"/>
    <n v="103"/>
    <n v="115"/>
    <n v="6000"/>
    <n v="6900"/>
  </r>
  <r>
    <x v="101"/>
    <s v="308948"/>
    <d v="2023-01-05T00:00:00"/>
    <n v="1.989041095890411"/>
    <s v="Y"/>
    <s v="PK"/>
    <s v="BKALUSZ"/>
    <s v="Stanley Dunton"/>
    <s v="SR II"/>
    <s v="SR II"/>
    <n v="528711.42000000004"/>
    <n v="116921.23"/>
    <n v="0.22114375740172207"/>
    <n v="7389.7100000000009"/>
    <n v="0"/>
    <n v="0"/>
    <n v="7389.7100000000009"/>
    <n v="6.320246545473393E-2"/>
    <n v="0.75"/>
    <n v="6138.3645749999996"/>
    <n v="-1251.3454250000013"/>
    <s v="N"/>
    <n v="42296.913600000007"/>
    <n v="9353.6984000000011"/>
    <n v="771.68011800000011"/>
    <n v="6910.0446929999998"/>
    <n v="-479.66530700000112"/>
    <n v="19718.366691575684"/>
    <n v="4360.5937000000104"/>
    <n v="0"/>
    <n v="0"/>
    <n v="199761.09"/>
    <n v="57944.69"/>
    <n v="413498.01"/>
    <n v="127.86"/>
    <n v="200"/>
    <n v="6000"/>
    <n v="12000"/>
  </r>
  <r>
    <x v="102"/>
    <s v="309147"/>
    <d v="2023-07-10T00:00:00"/>
    <n v="1.4794520547945205"/>
    <s v="Y"/>
    <s v="PK"/>
    <s v="BMILL01"/>
    <s v="Craig Paianini"/>
    <s v="SR II"/>
    <s v="SR II"/>
    <n v="209847.78"/>
    <n v="87464.54"/>
    <n v="0.41679992993016174"/>
    <n v="10023.67"/>
    <n v="5211.7099999999991"/>
    <n v="4878.4654182000013"/>
    <n v="-66.505418200000349"/>
    <n v="-7.6037006768686318E-4"/>
    <n v="1.2"/>
    <n v="7347.0213600000006"/>
    <n v="7413.526778200001"/>
    <s v="Y"/>
    <n v="16787.822400000001"/>
    <n v="6997.1632"/>
    <n v="923.62554239999997"/>
    <n v="8270.6469023999998"/>
    <n v="-1753.0230976000003"/>
    <n v="38235.547729616366"/>
    <n v="15936.573614545458"/>
    <n v="0"/>
    <n v="0"/>
    <n v="10983.08"/>
    <n v="6299.88"/>
    <n v="719997.11"/>
    <n v="29.15"/>
    <n v="0"/>
    <n v="6000"/>
    <n v="0"/>
  </r>
  <r>
    <x v="103"/>
    <s v="304178"/>
    <d v="2018-02-05T00:00:00"/>
    <n v="6.9068493150684933"/>
    <s v="Y"/>
    <s v="PK"/>
    <s v="BCAMPBE"/>
    <s v="Teall Bennett"/>
    <s v="SR II"/>
    <s v="SR II"/>
    <n v="1448277.41"/>
    <n v="417760.83999999997"/>
    <n v="0.28845360503137307"/>
    <n v="30889.390000000003"/>
    <n v="0"/>
    <n v="0"/>
    <n v="30889.390000000003"/>
    <n v="7.3940367412129879E-2"/>
    <n v="1"/>
    <n v="29243.2588"/>
    <n v="-1646.1312000000034"/>
    <s v="N"/>
    <n v="115862.19279999999"/>
    <n v="33420.867199999993"/>
    <n v="3676.2953919999991"/>
    <n v="32919.554191999996"/>
    <n v="2030.1641919999929"/>
    <n v="0"/>
    <n v="0"/>
    <n v="1481118.41"/>
    <n v="428555.08"/>
    <n v="1813691.67"/>
    <n v="545072.69999999995"/>
    <n v="2063704.14"/>
    <n v="70.180000000000007"/>
    <n v="0"/>
    <n v="6000"/>
    <n v="0"/>
  </r>
  <r>
    <x v="104"/>
    <s v="165793"/>
    <d v="1992-05-06T00:00:00"/>
    <n v="32.676712328767124"/>
    <s v="Y"/>
    <s v="PK"/>
    <s v="BWALKE1"/>
    <s v="Sonja Miller"/>
    <s v="SR II"/>
    <s v="SR I"/>
    <n v="4932090.22"/>
    <n v="779666.20000000007"/>
    <n v="0.15808027939926861"/>
    <n v="36215.29"/>
    <n v="0"/>
    <n v="0"/>
    <n v="36215.29"/>
    <n v="4.6449737079791324E-2"/>
    <n v="0.75"/>
    <n v="29237.482500000006"/>
    <n v="-6977.8074999999953"/>
    <s v="N"/>
    <n v="246604.511"/>
    <n v="38983.310000000012"/>
    <n v="2046.6237750000009"/>
    <n v="31284.106275000006"/>
    <n v="-4931.1837249999953"/>
    <n v="445631.05564728746"/>
    <n v="70445.481785714219"/>
    <n v="3811457.04"/>
    <n v="700218.75"/>
    <n v="3863762.66"/>
    <n v="671622.66"/>
    <n v="4441482.9000000004"/>
    <n v="111.05"/>
    <n v="170.38"/>
    <n v="6000"/>
    <n v="10222.5"/>
  </r>
  <r>
    <x v="105"/>
    <s v="301174"/>
    <d v="2016-03-07T00:00:00"/>
    <n v="8.8246575342465761"/>
    <s v="Y"/>
    <s v="PK"/>
    <s v="BSCHREI"/>
    <s v="Nicholas Napolitano"/>
    <s v="SR II"/>
    <s v="SR II"/>
    <n v="6072656.7599999998"/>
    <n v="1479152.5399999996"/>
    <n v="0.24357585130498954"/>
    <n v="125585.41000000002"/>
    <n v="0"/>
    <n v="0"/>
    <n v="125585.41000000002"/>
    <n v="8.4903623259843131E-2"/>
    <n v="1"/>
    <n v="103540.67779999998"/>
    <n v="-22044.732200000042"/>
    <s v="N"/>
    <n v="485812.54080000002"/>
    <n v="118332.20319999997"/>
    <n v="13016.542351999997"/>
    <n v="116557.22015199997"/>
    <n v="-9028.1898480000527"/>
    <n v="336956.44590345147"/>
    <n v="82074.453163636848"/>
    <n v="1911804.74"/>
    <n v="362822.54"/>
    <n v="3893845.74"/>
    <n v="864705.2"/>
    <n v="4580582.6500000004"/>
    <n v="132.57"/>
    <n v="200"/>
    <n v="6000"/>
    <n v="12000"/>
  </r>
  <r>
    <x v="106"/>
    <s v="304155"/>
    <d v="2018-02-05T00:00:00"/>
    <n v="6.9068493150684933"/>
    <s v="Y"/>
    <s v="PK"/>
    <s v="UNRUHB01"/>
    <s v="Helen Mcneil"/>
    <s v="SR II"/>
    <s v="SR II"/>
    <n v="2479003.27"/>
    <n v="707701.39999999991"/>
    <n v="0.28547820350394287"/>
    <n v="76419.98000000001"/>
    <n v="0"/>
    <n v="0"/>
    <n v="76419.98000000001"/>
    <n v="0.10798336699630666"/>
    <n v="1"/>
    <n v="49539.097999999998"/>
    <n v="-26880.882000000012"/>
    <s v="N"/>
    <n v="198320.2616"/>
    <n v="56616.111999999986"/>
    <n v="6227.7723199999982"/>
    <n v="55766.870319999995"/>
    <n v="-20653.109680000016"/>
    <n v="657687.83830413001"/>
    <n v="187755.54254545469"/>
    <n v="2097547.19"/>
    <n v="820081.1"/>
    <n v="1862640.28"/>
    <n v="733187.23"/>
    <n v="1748936.34"/>
    <n v="141.74"/>
    <n v="200"/>
    <n v="16500"/>
    <n v="33000"/>
  </r>
  <r>
    <x v="107"/>
    <s v="308459"/>
    <d v="2022-06-06T00:00:00"/>
    <n v="2.5726027397260274"/>
    <s v="Y"/>
    <s v="PK"/>
    <s v="BPAAS"/>
    <s v="Joseph Pleva"/>
    <s v="SR II"/>
    <s v="SR II"/>
    <n v="813608.67"/>
    <n v="118302.07"/>
    <n v="0.1454041412808445"/>
    <n v="6771.48"/>
    <n v="0"/>
    <n v="0"/>
    <n v="6771.48"/>
    <n v="5.7238897003239246E-2"/>
    <n v="0.75"/>
    <n v="6210.8586750000013"/>
    <n v="-560.62132499999825"/>
    <s v="N"/>
    <n v="65088.693600000006"/>
    <n v="9464.1656000000003"/>
    <n v="780.79366200000004"/>
    <n v="6991.6523370000014"/>
    <n v="220.17233700000179"/>
    <n v="0"/>
    <n v="0"/>
    <n v="16293.3"/>
    <n v="2820.53"/>
    <n v="108124.46"/>
    <n v="25433.040000000001"/>
    <n v="856621.81"/>
    <n v="94.98"/>
    <n v="0"/>
    <n v="6000"/>
    <n v="0"/>
  </r>
  <r>
    <x v="108"/>
    <s v="302894"/>
    <d v="2017-05-16T00:00:00"/>
    <n v="7.6328767123287671"/>
    <s v="Y"/>
    <s v="PK"/>
    <s v="POPPEB01"/>
    <s v="Todd Fosheim"/>
    <s v="SR II"/>
    <s v="SR II"/>
    <n v="7742591.3700000001"/>
    <n v="2114427.34"/>
    <n v="0.2730903955738529"/>
    <n v="212507.3"/>
    <n v="0"/>
    <n v="0"/>
    <n v="212507.3"/>
    <n v="0.1005034772204563"/>
    <n v="1"/>
    <n v="148009.91380000001"/>
    <n v="-64497.386199999979"/>
    <s v="N"/>
    <n v="619407.30960000004"/>
    <n v="169154.18719999999"/>
    <n v="18606.960591999999"/>
    <n v="166616.874392"/>
    <n v="-45890.42560799999"/>
    <n v="1527646.8675099683"/>
    <n v="417185.68734545447"/>
    <n v="2790376.32"/>
    <n v="644475.28"/>
    <n v="3142667.45"/>
    <n v="869051.08"/>
    <n v="9621255"/>
    <n v="80.47"/>
    <n v="0"/>
    <n v="6000"/>
    <n v="0"/>
  </r>
  <r>
    <x v="109"/>
    <s v="308655"/>
    <d v="2022-08-29T00:00:00"/>
    <n v="2.3424657534246576"/>
    <s v="Y"/>
    <s v="PK"/>
    <s v="CKOCZEL"/>
    <s v="David Fromm"/>
    <s v="SR II"/>
    <s v="SR II"/>
    <n v="629441.77"/>
    <n v="180184.83"/>
    <n v="0.28626131691260331"/>
    <n v="11079.93"/>
    <n v="0"/>
    <n v="0"/>
    <n v="11079.93"/>
    <n v="6.1492024606067008E-2"/>
    <n v="1"/>
    <n v="12612.938099999999"/>
    <n v="1533.0080999999991"/>
    <s v="Y"/>
    <n v="50355.3416"/>
    <n v="14414.786399999997"/>
    <n v="1585.6265039999996"/>
    <n v="14198.564603999999"/>
    <n v="3118.6346039999989"/>
    <n v="0"/>
    <n v="0"/>
    <n v="17809.810000000001"/>
    <n v="4521.1099999999997"/>
    <n v="389116.04"/>
    <n v="111876.87"/>
    <n v="786326.3"/>
    <n v="80.05"/>
    <n v="0"/>
    <n v="6000"/>
    <n v="0"/>
  </r>
  <r>
    <x v="110"/>
    <s v="308941"/>
    <d v="2023-01-03T00:00:00"/>
    <n v="1.9945205479452055"/>
    <s v="Y"/>
    <s v="PK"/>
    <s v="CKLOEPF"/>
    <s v="Michael Boone"/>
    <s v="SR II"/>
    <s v="SR II"/>
    <n v="1475647.28"/>
    <n v="409434.52999999997"/>
    <n v="0.27746097292301447"/>
    <n v="28738.66"/>
    <n v="0"/>
    <n v="16261.524848043744"/>
    <n v="12477.135151956256"/>
    <n v="3.0474066640046839E-2"/>
    <n v="1"/>
    <n v="28660.417100000002"/>
    <n v="16183.281948043747"/>
    <s v="Y"/>
    <n v="118051.78240000001"/>
    <n v="32754.7624"/>
    <n v="3603.0238639999998"/>
    <n v="32263.440964000001"/>
    <n v="3524.7809640000014"/>
    <n v="0"/>
    <n v="0"/>
    <n v="0"/>
    <n v="0"/>
    <n v="922844.36"/>
    <n v="271404.48"/>
    <n v="1697800.05"/>
    <n v="86.92"/>
    <n v="0"/>
    <n v="6000"/>
    <n v="0"/>
  </r>
  <r>
    <x v="111"/>
    <s v="306706"/>
    <d v="2020-01-06T00:00:00"/>
    <n v="4.9890410958904106"/>
    <s v="Y"/>
    <s v="PK"/>
    <s v="CVOCKLE"/>
    <s v="Maria Gergen"/>
    <s v="SR II"/>
    <s v="SR I"/>
    <n v="2333877.9700000002"/>
    <n v="383930.01999999996"/>
    <n v="0.16450303954837875"/>
    <n v="18467.84"/>
    <n v="0"/>
    <n v="3708.3479064900021"/>
    <n v="14759.492093509998"/>
    <n v="3.8443183196536702E-2"/>
    <n v="0.75"/>
    <n v="14397.375749999999"/>
    <n v="-362.11634350999884"/>
    <s v="N"/>
    <n v="116693.89850000001"/>
    <n v="19196.500999999997"/>
    <n v="1007.8163024999999"/>
    <n v="15405.192052499999"/>
    <n v="-3062.6479475000015"/>
    <n v="265965.38067521376"/>
    <n v="43752.113535714299"/>
    <n v="3428119.42"/>
    <n v="659489.18000000005"/>
    <n v="3706267.41"/>
    <n v="891823.19"/>
    <n v="5820593.0300000003"/>
    <n v="40.1"/>
    <n v="0"/>
    <n v="6000"/>
    <n v="0"/>
  </r>
  <r>
    <x v="112"/>
    <s v="303224"/>
    <d v="2017-07-31T00:00:00"/>
    <n v="7.4246575342465757"/>
    <s v="Y"/>
    <s v="PK"/>
    <s v="TJAARC01"/>
    <s v="Thomas Guenette"/>
    <s v="SR II"/>
    <s v="SR II"/>
    <n v="3492668.93"/>
    <n v="737912.92999999993"/>
    <n v="0.21127480009964755"/>
    <n v="42603.69"/>
    <n v="0"/>
    <n v="0"/>
    <n v="42603.69"/>
    <n v="5.7735388916413222E-2"/>
    <n v="0.75"/>
    <n v="38740.428825000003"/>
    <n v="-3863.2611749999996"/>
    <s v="N"/>
    <n v="279413.51440000004"/>
    <n v="59033.034400000004"/>
    <n v="4870.2253380000002"/>
    <n v="43610.654162999999"/>
    <n v="1006.9641629999969"/>
    <n v="0"/>
    <n v="0"/>
    <n v="2991279.27"/>
    <n v="591571.82999999996"/>
    <n v="3543626.17"/>
    <n v="727282.65"/>
    <n v="4145993.29"/>
    <n v="84.24"/>
    <n v="0"/>
    <n v="6000"/>
    <n v="0"/>
  </r>
  <r>
    <x v="113"/>
    <s v="089080"/>
    <d v="2002-09-03T00:00:00"/>
    <n v="22.342465753424658"/>
    <s v="Y"/>
    <s v="PK"/>
    <s v="CUENEC01"/>
    <s v="Michael Boone"/>
    <s v="SR II"/>
    <s v="SR II"/>
    <n v="1682175.7"/>
    <n v="501674.19000000006"/>
    <n v="0.29822936450692999"/>
    <n v="38366.089999999997"/>
    <n v="0"/>
    <n v="0"/>
    <n v="38366.089999999997"/>
    <n v="7.6476108926393033E-2"/>
    <n v="1.2"/>
    <n v="42140.631960000006"/>
    <n v="3774.5419600000096"/>
    <s v="Y"/>
    <n v="134574.05600000001"/>
    <n v="40133.935200000014"/>
    <n v="5297.6794464000022"/>
    <n v="47438.311406400011"/>
    <n v="9072.2214064000145"/>
    <n v="0"/>
    <n v="0"/>
    <n v="1987397.36"/>
    <n v="627688.35"/>
    <n v="1926641.84"/>
    <n v="546367.77"/>
    <n v="2184566.7599999998"/>
    <n v="77"/>
    <n v="0"/>
    <n v="6000"/>
    <n v="0"/>
  </r>
  <r>
    <x v="114"/>
    <s v="301390"/>
    <d v="2016-05-23T00:00:00"/>
    <n v="8.6136986301369856"/>
    <s v="Y"/>
    <s v="PK"/>
    <s v="CGAMBER"/>
    <s v="Bradley Sedlacek"/>
    <s v="SR II"/>
    <s v="SR II"/>
    <n v="2805945.43"/>
    <n v="770130.53"/>
    <n v="0.27446383018218568"/>
    <n v="69758.129999999976"/>
    <n v="0"/>
    <n v="0"/>
    <n v="69758.129999999976"/>
    <n v="9.0579619016012747E-2"/>
    <n v="1"/>
    <n v="53909.137100000007"/>
    <n v="-15848.992899999968"/>
    <s v="N"/>
    <n v="224475.63440000001"/>
    <n v="61610.4424"/>
    <n v="6777.1486640000003"/>
    <n v="60686.285764000007"/>
    <n v="-9071.8442359999681"/>
    <n v="300481.52859201853"/>
    <n v="82471.311236363341"/>
    <n v="2302743.19"/>
    <n v="634664.19999999995"/>
    <n v="2844585.62"/>
    <n v="823507.83"/>
    <n v="3150407.29"/>
    <n v="89.07"/>
    <n v="0"/>
    <n v="6000"/>
    <n v="0"/>
  </r>
  <r>
    <x v="115"/>
    <s v="306697"/>
    <d v="2020-01-06T00:00:00"/>
    <n v="4.9890410958904106"/>
    <s v="Y"/>
    <s v="PK"/>
    <s v="CMILL01"/>
    <s v="Stephon Gardner"/>
    <s v="SR II"/>
    <s v="SR II"/>
    <n v="5898216.2699999996"/>
    <n v="1761354.1599999997"/>
    <n v="0.29862488579110713"/>
    <n v="187209.57"/>
    <n v="0"/>
    <n v="0"/>
    <n v="187209.57"/>
    <n v="0.10628729545226727"/>
    <n v="1.2"/>
    <n v="147953.74943999999"/>
    <n v="-39255.820560000022"/>
    <s v="N"/>
    <n v="471857.30159999995"/>
    <n v="140908.33279999997"/>
    <n v="18599.899929599997"/>
    <n v="166553.6493696"/>
    <n v="-20655.920630400011"/>
    <n v="628819.31672417943"/>
    <n v="187781.09664000009"/>
    <n v="933378.77"/>
    <n v="320481.90999999997"/>
    <n v="3790356.57"/>
    <n v="1042434.46"/>
    <n v="4298223.01"/>
    <n v="137.22"/>
    <n v="200"/>
    <n v="6000"/>
    <n v="12000"/>
  </r>
  <r>
    <x v="116"/>
    <s v="307915"/>
    <d v="2021-11-01T00:00:00"/>
    <n v="3.1671232876712327"/>
    <s v="Y"/>
    <s v="PK"/>
    <s v="CHOLLAN"/>
    <s v="Laurel Blunt"/>
    <s v="SR II"/>
    <s v="SR II"/>
    <n v="2011163.94"/>
    <n v="477670.78999999992"/>
    <n v="0.2375096234074284"/>
    <n v="34264.600000000006"/>
    <n v="0"/>
    <n v="0"/>
    <n v="34264.600000000006"/>
    <n v="7.1732667597279726E-2"/>
    <n v="0.75"/>
    <n v="25077.716474999994"/>
    <n v="-9186.883525000012"/>
    <s v="N"/>
    <n v="160893.1152"/>
    <n v="38213.663199999995"/>
    <n v="3152.6272139999996"/>
    <n v="28230.343688999994"/>
    <n v="-6034.2563110000119"/>
    <n v="230966.95943323133"/>
    <n v="54856.875554545564"/>
    <n v="1489640.6"/>
    <n v="314948"/>
    <n v="2533980.67"/>
    <n v="557761.14"/>
    <n v="2393990.42"/>
    <n v="84.01"/>
    <n v="0"/>
    <n v="6000"/>
    <n v="0"/>
  </r>
  <r>
    <x v="117"/>
    <s v="306730"/>
    <d v="2020-01-13T00:00:00"/>
    <n v="4.9698630136986299"/>
    <s v="Y"/>
    <s v="PK"/>
    <s v="CFREED"/>
    <s v="Ghislaine Pinon-Grillo"/>
    <s v="SR II"/>
    <s v="SR II"/>
    <n v="2595447.7200000002"/>
    <n v="716255.48"/>
    <n v="0.27596605952825737"/>
    <n v="57621.26"/>
    <n v="0"/>
    <n v="883.94944229999965"/>
    <n v="56737.310557700002"/>
    <n v="7.9213789132475468E-2"/>
    <n v="1"/>
    <n v="50137.883600000001"/>
    <n v="-6599.4269577000014"/>
    <s v="N"/>
    <n v="207635.81760000001"/>
    <n v="57300.438399999992"/>
    <n v="6303.0482239999992"/>
    <n v="56440.931823999999"/>
    <n v="-1180.3281760000027"/>
    <n v="38882.521146974061"/>
    <n v="10730.25614545457"/>
    <n v="2365071.92"/>
    <n v="531436.18999999994"/>
    <n v="2700903.87"/>
    <n v="750902.83"/>
    <n v="3071373.48"/>
    <n v="84.5"/>
    <n v="0"/>
    <n v="6000"/>
    <n v="0"/>
  </r>
  <r>
    <x v="118"/>
    <s v="264345"/>
    <d v="2013-09-06T00:00:00"/>
    <n v="11.326027397260274"/>
    <s v="Y"/>
    <s v="PK"/>
    <s v="DGREER"/>
    <s v="Trevor Renfro"/>
    <s v="SR II"/>
    <s v="SR II"/>
    <n v="2977341.33"/>
    <n v="750798.75999999989"/>
    <n v="0.25217087219220508"/>
    <n v="56649.83"/>
    <n v="0"/>
    <n v="0"/>
    <n v="56649.83"/>
    <n v="7.5452748483495105E-2"/>
    <n v="1"/>
    <n v="52555.913199999995"/>
    <n v="-4093.9168000000063"/>
    <s v="N"/>
    <n v="238187.3064"/>
    <n v="60063.900799999989"/>
    <n v="6607.0290879999984"/>
    <n v="59162.942287999991"/>
    <n v="2513.1122879999893"/>
    <n v="0"/>
    <n v="0"/>
    <n v="2245123.4900000002"/>
    <n v="520042.16"/>
    <n v="2756668.72"/>
    <n v="686932.95"/>
    <n v="3148466.12"/>
    <n v="94.56"/>
    <n v="0"/>
    <n v="6000"/>
    <n v="0"/>
  </r>
  <r>
    <x v="119"/>
    <s v="124314"/>
    <d v="2011-01-23T00:00:00"/>
    <n v="13.947945205479453"/>
    <s v="Y"/>
    <s v="PK"/>
    <s v="LAPEND01"/>
    <s v="Kevin Thongsinthusak"/>
    <s v="SR II"/>
    <s v="SR II"/>
    <n v="3608206.31"/>
    <n v="953976.29"/>
    <n v="0.26439072714775003"/>
    <n v="77651.16"/>
    <n v="0"/>
    <n v="453.04454999999871"/>
    <n v="77198.115450000012"/>
    <n v="8.0922467632817172E-2"/>
    <n v="1"/>
    <n v="66778.340300000011"/>
    <n v="-10419.775150000001"/>
    <s v="N"/>
    <n v="288656.5048"/>
    <n v="76318.103199999998"/>
    <n v="8394.9913519999991"/>
    <n v="75173.331652000008"/>
    <n v="-2477.8283479999955"/>
    <n v="85198.57143838983"/>
    <n v="22525.712254545415"/>
    <n v="2202498.2200000002"/>
    <n v="579203.11"/>
    <n v="2859960.69"/>
    <n v="697263.55"/>
    <n v="3394021.84"/>
    <n v="106.31"/>
    <n v="134.83000000000001"/>
    <n v="6000"/>
    <n v="8089.5"/>
  </r>
  <r>
    <x v="120"/>
    <s v="309185"/>
    <d v="2023-08-28T00:00:00"/>
    <n v="1.3452054794520547"/>
    <s v="Y"/>
    <s v="PK"/>
    <s v="DANDERE"/>
    <s v="Donald Tighe"/>
    <s v="SR II"/>
    <s v="SR II"/>
    <n v="858065.31"/>
    <n v="238679.16000000003"/>
    <n v="0.27815966595829406"/>
    <n v="15242.53"/>
    <n v="407.82"/>
    <n v="1164.328597499989"/>
    <n v="13670.381402500012"/>
    <n v="5.7275136222617887E-2"/>
    <n v="1"/>
    <n v="16707.541200000003"/>
    <n v="3037.1597974999913"/>
    <s v="Y"/>
    <n v="68645.224800000011"/>
    <n v="19094.332800000007"/>
    <n v="2100.3766080000009"/>
    <n v="18807.917808000006"/>
    <n v="3565.387808000005"/>
    <n v="0"/>
    <n v="0"/>
    <n v="0"/>
    <n v="0"/>
    <n v="7770.29"/>
    <n v="1066.94"/>
    <n v="1606293.76"/>
    <n v="53.42"/>
    <n v="0"/>
    <n v="6000"/>
    <n v="0"/>
  </r>
  <r>
    <x v="121"/>
    <s v="308474"/>
    <d v="2022-06-13T00:00:00"/>
    <n v="2.5534246575342467"/>
    <s v="Y"/>
    <s v="PK"/>
    <s v="DBRAGEN"/>
    <s v="Arthur Shields"/>
    <s v="SR II"/>
    <s v="SR II"/>
    <n v="1436691.08"/>
    <n v="600405.12"/>
    <n v="0.41790829521959583"/>
    <n v="40622.520000000004"/>
    <n v="0"/>
    <n v="10029.032307975052"/>
    <n v="30593.487692024952"/>
    <n v="5.0954741511906078E-2"/>
    <n v="1.2"/>
    <n v="50434.030080000004"/>
    <n v="19840.542387975052"/>
    <s v="Y"/>
    <n v="114935.28640000001"/>
    <n v="48032.409599999999"/>
    <n v="6340.2780671999999"/>
    <n v="56774.308147200005"/>
    <n v="16151.788147200001"/>
    <n v="0"/>
    <n v="0"/>
    <n v="211365.94"/>
    <n v="107231.02"/>
    <n v="935218.67"/>
    <n v="426958.11"/>
    <n v="1675786.83"/>
    <n v="85.73"/>
    <n v="0"/>
    <n v="3750"/>
    <n v="0"/>
  </r>
  <r>
    <x v="122"/>
    <s v="121752"/>
    <d v="2004-07-28T00:00:00"/>
    <n v="20.44109589041096"/>
    <s v="Y"/>
    <s v="PK"/>
    <s v="CISIKD01"/>
    <s v="Robert Spencer"/>
    <s v="SR II"/>
    <s v="SR II"/>
    <n v="3725385.28"/>
    <n v="965965.45"/>
    <n v="0.25929276501570331"/>
    <n v="83128.730000000025"/>
    <n v="0"/>
    <n v="1696.4078714999996"/>
    <n v="81432.322128500033"/>
    <n v="8.4301485243079899E-2"/>
    <n v="1"/>
    <n v="67617.5815"/>
    <n v="-13814.740628500032"/>
    <s v="N"/>
    <n v="298030.8224"/>
    <n v="77277.236000000004"/>
    <n v="8500.4959600000002"/>
    <n v="76118.07746"/>
    <n v="-7010.6525400000246"/>
    <n v="245796.31022574546"/>
    <n v="63733.204909091131"/>
    <n v="4508876"/>
    <n v="917204.44"/>
    <n v="4034110.36"/>
    <n v="909234.3"/>
    <n v="4664542.26"/>
    <n v="79.87"/>
    <n v="0"/>
    <n v="6000"/>
    <n v="0"/>
  </r>
  <r>
    <x v="123"/>
    <s v="306731"/>
    <d v="2020-01-20T00:00:00"/>
    <n v="4.9506849315068493"/>
    <s v="Y"/>
    <s v="PK"/>
    <s v="DFUGOK"/>
    <s v="Mark Basilii"/>
    <s v="SR II"/>
    <s v="SR II"/>
    <n v="4813453.84"/>
    <n v="1305697.55"/>
    <n v="0.27126001274793571"/>
    <n v="121223.37999999999"/>
    <n v="0"/>
    <n v="34176.76505638496"/>
    <n v="87046.61494361503"/>
    <n v="6.6666752146096186E-2"/>
    <n v="1"/>
    <n v="91398.828500000018"/>
    <n v="4352.2135563849879"/>
    <s v="Y"/>
    <n v="385076.30719999998"/>
    <n v="104455.804"/>
    <n v="11490.138440000001"/>
    <n v="102888.96694000001"/>
    <n v="-18334.413059999977"/>
    <n v="614452.82950169954"/>
    <n v="166676.48236363617"/>
    <n v="1745324.82"/>
    <n v="300356.31"/>
    <n v="3065304.46"/>
    <n v="806074.58"/>
    <n v="6613479.3899999997"/>
    <n v="72.78"/>
    <n v="0"/>
    <n v="6000"/>
    <n v="0"/>
  </r>
  <r>
    <x v="124"/>
    <s v="158545"/>
    <d v="2002-09-02T00:00:00"/>
    <n v="22.345205479452055"/>
    <s v="Y"/>
    <s v="PK"/>
    <s v="DWOMER"/>
    <s v="Todd Fosheim"/>
    <s v="SR II"/>
    <s v="SR I"/>
    <n v="3187663.38"/>
    <n v="596166.00999999989"/>
    <n v="0.18702288759235297"/>
    <n v="28223.860000000004"/>
    <n v="0"/>
    <n v="0"/>
    <n v="28223.860000000004"/>
    <n v="4.7342283066423074E-2"/>
    <n v="0.75"/>
    <n v="22356.225374999998"/>
    <n v="-5867.6346250000061"/>
    <s v="N"/>
    <n v="159383.16899999999"/>
    <n v="29808.300499999994"/>
    <n v="1564.9357762499997"/>
    <n v="23921.161151249999"/>
    <n v="-4302.6988487500057"/>
    <n v="328660.98477044172"/>
    <n v="61467.126410714358"/>
    <n v="3770856.57"/>
    <n v="565726.42000000004"/>
    <n v="3610235.54"/>
    <n v="621956.76"/>
    <n v="4088322.59"/>
    <n v="77.97"/>
    <n v="0"/>
    <n v="6000"/>
    <n v="0"/>
  </r>
  <r>
    <x v="125"/>
    <s v="308956"/>
    <d v="2023-01-03T00:00:00"/>
    <n v="1.9945205479452055"/>
    <s v="Y"/>
    <s v="PK"/>
    <s v="DKOCH"/>
    <s v="Michael Boone"/>
    <s v="SR II"/>
    <s v="SR II"/>
    <n v="1740083.8"/>
    <n v="566730.04"/>
    <n v="0.32569123395091665"/>
    <n v="45899"/>
    <n v="0"/>
    <n v="81170.041087319958"/>
    <n v="-35271.041087319958"/>
    <n v="-6.2236053496158343E-2"/>
    <n v="1.2"/>
    <n v="47605.323360000009"/>
    <n v="82876.364447319967"/>
    <s v="Y"/>
    <n v="139206.704"/>
    <n v="45338.403200000001"/>
    <n v="5984.6692223999999"/>
    <n v="53589.992582400009"/>
    <n v="7690.9925824000093"/>
    <n v="0"/>
    <n v="0"/>
    <n v="0"/>
    <n v="0"/>
    <n v="804080.87"/>
    <n v="236753.7"/>
    <n v="3148206.67"/>
    <n v="55.27"/>
    <n v="0"/>
    <n v="6000"/>
    <n v="0"/>
  </r>
  <r>
    <x v="126"/>
    <s v="300869"/>
    <d v="2015-11-02T00:00:00"/>
    <n v="9.169863013698631"/>
    <s v="Y"/>
    <s v="PK"/>
    <s v="LEAKET01"/>
    <s v="Teall Bennett"/>
    <s v="SR II"/>
    <s v="SR II"/>
    <n v="3920394.08"/>
    <n v="835603.17999999993"/>
    <n v="0.21314264916959572"/>
    <n v="64088.150000000009"/>
    <n v="0"/>
    <n v="0"/>
    <n v="64088.150000000009"/>
    <n v="7.6696871833350388E-2"/>
    <n v="0.75"/>
    <n v="43869.166949999999"/>
    <n v="-20218.98305000001"/>
    <s v="N"/>
    <n v="313631.52640000003"/>
    <n v="66848.254400000005"/>
    <n v="5514.9809880000003"/>
    <n v="49384.147938000002"/>
    <n v="-14704.002062000007"/>
    <n v="627151.5651089598"/>
    <n v="133672.74601818188"/>
    <n v="2923564.41"/>
    <n v="684140.28"/>
    <n v="3423863.07"/>
    <n v="862474.34"/>
    <n v="3863295.26"/>
    <n v="101.48"/>
    <n v="107.4"/>
    <n v="6000"/>
    <n v="6444"/>
  </r>
  <r>
    <x v="127"/>
    <s v="302394"/>
    <d v="2017-01-04T00:00:00"/>
    <n v="7.9945205479452053"/>
    <s v="Y"/>
    <s v="PK"/>
    <s v="FULLED01"/>
    <s v="Cynthia Stoner"/>
    <s v="SR II"/>
    <s v="SR II"/>
    <n v="3615297.6"/>
    <n v="836557.61999999988"/>
    <n v="0.23139384707914498"/>
    <n v="57216.509999999995"/>
    <n v="0"/>
    <n v="0"/>
    <n v="57216.509999999995"/>
    <n v="6.8395181195050267E-2"/>
    <n v="0.75"/>
    <n v="43919.275049999997"/>
    <n v="-13297.234949999998"/>
    <s v="N"/>
    <n v="289223.80800000002"/>
    <n v="66924.609599999996"/>
    <n v="5521.2802919999995"/>
    <n v="49440.555341999992"/>
    <n v="-7775.9546580000024"/>
    <n v="305498.60241845768"/>
    <n v="70690.496890909111"/>
    <n v="5152848.3600000003"/>
    <n v="1048756.94"/>
    <n v="5559202.0499999998"/>
    <n v="997940.72"/>
    <n v="4058580.09"/>
    <n v="89.08"/>
    <n v="0"/>
    <n v="6000"/>
    <n v="0"/>
  </r>
  <r>
    <x v="128"/>
    <s v="300923"/>
    <d v="2015-11-16T00:00:00"/>
    <n v="9.131506849315068"/>
    <s v="Y"/>
    <s v="PK"/>
    <s v="RODRIE03"/>
    <s v="Aaron Hausman"/>
    <s v="SR II"/>
    <s v="SR II"/>
    <n v="2477353.65"/>
    <n v="556308.63"/>
    <n v="0.22455761614818298"/>
    <n v="38531.839999999997"/>
    <n v="0"/>
    <n v="0"/>
    <n v="38531.839999999997"/>
    <n v="6.9263423075065361E-2"/>
    <n v="0.75"/>
    <n v="29206.203075000005"/>
    <n v="-9325.6369249999916"/>
    <s v="N"/>
    <n v="198188.29199999999"/>
    <n v="44504.690399999999"/>
    <n v="3671.636958"/>
    <n v="32877.840033000008"/>
    <n v="-5653.9999669999888"/>
    <n v="228894.48410461229"/>
    <n v="51399.999699999898"/>
    <n v="2280784.69"/>
    <n v="568319.37"/>
    <n v="2186610.77"/>
    <n v="535176.9"/>
    <n v="2638746.9900000002"/>
    <n v="93.88"/>
    <n v="0"/>
    <n v="6000"/>
    <n v="0"/>
  </r>
  <r>
    <x v="129"/>
    <s v="308481"/>
    <d v="2022-06-13T00:00:00"/>
    <n v="2.5534246575342467"/>
    <s v="Y"/>
    <s v="PK"/>
    <s v="ERODR02"/>
    <s v="Mathew Todd"/>
    <s v="SR II"/>
    <s v="SR II"/>
    <n v="2133104.73"/>
    <n v="615065.27"/>
    <n v="0.28834274349014266"/>
    <n v="41555.320000000007"/>
    <n v="0"/>
    <n v="43835.499984900001"/>
    <n v="-2280.1799848999945"/>
    <n v="-3.7072162843790456E-3"/>
    <n v="1"/>
    <n v="43054.568900000006"/>
    <n v="45334.7488849"/>
    <s v="Y"/>
    <n v="170648.37840000002"/>
    <n v="49205.221600000004"/>
    <n v="5412.5743760000005"/>
    <n v="48467.143276000003"/>
    <n v="6911.8232759999955"/>
    <n v="0"/>
    <n v="0"/>
    <n v="113137.87"/>
    <n v="29266.41"/>
    <n v="1007780.45"/>
    <n v="268408.46999999997"/>
    <n v="2421430.31"/>
    <n v="88.09"/>
    <n v="0"/>
    <n v="3750"/>
    <n v="0"/>
  </r>
  <r>
    <x v="130"/>
    <s v="303041"/>
    <d v="2022-09-06T00:00:00"/>
    <n v="2.3205479452054796"/>
    <s v="Y"/>
    <s v="PK"/>
    <s v="EMONTEL"/>
    <s v="Arthur Shields"/>
    <s v="SR II"/>
    <s v="SR II"/>
    <n v="1558342.04"/>
    <n v="376507.63"/>
    <n v="0.24160782442858308"/>
    <n v="23590.619999999995"/>
    <n v="0"/>
    <n v="0"/>
    <n v="23590.619999999995"/>
    <n v="6.2656419472827143E-2"/>
    <n v="1"/>
    <n v="26355.534100000004"/>
    <n v="2764.9141000000091"/>
    <s v="Y"/>
    <n v="124667.36320000001"/>
    <n v="30120.610400000001"/>
    <n v="3313.2671440000004"/>
    <n v="29668.801244000006"/>
    <n v="6078.1812440000103"/>
    <n v="0"/>
    <n v="0"/>
    <n v="388188.21"/>
    <n v="91121.76"/>
    <n v="1196487.1200000001"/>
    <n v="289498.65000000002"/>
    <n v="2376483.58"/>
    <n v="65.569999999999993"/>
    <n v="0"/>
    <n v="6000"/>
    <n v="0"/>
  </r>
  <r>
    <x v="131"/>
    <s v="308448"/>
    <d v="2022-05-23T00:00:00"/>
    <n v="2.6109589041095891"/>
    <s v="Y"/>
    <s v="PK"/>
    <s v="ELOCHST"/>
    <s v="Nicholas Napolitano"/>
    <s v="SR II"/>
    <s v="SR II"/>
    <n v="3852180.51"/>
    <n v="1111910.1399999999"/>
    <n v="0.28864435015793172"/>
    <n v="81897.350000000006"/>
    <n v="0"/>
    <n v="9547.7616862687864"/>
    <n v="72349.588313731219"/>
    <n v="6.5067837508641868E-2"/>
    <n v="1"/>
    <n v="77833.709799999997"/>
    <n v="5484.1214862687775"/>
    <s v="Y"/>
    <n v="308174.44079999998"/>
    <n v="88952.811199999996"/>
    <n v="9784.8092319999996"/>
    <n v="87618.519031999997"/>
    <n v="5721.1690319999907"/>
    <n v="0"/>
    <n v="0"/>
    <n v="599420.98"/>
    <n v="161803.16"/>
    <n v="2064838.97"/>
    <n v="585487.81999999995"/>
    <n v="3889627.55"/>
    <n v="99.04"/>
    <n v="0"/>
    <n v="3750"/>
    <n v="0"/>
  </r>
  <r>
    <x v="132"/>
    <s v="305404"/>
    <d v="2018-12-03T00:00:00"/>
    <n v="6.0821917808219181"/>
    <s v="Y"/>
    <s v="PK"/>
    <s v="HOOPEE01"/>
    <s v="Thomas Guenette"/>
    <s v="SR II"/>
    <s v="SR II"/>
    <n v="982635.38"/>
    <n v="277216.60000000003"/>
    <n v="0.28211542718927957"/>
    <n v="18489.09"/>
    <n v="0"/>
    <n v="8418.6642479174188"/>
    <n v="10070.425752082581"/>
    <n v="3.6326921808010705E-2"/>
    <n v="1"/>
    <n v="19405.162000000004"/>
    <n v="9334.7362479174226"/>
    <s v="Y"/>
    <n v="78610.830400000006"/>
    <n v="22177.328000000005"/>
    <n v="2439.5060800000006"/>
    <n v="21844.668080000003"/>
    <n v="3355.578080000003"/>
    <n v="0"/>
    <n v="0"/>
    <n v="1640567.97"/>
    <n v="386526.3"/>
    <n v="964337.47"/>
    <n v="265189.96999999997"/>
    <n v="1450289.57"/>
    <n v="67.75"/>
    <n v="0"/>
    <n v="6000"/>
    <n v="0"/>
  </r>
  <r>
    <x v="133"/>
    <s v="302347"/>
    <d v="2016-12-15T00:00:00"/>
    <n v="8.0493150684931507"/>
    <s v="Y"/>
    <s v="PK"/>
    <s v="EBUDA"/>
    <s v="Nicholas Napolitano"/>
    <s v="SR II"/>
    <s v="SR II"/>
    <n v="3055895.06"/>
    <n v="796485.01000000013"/>
    <n v="0.26063886172845219"/>
    <n v="68699.429999999993"/>
    <n v="0"/>
    <n v="0"/>
    <n v="68699.429999999993"/>
    <n v="8.6253261690386343E-2"/>
    <n v="1"/>
    <n v="55753.950700000016"/>
    <n v="-12945.479299999977"/>
    <s v="N"/>
    <n v="244471.6048"/>
    <n v="63718.800800000012"/>
    <n v="7009.0680880000009"/>
    <n v="62763.018788000016"/>
    <n v="-5936.4112119999772"/>
    <n v="207058.05073217134"/>
    <n v="53967.374654545245"/>
    <n v="2463796.81"/>
    <n v="721566.24"/>
    <n v="2800350.91"/>
    <n v="769030.04"/>
    <n v="3303221.63"/>
    <n v="92.51"/>
    <n v="0"/>
    <n v="6000"/>
    <n v="0"/>
  </r>
  <r>
    <x v="134"/>
    <s v="308736"/>
    <d v="2022-09-26T00:00:00"/>
    <n v="2.2657534246575342"/>
    <s v="Y"/>
    <s v="PK"/>
    <s v="EROSS"/>
    <s v="Craig Paianini"/>
    <s v="SR II"/>
    <s v="SR II"/>
    <n v="1039136.48"/>
    <n v="308912.78000000003"/>
    <n v="0.29727835173296968"/>
    <n v="20023.219999999998"/>
    <n v="0"/>
    <n v="0"/>
    <n v="20023.219999999998"/>
    <n v="6.4818360703626426E-2"/>
    <n v="1.2"/>
    <n v="25948.673520000004"/>
    <n v="5925.4535200000064"/>
    <s v="Y"/>
    <n v="83130.918399999995"/>
    <n v="24713.022399999998"/>
    <n v="3262.1189567999995"/>
    <n v="29210.792476800005"/>
    <n v="9187.5724768000073"/>
    <n v="0"/>
    <n v="0"/>
    <n v="0"/>
    <n v="0"/>
    <n v="844615.72"/>
    <n v="255242.02"/>
    <n v="1214506.73"/>
    <n v="85.56"/>
    <n v="0"/>
    <n v="6000"/>
    <n v="0"/>
  </r>
  <r>
    <x v="135"/>
    <s v="301147"/>
    <d v="2016-02-29T00:00:00"/>
    <n v="8.8438356164383567"/>
    <s v="Y"/>
    <s v="PK"/>
    <s v="FISHEE01"/>
    <s v="Donald Tighe"/>
    <s v="SR II"/>
    <s v="SR II"/>
    <n v="2811161.49"/>
    <n v="802812.09000000008"/>
    <n v="0.28558021047734261"/>
    <n v="68099.08"/>
    <n v="0"/>
    <n v="0"/>
    <n v="68099.08"/>
    <n v="8.4825678198244367E-2"/>
    <n v="1"/>
    <n v="56196.846300000012"/>
    <n v="-11902.23369999999"/>
    <s v="N"/>
    <n v="224892.91920000003"/>
    <n v="64224.967200000014"/>
    <n v="7064.7463920000018"/>
    <n v="63261.592692000013"/>
    <n v="-4837.4873079999888"/>
    <n v="153992.31365488298"/>
    <n v="43977.157345454441"/>
    <n v="2396952.35"/>
    <n v="670876.73"/>
    <n v="2341427.44"/>
    <n v="700832.87"/>
    <n v="3347352.6"/>
    <n v="83.98"/>
    <n v="0"/>
    <n v="6000"/>
    <n v="0"/>
  </r>
  <r>
    <x v="136"/>
    <s v="308793"/>
    <d v="2022-10-17T00:00:00"/>
    <n v="2.2082191780821918"/>
    <s v="Y"/>
    <s v="PK"/>
    <s v="FECHENI"/>
    <s v="Helen Mcneil"/>
    <s v="SR II"/>
    <s v="SR II"/>
    <n v="1108305.93"/>
    <n v="344495.5"/>
    <n v="0.31083069274924841"/>
    <n v="33434.639999999999"/>
    <n v="6305.76"/>
    <n v="0"/>
    <n v="27128.879999999997"/>
    <n v="7.8749591794377571E-2"/>
    <n v="1.2"/>
    <n v="28937.621999999999"/>
    <n v="1808.742000000002"/>
    <s v="Y"/>
    <n v="88664.474399999992"/>
    <n v="27559.64"/>
    <n v="3637.87248"/>
    <n v="32575.494480000001"/>
    <n v="-859.14551999999821"/>
    <n v="25127.550143455668"/>
    <n v="7810.4138181818016"/>
    <n v="4054.1"/>
    <n v="1311.34"/>
    <n v="197600.46"/>
    <n v="40143.64"/>
    <n v="719996.97"/>
    <n v="153.93"/>
    <n v="200"/>
    <n v="6000"/>
    <n v="12000"/>
  </r>
  <r>
    <x v="137"/>
    <s v="306461"/>
    <d v="2019-10-01T00:00:00"/>
    <n v="5.2547945205479456"/>
    <s v="Y"/>
    <s v="PK"/>
    <s v="LMILE01"/>
    <s v="Robert Spencer"/>
    <s v="SR II"/>
    <s v="SR II"/>
    <n v="2646939.98"/>
    <n v="764982.71000000008"/>
    <n v="0.28900644358396071"/>
    <n v="65875.48"/>
    <n v="0"/>
    <n v="1109.3633826000005"/>
    <n v="64766.116617399995"/>
    <n v="8.4663503855400848E-2"/>
    <n v="1"/>
    <n v="53548.789700000008"/>
    <n v="-11217.326917399987"/>
    <s v="N"/>
    <n v="211755.19839999999"/>
    <n v="61198.616800000003"/>
    <n v="6731.8478480000003"/>
    <n v="60280.637548000006"/>
    <n v="-5594.8424519999899"/>
    <n v="175989.86195030832"/>
    <n v="50862.204109090817"/>
    <n v="2898927.3"/>
    <n v="749572.24"/>
    <n v="2443365.2799999998"/>
    <n v="732150.33"/>
    <n v="2744498.58"/>
    <n v="96.45"/>
    <n v="0"/>
    <n v="6000"/>
    <n v="0"/>
  </r>
  <r>
    <x v="138"/>
    <s v="157341"/>
    <d v="1997-01-29T00:00:00"/>
    <n v="27.93972602739726"/>
    <s v="Y"/>
    <s v="PK"/>
    <s v="WDAVIS"/>
    <s v="Sonja Miller"/>
    <s v="SR II"/>
    <s v="SR I"/>
    <n v="2873483.66"/>
    <n v="368742"/>
    <n v="0.12832576886830113"/>
    <n v="15810.04"/>
    <n v="0"/>
    <n v="124.26708735000011"/>
    <n v="15685.772912650002"/>
    <n v="4.2538612126229183E-2"/>
    <n v="0.75"/>
    <n v="13827.825000000001"/>
    <n v="-1857.9479126500009"/>
    <s v="N"/>
    <n v="143674.18300000002"/>
    <n v="18437.100000000002"/>
    <n v="967.94775000000016"/>
    <n v="14795.77275"/>
    <n v="-1014.2672500000008"/>
    <n v="112912.100746714"/>
    <n v="14489.532142857153"/>
    <n v="4167106.8"/>
    <n v="600727.76"/>
    <n v="3524440.3"/>
    <n v="536316.42000000004"/>
    <n v="4096336.14"/>
    <n v="70.150000000000006"/>
    <n v="0"/>
    <n v="6000"/>
    <n v="0"/>
  </r>
  <r>
    <x v="139"/>
    <s v="158032"/>
    <d v="2020-11-16T00:00:00"/>
    <n v="4.1260273972602741"/>
    <s v="Y"/>
    <s v="PK"/>
    <s v="GGIRARD"/>
    <s v="Jeremy Robb"/>
    <s v="SR II"/>
    <s v="SR III"/>
    <n v="6564213.3099999996"/>
    <n v="1732673.06"/>
    <n v="0.26395745814055516"/>
    <n v="172237.86"/>
    <n v="0"/>
    <n v="3141.8564085562539"/>
    <n v="169096.00359144373"/>
    <n v="9.7592562321851831E-2"/>
    <n v="1"/>
    <n v="207920.7672"/>
    <n v="38824.76360855627"/>
    <s v="Y"/>
    <n v="459494.93170000002"/>
    <n v="121287.11420000001"/>
    <n v="21831.680555999999"/>
    <n v="229752.44775600001"/>
    <n v="57514.587756000023"/>
    <n v="0"/>
    <n v="0"/>
    <n v="78227.05"/>
    <n v="17421.28"/>
    <n v="3745476.17"/>
    <n v="1159387.3799999999"/>
    <n v="7802032.6900000004"/>
    <n v="84.13"/>
    <n v="0"/>
    <n v="6000"/>
    <n v="0"/>
  </r>
  <r>
    <x v="140"/>
    <s v="309268"/>
    <d v="2023-11-06T00:00:00"/>
    <n v="1.1534246575342466"/>
    <s v="Y"/>
    <s v="PK"/>
    <s v="HMORRIS"/>
    <s v="Daniel Corff"/>
    <s v="SR II"/>
    <s v="SR II"/>
    <n v="928100.38"/>
    <n v="249505.82"/>
    <n v="0.26883495080564457"/>
    <n v="49999.930000000008"/>
    <n v="33338.829999999994"/>
    <n v="0"/>
    <n v="16661.100000000013"/>
    <n v="6.6776398241932849E-2"/>
    <n v="1"/>
    <n v="17465.407400000004"/>
    <n v="804.30739999999059"/>
    <s v="Y"/>
    <n v="74248.030400000003"/>
    <n v="19960.465600000003"/>
    <n v="2195.6512160000002"/>
    <n v="19661.058616000002"/>
    <n v="-30338.871384000005"/>
    <n v="1025937.7392938908"/>
    <n v="275807.92167272733"/>
    <n v="0"/>
    <n v="0"/>
    <n v="0"/>
    <n v="0"/>
    <n v="1846211.4"/>
    <n v="50.27"/>
    <n v="0"/>
    <n v="6000"/>
    <n v="0"/>
  </r>
  <r>
    <x v="141"/>
    <s v="304895"/>
    <d v="2018-08-06T00:00:00"/>
    <n v="6.4082191780821915"/>
    <s v="Y"/>
    <s v="PK"/>
    <s v="KENNAH01"/>
    <s v="Laurel Blunt"/>
    <s v="SR II"/>
    <s v="SR II"/>
    <n v="1749891.25"/>
    <n v="497583.82"/>
    <n v="0.28435128182965658"/>
    <n v="36957.590000000004"/>
    <n v="0"/>
    <n v="0"/>
    <n v="36957.590000000004"/>
    <n v="7.4274099185942188E-2"/>
    <n v="1"/>
    <n v="34830.867400000003"/>
    <n v="-2126.722600000001"/>
    <s v="N"/>
    <n v="139991.29999999999"/>
    <n v="39806.705600000001"/>
    <n v="4378.7376160000003"/>
    <n v="39209.605016000001"/>
    <n v="2252.0150159999976"/>
    <n v="0"/>
    <n v="0"/>
    <n v="2803760.88"/>
    <n v="724835.3"/>
    <n v="2266235.15"/>
    <n v="567668.30000000005"/>
    <n v="1929069.07"/>
    <n v="90.71"/>
    <n v="0"/>
    <n v="6000"/>
    <n v="0"/>
  </r>
  <r>
    <x v="142"/>
    <s v="308667"/>
    <d v="2022-09-06T00:00:00"/>
    <n v="2.3205479452054796"/>
    <s v="Y"/>
    <s v="PK"/>
    <s v="JANTEN"/>
    <s v="William Benedict"/>
    <s v="SR II"/>
    <s v="SR II"/>
    <n v="2040494.95"/>
    <n v="437146.48999999993"/>
    <n v="0.2142355167308794"/>
    <n v="26918.809999999998"/>
    <n v="0"/>
    <n v="7770.8077317749849"/>
    <n v="19148.002268225013"/>
    <n v="4.3802255551051127E-2"/>
    <n v="0.75"/>
    <n v="22950.190724999997"/>
    <n v="3802.1884567749839"/>
    <s v="Y"/>
    <n v="163239.59599999999"/>
    <n v="34971.719199999992"/>
    <n v="2885.1668339999992"/>
    <n v="25835.357558999996"/>
    <n v="-1083.4524410000013"/>
    <n v="45975.418995663029"/>
    <n v="9849.5676454545574"/>
    <n v="17877.2"/>
    <n v="6934.59"/>
    <n v="1372486.29"/>
    <n v="365407.07"/>
    <n v="2720094.88"/>
    <n v="75.02"/>
    <n v="0"/>
    <n v="6000"/>
    <n v="0"/>
  </r>
  <r>
    <x v="143"/>
    <s v="302384"/>
    <d v="2017-01-03T00:00:00"/>
    <n v="7.9972602739726026"/>
    <s v="Y"/>
    <s v="PK"/>
    <s v="JLUCA01"/>
    <s v="Marvin Harris Jr."/>
    <s v="SR II"/>
    <s v="SR II"/>
    <n v="4158713.9"/>
    <n v="1081305.4699999997"/>
    <n v="0.26000958373212446"/>
    <n v="91135.540000000008"/>
    <n v="0"/>
    <n v="0"/>
    <n v="91135.540000000008"/>
    <n v="8.4282880766338886E-2"/>
    <n v="1"/>
    <n v="75691.382899999982"/>
    <n v="-15444.157100000026"/>
    <s v="N"/>
    <n v="332697.11200000002"/>
    <n v="86504.43759999999"/>
    <n v="9515.4881359999981"/>
    <n v="85206.871035999982"/>
    <n v="-5928.6689640000259"/>
    <n v="207288.47686378335"/>
    <n v="53896.99058181842"/>
    <n v="3891814.62"/>
    <n v="841026.32"/>
    <n v="4348561.87"/>
    <n v="903605.7"/>
    <n v="6298694.3399999999"/>
    <n v="66.03"/>
    <n v="0"/>
    <n v="6000"/>
    <n v="0"/>
  </r>
  <r>
    <x v="144"/>
    <s v="082376"/>
    <d v="1995-06-27T00:00:00"/>
    <n v="29.534246575342465"/>
    <s v="Y"/>
    <s v="PK"/>
    <s v="WILLAJ01"/>
    <s v="Vanny Chow"/>
    <s v="SR II"/>
    <s v="SR II"/>
    <n v="1917098.07"/>
    <n v="796661.27"/>
    <n v="0.41555582495578852"/>
    <n v="71215.760000000009"/>
    <n v="0"/>
    <n v="0"/>
    <n v="71215.760000000009"/>
    <n v="8.9392772915896881E-2"/>
    <n v="1.2"/>
    <n v="66919.546679999999"/>
    <n v="-4296.2133200000098"/>
    <s v="N"/>
    <n v="153367.8456"/>
    <n v="63732.901600000005"/>
    <n v="8412.7430112000002"/>
    <n v="75332.2896912"/>
    <n v="4116.5296911999903"/>
    <n v="0"/>
    <n v="0"/>
    <n v="1618906.7"/>
    <n v="534767.41"/>
    <n v="1799003.23"/>
    <n v="703850.85"/>
    <n v="2137843.27"/>
    <n v="89.67"/>
    <n v="0"/>
    <n v="6000"/>
    <n v="0"/>
  </r>
  <r>
    <x v="145"/>
    <s v="305550"/>
    <d v="2019-01-14T00:00:00"/>
    <n v="5.9671232876712326"/>
    <s v="Y"/>
    <s v="PK"/>
    <s v="JTRAVER"/>
    <s v="Jenna Richie-Zehr"/>
    <s v="SR II"/>
    <s v="SR II"/>
    <n v="1438542.44"/>
    <n v="462380.08"/>
    <n v="0.32142261996802823"/>
    <n v="34418.01"/>
    <n v="0"/>
    <n v="1105.7659994999995"/>
    <n v="33312.244000500003"/>
    <n v="7.2045153849404589E-2"/>
    <n v="1.2"/>
    <n v="38839.926720000003"/>
    <n v="5527.6827195000005"/>
    <s v="Y"/>
    <n v="115083.3952"/>
    <n v="36990.406400000007"/>
    <n v="4882.7336448000005"/>
    <n v="43722.660364800002"/>
    <n v="9304.6503647999998"/>
    <n v="0"/>
    <n v="0"/>
    <n v="2073730.89"/>
    <n v="448207.98"/>
    <n v="1919181.9"/>
    <n v="582657.67000000004"/>
    <n v="2399037.77"/>
    <n v="59.96"/>
    <n v="0"/>
    <n v="6000"/>
    <n v="0"/>
  </r>
  <r>
    <x v="146"/>
    <s v="306722"/>
    <d v="2020-01-06T00:00:00"/>
    <n v="4.9890410958904106"/>
    <s v="Y"/>
    <s v="PK"/>
    <s v="JHEIN"/>
    <s v="Anthony Hutson"/>
    <s v="SR II"/>
    <s v="SR II"/>
    <n v="2224983.27"/>
    <n v="666569.61"/>
    <n v="0.29958409979415263"/>
    <n v="54825.450000000004"/>
    <n v="0"/>
    <n v="0"/>
    <n v="54825.450000000004"/>
    <n v="8.2250149387998656E-2"/>
    <n v="1.2"/>
    <n v="55991.847239999996"/>
    <n v="1166.3972399999911"/>
    <s v="Y"/>
    <n v="177998.66159999999"/>
    <n v="53325.568800000001"/>
    <n v="7038.9750816000005"/>
    <n v="63030.822321599997"/>
    <n v="8205.3723215999926"/>
    <n v="0"/>
    <n v="0"/>
    <n v="1515178.03"/>
    <n v="365070.67"/>
    <n v="2175976.89"/>
    <n v="611803.74"/>
    <n v="2679632.7999999998"/>
    <n v="83.03"/>
    <n v="0"/>
    <n v="6000"/>
    <n v="0"/>
  </r>
  <r>
    <x v="147"/>
    <s v="308523"/>
    <d v="2022-06-24T00:00:00"/>
    <n v="2.5232876712328767"/>
    <s v="Y"/>
    <s v="PK"/>
    <s v="JFREEMA"/>
    <s v="Anthony Hutson"/>
    <s v="SR II"/>
    <s v="SR II"/>
    <n v="1538185.31"/>
    <n v="409514.38"/>
    <n v="0.26623214858292982"/>
    <n v="26286.229999999996"/>
    <n v="0"/>
    <n v="3207.5921703075001"/>
    <n v="23078.637829692496"/>
    <n v="5.6356110937282586E-2"/>
    <n v="1"/>
    <n v="28666.006600000004"/>
    <n v="5587.3687703075084"/>
    <s v="Y"/>
    <n v="123054.8248"/>
    <n v="32761.150399999999"/>
    <n v="3603.7265439999996"/>
    <n v="32269.733144000005"/>
    <n v="5983.5031440000093"/>
    <n v="0"/>
    <n v="0"/>
    <n v="53560.1"/>
    <n v="8334.57"/>
    <n v="899379.37"/>
    <n v="303502.07"/>
    <n v="1313997.5"/>
    <n v="117.06"/>
    <n v="200"/>
    <n v="6000"/>
    <n v="12000"/>
  </r>
  <r>
    <x v="148"/>
    <s v="307769"/>
    <d v="2021-09-07T00:00:00"/>
    <n v="3.3178082191780822"/>
    <s v="Y"/>
    <s v="PK"/>
    <s v="JBORGEN"/>
    <s v="Keith Fergusson"/>
    <s v="SR II"/>
    <s v="SR II"/>
    <n v="1600866.91"/>
    <n v="451107.18000000005"/>
    <n v="0.28178930876895947"/>
    <n v="32965.440000000002"/>
    <n v="0"/>
    <n v="597.07218749999902"/>
    <n v="32368.367812500004"/>
    <n v="7.1753164763416089E-2"/>
    <n v="1"/>
    <n v="31577.502600000007"/>
    <n v="-790.86521249999714"/>
    <s v="N"/>
    <n v="128069.35279999999"/>
    <n v="36088.574400000005"/>
    <n v="3969.7431840000004"/>
    <n v="35547.245784000006"/>
    <n v="2581.8057840000038"/>
    <n v="0"/>
    <n v="0"/>
    <n v="314214.07"/>
    <n v="81365.59"/>
    <n v="1418679.65"/>
    <n v="362316.12"/>
    <n v="1659126.12"/>
    <n v="96.49"/>
    <n v="0"/>
    <n v="6000"/>
    <n v="0"/>
  </r>
  <r>
    <x v="149"/>
    <s v="309240"/>
    <d v="2023-10-09T00:00:00"/>
    <n v="1.2301369863013698"/>
    <s v="Y"/>
    <s v="PK"/>
    <s v="JHAGERT"/>
    <s v="Thomas Montbriand"/>
    <s v="SR II"/>
    <s v="SR II"/>
    <n v="416605.31"/>
    <n v="107571.12000000001"/>
    <n v="0.25820871078191493"/>
    <n v="13392.810000000001"/>
    <n v="7407.7599999999993"/>
    <n v="0"/>
    <n v="5985.050000000002"/>
    <n v="5.5638074605897953E-2"/>
    <n v="1"/>
    <n v="7529.9784000000018"/>
    <n v="1544.9283999999998"/>
    <s v="Y"/>
    <n v="33328.424800000001"/>
    <n v="8605.6896000000015"/>
    <n v="946.62585600000023"/>
    <n v="8476.6042560000024"/>
    <n v="-4916.205743999999"/>
    <n v="173087.80697432376"/>
    <n v="44692.779490909081"/>
    <n v="0"/>
    <n v="0"/>
    <n v="0"/>
    <n v="0"/>
    <n v="846932.46"/>
    <n v="49.19"/>
    <n v="0"/>
    <n v="6000"/>
    <n v="0"/>
  </r>
  <r>
    <x v="150"/>
    <s v="308882"/>
    <d v="2022-12-05T00:00:00"/>
    <n v="2.0739726027397261"/>
    <s v="Y"/>
    <s v="PK"/>
    <s v="JIANNAZ"/>
    <s v="Ghislaine Pinon-Grillo"/>
    <s v="SR II"/>
    <s v="SR II"/>
    <n v="1036121.09"/>
    <n v="265837.18"/>
    <n v="0.25656960616446867"/>
    <n v="22554.37"/>
    <n v="3836.25"/>
    <n v="0"/>
    <n v="18718.12"/>
    <n v="7.0411971718929614E-2"/>
    <n v="1"/>
    <n v="18608.602600000002"/>
    <n v="-109.517399999997"/>
    <s v="N"/>
    <n v="82889.6872"/>
    <n v="21266.974399999999"/>
    <n v="2339.3671839999997"/>
    <n v="20947.969784000001"/>
    <n v="-1606.4002159999982"/>
    <n v="56918.816478641471"/>
    <n v="14603.638327272711"/>
    <n v="0"/>
    <n v="0"/>
    <n v="412726.14"/>
    <n v="103909.63"/>
    <n v="737577.68"/>
    <n v="140.47999999999999"/>
    <n v="200"/>
    <n v="6000"/>
    <n v="12000"/>
  </r>
  <r>
    <x v="151"/>
    <s v="308649"/>
    <d v="2022-09-06T00:00:00"/>
    <n v="2.3205479452054796"/>
    <s v="Y"/>
    <s v="PK"/>
    <s v="JANDREW"/>
    <s v="Donald Tighe"/>
    <s v="SR II"/>
    <s v="SR II"/>
    <n v="2020991.09"/>
    <n v="577081.68000000017"/>
    <n v="0.28554390113615008"/>
    <n v="44767.55"/>
    <n v="0"/>
    <n v="302.26906874999986"/>
    <n v="44465.280931250003"/>
    <n v="7.705197110268687E-2"/>
    <n v="1"/>
    <n v="40395.717600000018"/>
    <n v="-4069.5633312499849"/>
    <s v="N"/>
    <n v="161679.28720000002"/>
    <n v="46166.534400000019"/>
    <n v="5078.3187840000019"/>
    <n v="45474.036384000021"/>
    <n v="706.48638400001801"/>
    <n v="0"/>
    <n v="0"/>
    <n v="1065.25"/>
    <n v="467.23"/>
    <n v="383326.93"/>
    <n v="86296.63"/>
    <n v="1867738.92"/>
    <n v="108.21"/>
    <n v="149.08000000000001"/>
    <n v="6000"/>
    <n v="8944.5"/>
  </r>
  <r>
    <x v="152"/>
    <s v="300536"/>
    <d v="2015-06-22T00:00:00"/>
    <n v="9.5342465753424666"/>
    <s v="Y"/>
    <s v="PK"/>
    <s v="KMCKENN"/>
    <s v="Farid Haghighi"/>
    <s v="SR II"/>
    <s v="SR II"/>
    <n v="2865342.25"/>
    <n v="695165.23999999987"/>
    <n v="0.24261159029082821"/>
    <n v="52823.170000000006"/>
    <n v="0"/>
    <n v="0"/>
    <n v="52823.170000000006"/>
    <n v="7.5986494951905265E-2"/>
    <n v="1"/>
    <n v="48661.566799999993"/>
    <n v="-4161.6032000000123"/>
    <s v="N"/>
    <n v="229227.38"/>
    <n v="55613.219199999992"/>
    <n v="6117.4541119999994"/>
    <n v="54779.020911999993"/>
    <n v="1955.8509119999871"/>
    <n v="0"/>
    <n v="0"/>
    <n v="3778083.3600000003"/>
    <n v="736430.62"/>
    <n v="3453164.55"/>
    <n v="769411.01"/>
    <n v="3978955.73"/>
    <n v="72.010000000000005"/>
    <n v="0"/>
    <n v="6000"/>
    <n v="0"/>
  </r>
  <r>
    <x v="153"/>
    <s v="081571"/>
    <d v="1991-12-02T00:00:00"/>
    <n v="33.104109589041094"/>
    <s v="Y"/>
    <s v="PK"/>
    <s v="METZGJ01"/>
    <s v="Lauren Kromer"/>
    <s v="SR II"/>
    <s v="SR II"/>
    <n v="2368241.1"/>
    <n v="778705.55999999994"/>
    <n v="0.32881177511867349"/>
    <n v="67353.51999999999"/>
    <n v="0"/>
    <n v="1135.0106475000066"/>
    <n v="66218.509352499983"/>
    <n v="8.5036646396232207E-2"/>
    <n v="1.2"/>
    <n v="65411.267039999992"/>
    <n v="-807.24231249999139"/>
    <s v="N"/>
    <n v="189459.288"/>
    <n v="62296.444799999997"/>
    <n v="8223.1307135999996"/>
    <n v="73634.397753599987"/>
    <n v="6280.877753599998"/>
    <n v="0"/>
    <n v="0"/>
    <n v="2441139.2599999998"/>
    <n v="630412.80000000005"/>
    <n v="2659819.29"/>
    <n v="808553.98"/>
    <n v="3301496.13"/>
    <n v="71.73"/>
    <n v="0"/>
    <n v="6000"/>
    <n v="0"/>
  </r>
  <r>
    <x v="154"/>
    <s v="304075"/>
    <d v="2018-01-08T00:00:00"/>
    <n v="6.9835616438356167"/>
    <s v="Y"/>
    <s v="PK"/>
    <s v="NGUYEJ01"/>
    <s v="Vanny Chow"/>
    <s v="SR II"/>
    <s v="SR II"/>
    <n v="1120084.72"/>
    <n v="340076.72000000009"/>
    <n v="0.30361696211693712"/>
    <n v="23686.129999999997"/>
    <n v="0"/>
    <n v="0"/>
    <n v="23686.129999999997"/>
    <n v="6.9649372059339992E-2"/>
    <n v="1.2"/>
    <n v="28566.444480000009"/>
    <n v="4880.3144800000118"/>
    <s v="Y"/>
    <n v="89606.777600000001"/>
    <n v="27206.137600000009"/>
    <n v="3591.2101632000013"/>
    <n v="32157.65464320001"/>
    <n v="8471.5246432000131"/>
    <n v="0"/>
    <n v="0"/>
    <n v="1338327.8999999999"/>
    <n v="452254.27"/>
    <n v="1059329.6100000001"/>
    <n v="340521.33"/>
    <n v="1303240.95"/>
    <n v="85.95"/>
    <n v="0"/>
    <n v="6000"/>
    <n v="0"/>
  </r>
  <r>
    <x v="155"/>
    <s v="302303"/>
    <d v="2023-10-02T00:00:00"/>
    <n v="1.2493150684931507"/>
    <s v="Y"/>
    <s v="PK"/>
    <s v="JPARKS"/>
    <s v="Anna Waclawek"/>
    <s v="SR II"/>
    <s v="SR II"/>
    <n v="1278068.1399999999"/>
    <n v="400461.29000000004"/>
    <n v="0.31333328597018317"/>
    <n v="28703.61"/>
    <n v="0"/>
    <n v="12281.783003774995"/>
    <n v="16421.826996225005"/>
    <n v="4.1007276873689845E-2"/>
    <n v="1.2"/>
    <n v="33638.748360000005"/>
    <n v="17216.921363775"/>
    <s v="Y"/>
    <n v="102245.4512"/>
    <n v="32036.903200000008"/>
    <n v="4228.871222400001"/>
    <n v="37867.619582400002"/>
    <n v="9164.0095824000018"/>
    <n v="0"/>
    <n v="0"/>
    <n v="2137958.42"/>
    <n v="329828.19"/>
    <n v="210192.88"/>
    <n v="76878.19"/>
    <n v="1323294.96"/>
    <n v="96.58"/>
    <n v="0"/>
    <n v="6000"/>
    <n v="0"/>
  </r>
  <r>
    <x v="156"/>
    <s v="307694"/>
    <d v="2021-08-09T00:00:00"/>
    <n v="3.3972602739726026"/>
    <s v="Y"/>
    <s v="PK"/>
    <s v="KGREENE"/>
    <s v="Michael Boone"/>
    <s v="SR II"/>
    <s v="SR II"/>
    <n v="1863807.87"/>
    <n v="582675.39000000013"/>
    <n v="0.31262631700337229"/>
    <n v="46867.97"/>
    <n v="0"/>
    <n v="0"/>
    <n v="46867.97"/>
    <n v="8.0435815214368309E-2"/>
    <n v="1.2"/>
    <n v="48944.732760000021"/>
    <n v="2076.7627600000196"/>
    <s v="Y"/>
    <n v="149104.62960000001"/>
    <n v="46614.031200000012"/>
    <n v="6153.0521184000008"/>
    <n v="55097.784878400023"/>
    <n v="8229.8148784000223"/>
    <n v="0"/>
    <n v="0"/>
    <n v="1264753.4099999999"/>
    <n v="351559.3"/>
    <n v="1719451.68"/>
    <n v="553019.81000000006"/>
    <n v="2646169.16"/>
    <n v="70.430000000000007"/>
    <n v="0"/>
    <n v="6000"/>
    <n v="0"/>
  </r>
  <r>
    <x v="157"/>
    <s v="305456"/>
    <d v="2018-12-17T00:00:00"/>
    <n v="6.043835616438356"/>
    <s v="Y"/>
    <s v="PK"/>
    <s v="HARRIK04"/>
    <s v="Zack Stender"/>
    <s v="SR II"/>
    <s v="SR II"/>
    <n v="3487949.74"/>
    <n v="974284.31"/>
    <n v="0.27932865511989863"/>
    <n v="87599.040000000008"/>
    <n v="0"/>
    <n v="10355.700197399994"/>
    <n v="77243.339802600007"/>
    <n v="7.9282134598472595E-2"/>
    <n v="1"/>
    <n v="68199.901700000017"/>
    <n v="-9043.4381025999901"/>
    <s v="N"/>
    <n v="279035.9792"/>
    <n v="77942.7448"/>
    <n v="8573.7019280000004"/>
    <n v="76773.603628000012"/>
    <n v="-10825.436371999996"/>
    <n v="352319.95043627016"/>
    <n v="98413.05792727269"/>
    <n v="2186975.79"/>
    <n v="661397.76000000001"/>
    <n v="2935596.94"/>
    <n v="881406.73"/>
    <n v="3407988.44"/>
    <n v="102.35"/>
    <n v="111.75"/>
    <n v="6000"/>
    <n v="6705"/>
  </r>
  <r>
    <x v="158"/>
    <s v="306219"/>
    <d v="2019-07-15T00:00:00"/>
    <n v="5.4684931506849317"/>
    <s v="Y"/>
    <s v="PK"/>
    <s v="KMORRIS"/>
    <s v="Kristine Seymour"/>
    <s v="SR II"/>
    <s v="SR II"/>
    <n v="9505177.8399999999"/>
    <n v="1571908.07"/>
    <n v="0.16537387268916159"/>
    <n v="115934.36"/>
    <n v="0"/>
    <n v="0"/>
    <n v="115934.36"/>
    <n v="7.3753905977465964E-2"/>
    <n v="0.75"/>
    <n v="82525.173675000013"/>
    <n v="-33409.186324999988"/>
    <s v="N"/>
    <n v="760414.22719999996"/>
    <n v="125752.64559999999"/>
    <n v="10374.593261999999"/>
    <n v="92899.766937000008"/>
    <n v="-23034.593062999993"/>
    <n v="1266254.3851495732"/>
    <n v="209405.39148181811"/>
    <n v="7115151.25"/>
    <n v="525648.56999999995"/>
    <n v="7736549.71"/>
    <n v="961492.32"/>
    <n v="11261166.66"/>
    <n v="84.41"/>
    <n v="0"/>
    <n v="6000"/>
    <n v="0"/>
  </r>
  <r>
    <x v="159"/>
    <s v="157448"/>
    <d v="1995-08-14T00:00:00"/>
    <n v="29.402739726027399"/>
    <s v="Y"/>
    <s v="PK"/>
    <s v="KCOX"/>
    <s v="Anita Robben"/>
    <s v="SR II"/>
    <s v="SR II"/>
    <n v="1842780.14"/>
    <n v="462567.67000000004"/>
    <n v="0.25101620098857808"/>
    <n v="32897.35"/>
    <n v="0"/>
    <n v="1375.3252877776104"/>
    <n v="31522.024712222388"/>
    <n v="6.8145758462156217E-2"/>
    <n v="1"/>
    <n v="32379.736900000007"/>
    <n v="857.71218777761896"/>
    <s v="Y"/>
    <n v="147422.4112"/>
    <n v="37005.413600000007"/>
    <n v="4070.5954960000008"/>
    <n v="36450.332396000005"/>
    <n v="3552.9823960000067"/>
    <n v="0"/>
    <n v="0"/>
    <n v="2486583.38"/>
    <n v="758978.78"/>
    <n v="1991753.91"/>
    <n v="627884.38"/>
    <n v="2875626.63"/>
    <n v="64.08"/>
    <n v="0"/>
    <n v="6000"/>
    <n v="0"/>
  </r>
  <r>
    <x v="160"/>
    <s v="301768"/>
    <d v="2016-09-06T00:00:00"/>
    <n v="8.3232876712328761"/>
    <s v="Y"/>
    <s v="PK"/>
    <s v="BECKKE01"/>
    <s v="Todd Fosheim"/>
    <s v="SR II"/>
    <s v="SR II"/>
    <n v="2996210.31"/>
    <n v="786889.44"/>
    <n v="0.26262823987145278"/>
    <n v="62353.350000000006"/>
    <n v="0"/>
    <n v="0"/>
    <n v="62353.350000000006"/>
    <n v="7.9240293274236859E-2"/>
    <n v="1"/>
    <n v="55082.260800000004"/>
    <n v="-7271.0892000000022"/>
    <s v="N"/>
    <n v="239696.8248"/>
    <n v="62951.155199999994"/>
    <n v="6924.6270719999993"/>
    <n v="62006.887872000007"/>
    <n v="-346.46212799999921"/>
    <n v="11992.829524473631"/>
    <n v="3149.6557090909018"/>
    <n v="3371021.56"/>
    <n v="789957.32"/>
    <n v="2312205.86"/>
    <n v="589752.96"/>
    <n v="3199146.32"/>
    <n v="93.66"/>
    <n v="0"/>
    <n v="6000"/>
    <n v="0"/>
  </r>
  <r>
    <x v="161"/>
    <s v="307325"/>
    <d v="2021-03-01T00:00:00"/>
    <n v="3.8383561643835615"/>
    <s v="Y"/>
    <s v="PK"/>
    <s v="KDELESK"/>
    <s v="Travis Johannsen"/>
    <s v="SR II"/>
    <s v="SR II"/>
    <n v="1665504.83"/>
    <n v="396885.71"/>
    <n v="0.23829754369430439"/>
    <n v="24647.040000000001"/>
    <n v="0"/>
    <n v="0"/>
    <n v="24647.040000000001"/>
    <n v="6.2101102103172219E-2"/>
    <n v="0.75"/>
    <n v="20836.499775000004"/>
    <n v="-3810.540224999997"/>
    <s v="N"/>
    <n v="133240.38640000002"/>
    <n v="31750.856800000005"/>
    <n v="2619.4456860000005"/>
    <n v="23455.945461000003"/>
    <n v="-1191.0945389999979"/>
    <n v="45439.545892331662"/>
    <n v="10828.132172727253"/>
    <n v="928998.76"/>
    <n v="171310.6"/>
    <n v="1242031.8799999999"/>
    <n v="269646.31"/>
    <n v="2096738.04"/>
    <n v="79.430000000000007"/>
    <n v="0"/>
    <n v="6000"/>
    <n v="0"/>
  </r>
  <r>
    <x v="162"/>
    <s v="309209"/>
    <d v="2023-09-11T00:00:00"/>
    <n v="1.3068493150684932"/>
    <s v="Y"/>
    <s v="PK"/>
    <s v="KKORINE"/>
    <s v="Michael Boone"/>
    <s v="SR II"/>
    <s v="SR II"/>
    <n v="443753.86"/>
    <n v="120754.14999999998"/>
    <n v="0.27211966111122948"/>
    <n v="14159.779999999999"/>
    <n v="7528.34"/>
    <n v="5321.1537368249847"/>
    <n v="1310.286263175014"/>
    <n v="1.085085906509229E-2"/>
    <n v="1"/>
    <n v="8452.7904999999992"/>
    <n v="7142.5042368249851"/>
    <s v="Y"/>
    <n v="35500.308799999999"/>
    <n v="9660.3319999999967"/>
    <n v="1062.6365199999996"/>
    <n v="9515.4270199999992"/>
    <n v="-4644.3529799999997"/>
    <n v="155157.44270317402"/>
    <n v="42221.390727272723"/>
    <n v="0"/>
    <n v="0"/>
    <n v="0"/>
    <n v="0"/>
    <n v="762168.22"/>
    <n v="58.22"/>
    <n v="0"/>
    <n v="6000"/>
    <n v="0"/>
  </r>
  <r>
    <x v="163"/>
    <s v="300633"/>
    <d v="2015-08-03T00:00:00"/>
    <n v="9.419178082191781"/>
    <s v="Y"/>
    <s v="PK"/>
    <s v="KBEELER"/>
    <s v="Kevin Thongsinthusak"/>
    <s v="SR II"/>
    <s v="SR II"/>
    <n v="1351766.01"/>
    <n v="520323.31999999995"/>
    <n v="0.38492114474752914"/>
    <n v="58309.430000000008"/>
    <n v="0"/>
    <n v="1661.6682342000131"/>
    <n v="56647.761765799994"/>
    <n v="0.10887031118612943"/>
    <n v="1.2"/>
    <n v="43707.158880000003"/>
    <n v="-12940.602885799992"/>
    <s v="N"/>
    <n v="108141.28080000001"/>
    <n v="41625.865599999997"/>
    <n v="5494.6142591999997"/>
    <n v="49201.773139199999"/>
    <n v="-9107.6568608000089"/>
    <n v="215100.8893186007"/>
    <n v="82796.880552727351"/>
    <n v="2042766.68"/>
    <n v="842925.09"/>
    <n v="1939194.51"/>
    <n v="820478.65"/>
    <n v="2064233.75"/>
    <n v="65.489999999999995"/>
    <n v="0"/>
    <n v="16500"/>
    <n v="0"/>
  </r>
  <r>
    <x v="164"/>
    <s v="308366"/>
    <d v="2022-05-09T00:00:00"/>
    <n v="2.6493150684931508"/>
    <s v="Y"/>
    <s v="PK"/>
    <s v="KPEABOD"/>
    <s v="Jenna Richie-Zehr"/>
    <s v="SR II"/>
    <s v="SR II"/>
    <n v="3309323.55"/>
    <n v="750303.65999999992"/>
    <n v="0.22672417751355861"/>
    <n v="56267.11"/>
    <n v="0"/>
    <n v="0"/>
    <n v="56267.11"/>
    <n v="7.4992450390019436E-2"/>
    <n v="0.75"/>
    <n v="39390.942149999995"/>
    <n v="-16876.167850000005"/>
    <s v="N"/>
    <n v="264745.88399999996"/>
    <n v="60024.292799999988"/>
    <n v="4952.0041559999991"/>
    <n v="44342.946305999998"/>
    <n v="-11924.163694000003"/>
    <n v="478120.54857179977"/>
    <n v="108401.48812727275"/>
    <n v="5982.4"/>
    <n v="1263.3900000000001"/>
    <n v="1553862.78"/>
    <n v="356919.62"/>
    <n v="4227720.67"/>
    <n v="78.28"/>
    <n v="0"/>
    <n v="6000"/>
    <n v="0"/>
  </r>
  <r>
    <x v="165"/>
    <s v="308848"/>
    <d v="2022-11-14T00:00:00"/>
    <n v="2.1315068493150684"/>
    <s v="Y"/>
    <s v="PK"/>
    <s v="LCARRER"/>
    <s v="James Erramouspe"/>
    <s v="SR II"/>
    <s v="SR II"/>
    <n v="634075.81000000006"/>
    <n v="134511.69000000003"/>
    <n v="0.21213818265673945"/>
    <n v="6658.25"/>
    <n v="0"/>
    <n v="0"/>
    <n v="6658.25"/>
    <n v="4.949941525528375E-2"/>
    <n v="0.75"/>
    <n v="7061.863725000002"/>
    <n v="403.61372500000198"/>
    <s v="Y"/>
    <n v="50726.064800000007"/>
    <n v="10760.935200000004"/>
    <n v="887.77715400000034"/>
    <n v="7949.6408790000023"/>
    <n v="1291.3908790000023"/>
    <n v="0"/>
    <n v="0"/>
    <n v="0"/>
    <n v="0"/>
    <n v="139777.63"/>
    <n v="27093.27"/>
    <n v="754337.07"/>
    <n v="84.06"/>
    <n v="0"/>
    <n v="6000"/>
    <n v="0"/>
  </r>
  <r>
    <x v="166"/>
    <s v="307337"/>
    <d v="2021-03-08T00:00:00"/>
    <n v="3.8191780821917809"/>
    <s v="Y"/>
    <s v="PK"/>
    <s v="LBELL"/>
    <s v="Anita Robben"/>
    <s v="SR II"/>
    <s v="SR II"/>
    <n v="1522955.06"/>
    <n v="497523.60000000003"/>
    <n v="0.32668304736450993"/>
    <n v="38563.799999999996"/>
    <n v="0"/>
    <n v="0"/>
    <n v="38563.799999999996"/>
    <n v="7.7511498952009497E-2"/>
    <n v="1.2"/>
    <n v="41791.982400000008"/>
    <n v="3228.1824000000124"/>
    <s v="Y"/>
    <n v="121836.4048"/>
    <n v="39801.888000000006"/>
    <n v="5253.8492160000005"/>
    <n v="47045.83161600001"/>
    <n v="8482.0316160000148"/>
    <n v="0"/>
    <n v="0"/>
    <n v="1060798.23"/>
    <n v="337797.93"/>
    <n v="1486228.31"/>
    <n v="493837.24"/>
    <n v="1973010.11"/>
    <n v="77.19"/>
    <n v="0"/>
    <n v="6000"/>
    <n v="0"/>
  </r>
  <r>
    <x v="167"/>
    <s v="250886"/>
    <d v="2012-07-16T00:00:00"/>
    <n v="12.468493150684932"/>
    <s v="Y"/>
    <s v="PK"/>
    <s v="LSERRAN"/>
    <s v="Stephon Gardner"/>
    <s v="SR II"/>
    <s v="SR II"/>
    <n v="2967130.33"/>
    <n v="834439.32"/>
    <n v="0.28122772753295266"/>
    <n v="73261.400000000009"/>
    <n v="0"/>
    <n v="0"/>
    <n v="73261.400000000009"/>
    <n v="8.7797157017960287E-2"/>
    <n v="1"/>
    <n v="58410.752400000005"/>
    <n v="-14850.647600000004"/>
    <s v="N"/>
    <n v="237370.4264"/>
    <n v="66755.145599999989"/>
    <n v="7343.0660159999989"/>
    <n v="65753.818416000009"/>
    <n v="-7507.5815839999996"/>
    <n v="242688.52247056624"/>
    <n v="68250.741672727265"/>
    <n v="1764948.57"/>
    <n v="533797.81000000006"/>
    <n v="2187670.87"/>
    <n v="649937.59"/>
    <n v="3465336.29"/>
    <n v="85.62"/>
    <n v="0"/>
    <n v="6000"/>
    <n v="0"/>
  </r>
  <r>
    <x v="168"/>
    <s v="124639"/>
    <d v="2012-06-03T00:00:00"/>
    <n v="12.586301369863014"/>
    <s v="Y"/>
    <s v="PK"/>
    <s v="LOCKLO01"/>
    <s v="Bradley Sedlacek"/>
    <s v="SR II"/>
    <s v="SR II"/>
    <n v="2830071.13"/>
    <n v="757173.28999999992"/>
    <n v="0.2675456747265571"/>
    <n v="60594.109999999993"/>
    <n v="0"/>
    <n v="0"/>
    <n v="60594.109999999993"/>
    <n v="8.0026739981807857E-2"/>
    <n v="1"/>
    <n v="53002.130299999997"/>
    <n v="-7591.9796999999962"/>
    <s v="N"/>
    <n v="226405.69039999999"/>
    <n v="60573.863199999993"/>
    <n v="6663.1249519999992"/>
    <n v="59665.255251999995"/>
    <n v="-928.85474799999793"/>
    <n v="31561.467332101383"/>
    <n v="8444.1340727272545"/>
    <n v="2815391.54"/>
    <n v="708439.75"/>
    <n v="2526902.71"/>
    <n v="662542.81999999995"/>
    <n v="2824035.53"/>
    <n v="100.21"/>
    <n v="101.05"/>
    <n v="6000"/>
    <n v="6063"/>
  </r>
  <r>
    <x v="169"/>
    <s v="303750"/>
    <d v="2013-06-17T00:00:00"/>
    <n v="11.547945205479452"/>
    <s v="Y"/>
    <s v="PK"/>
    <s v="LPARTRI"/>
    <s v="Todd Mathews"/>
    <s v="SR II"/>
    <s v="SR I"/>
    <n v="2563849.4700000002"/>
    <n v="478024.5"/>
    <n v="0.18644795866272132"/>
    <n v="21716.02"/>
    <n v="0"/>
    <n v="0"/>
    <n v="21716.02"/>
    <n v="4.5428675726871738E-2"/>
    <n v="0.75"/>
    <n v="17925.918750000001"/>
    <n v="-3790.1012499999997"/>
    <s v="N"/>
    <n v="128192.47350000002"/>
    <n v="23901.225000000002"/>
    <n v="1254.8143125000001"/>
    <n v="19180.7330625"/>
    <n v="-2535.2869375000009"/>
    <n v="194254.66001988543"/>
    <n v="36218.384821428583"/>
    <n v="2967123.2"/>
    <n v="477088.57"/>
    <n v="4244300.1100000003"/>
    <n v="679728.16"/>
    <n v="3503856.47"/>
    <n v="73.17"/>
    <n v="0"/>
    <n v="6000"/>
    <n v="0"/>
  </r>
  <r>
    <x v="170"/>
    <s v="307866"/>
    <d v="2021-09-27T00:00:00"/>
    <n v="3.2630136986301368"/>
    <s v="Y"/>
    <s v="PK"/>
    <s v="MALLMAN"/>
    <s v="Matthew Burkhead"/>
    <s v="SR II"/>
    <s v="SR II"/>
    <n v="1601968.84"/>
    <n v="455120.95"/>
    <n v="0.28410100036652397"/>
    <n v="33073.51"/>
    <n v="0"/>
    <n v="1068.5212006500478"/>
    <n v="32004.988799349954"/>
    <n v="7.0321941451717287E-2"/>
    <n v="1"/>
    <n v="31858.466500000002"/>
    <n v="-146.52229934995194"/>
    <s v="N"/>
    <n v="128157.50720000001"/>
    <n v="36409.675999999999"/>
    <n v="4005.0643599999999"/>
    <n v="35863.530859999999"/>
    <n v="2790.0208599999969"/>
    <n v="0"/>
    <n v="0"/>
    <n v="772247.15"/>
    <n v="226217.25"/>
    <n v="838800.17"/>
    <n v="272632.51"/>
    <n v="1968871.8"/>
    <n v="81.36"/>
    <n v="0"/>
    <n v="6000"/>
    <n v="0"/>
  </r>
  <r>
    <x v="171"/>
    <s v="307392"/>
    <d v="2021-04-05T00:00:00"/>
    <n v="3.7424657534246575"/>
    <s v="Y"/>
    <s v="PK"/>
    <s v="MCASSES"/>
    <s v="Thomas Montbriand"/>
    <s v="SR II"/>
    <s v="SR II"/>
    <n v="5074646.97"/>
    <n v="997225.80999999994"/>
    <n v="0.19651136638574879"/>
    <n v="72454.41"/>
    <n v="0"/>
    <n v="0"/>
    <n v="72454.41"/>
    <n v="7.265597146949096E-2"/>
    <n v="0.75"/>
    <n v="52354.355024999997"/>
    <n v="-20100.054975000006"/>
    <s v="N"/>
    <n v="405971.75760000001"/>
    <n v="79778.064799999993"/>
    <n v="6581.6903459999994"/>
    <n v="58936.045371"/>
    <n v="-13518.364629000003"/>
    <n v="625379.72311871545"/>
    <n v="122894.22390000003"/>
    <n v="3659234.15"/>
    <n v="647482.99"/>
    <n v="4351973.17"/>
    <n v="1002075.43"/>
    <n v="4698295.6900000004"/>
    <n v="108.01"/>
    <n v="147.58000000000001"/>
    <n v="6000"/>
    <n v="8854.5"/>
  </r>
  <r>
    <x v="172"/>
    <s v="308614"/>
    <d v="2022-08-01T00:00:00"/>
    <n v="2.419178082191781"/>
    <s v="Y"/>
    <s v="PK"/>
    <s v="MTODD"/>
    <s v="Travis Johannsen"/>
    <s v="SR II"/>
    <s v="SR II"/>
    <n v="2661994.64"/>
    <n v="701716.12"/>
    <n v="0.26360538426929364"/>
    <n v="55841.43"/>
    <n v="0"/>
    <n v="-5.2952212500003952"/>
    <n v="55846.725221250003"/>
    <n v="7.9585923181086399E-2"/>
    <n v="1"/>
    <n v="49120.128400000001"/>
    <n v="-6726.5968212500011"/>
    <s v="N"/>
    <n v="212959.57120000001"/>
    <n v="56137.289600000004"/>
    <n v="6175.1018560000002"/>
    <n v="55295.230256000003"/>
    <n v="-546.19974399999774"/>
    <n v="18836.687391442647"/>
    <n v="4965.4522181817974"/>
    <n v="43.21"/>
    <n v="2.2599999999999998"/>
    <n v="1215963.5"/>
    <n v="347652.29"/>
    <n v="3919308.32"/>
    <n v="67.92"/>
    <n v="0"/>
    <n v="6000"/>
    <n v="0"/>
  </r>
  <r>
    <x v="173"/>
    <s v="307565"/>
    <d v="2021-06-07T00:00:00"/>
    <n v="3.56986301369863"/>
    <s v="Y"/>
    <s v="PK"/>
    <s v="MBURNS"/>
    <s v="Farid Haghighi"/>
    <s v="SR II"/>
    <s v="SR II"/>
    <n v="3296569.92"/>
    <n v="549889.80999999994"/>
    <n v="0.16680665763036506"/>
    <n v="31190.240000000002"/>
    <n v="0"/>
    <n v="0"/>
    <n v="31190.240000000002"/>
    <n v="5.6720891045425999E-2"/>
    <n v="0.75"/>
    <n v="28869.215024999998"/>
    <n v="-2321.0249750000039"/>
    <s v="N"/>
    <n v="263725.59360000002"/>
    <n v="43991.184800000003"/>
    <n v="3629.2727460000006"/>
    <n v="32498.487771"/>
    <n v="1308.2477709999985"/>
    <n v="0"/>
    <n v="0"/>
    <n v="1152437.43"/>
    <n v="256967.54"/>
    <n v="2429290.31"/>
    <n v="421233.69"/>
    <n v="3391418.32"/>
    <n v="97.2"/>
    <n v="0"/>
    <n v="6000"/>
    <n v="0"/>
  </r>
  <r>
    <x v="174"/>
    <s v="307405"/>
    <d v="2021-04-08T00:00:00"/>
    <n v="3.7342465753424658"/>
    <s v="Y"/>
    <s v="PK"/>
    <s v="MVONNE"/>
    <s v="Kristine Seymour"/>
    <s v="SR II"/>
    <s v="SR II"/>
    <n v="5336780.8899999997"/>
    <n v="1619554.96"/>
    <n v="0.30347038662102543"/>
    <n v="133251.84999999998"/>
    <n v="0"/>
    <n v="20827.612935461249"/>
    <n v="112424.23706453873"/>
    <n v="6.9416747094855444E-2"/>
    <n v="1.2"/>
    <n v="136042.61663999999"/>
    <n v="23618.379575461266"/>
    <s v="Y"/>
    <n v="426942.47119999997"/>
    <n v="129564.3968"/>
    <n v="17102.500377600001"/>
    <n v="153145.11701759999"/>
    <n v="19893.26701760001"/>
    <n v="0"/>
    <n v="0"/>
    <n v="893627.91999999993"/>
    <n v="252876.95"/>
    <n v="2264514.5"/>
    <n v="677715.09"/>
    <n v="6862687.4400000004"/>
    <n v="77.77"/>
    <n v="0"/>
    <n v="4500"/>
    <n v="0"/>
  </r>
  <r>
    <x v="175"/>
    <s v="159068"/>
    <d v="1991-08-20T00:00:00"/>
    <n v="33.389041095890413"/>
    <s v="Y"/>
    <s v="PK"/>
    <s v="MHIX"/>
    <s v="Joanne Leudesdorff"/>
    <s v="SR II"/>
    <s v="SR II"/>
    <n v="1258077.28"/>
    <n v="370258.92"/>
    <n v="0.29430538639089004"/>
    <n v="33331.33"/>
    <n v="4889"/>
    <n v="0"/>
    <n v="28442.33"/>
    <n v="7.6817406586720455E-2"/>
    <n v="1.2"/>
    <n v="31101.74928"/>
    <n v="2659.4192799999983"/>
    <s v="Y"/>
    <n v="100646.18240000001"/>
    <n v="29620.713599999999"/>
    <n v="3909.9341952"/>
    <n v="35011.6834752"/>
    <n v="1680.3534751999978"/>
    <n v="0"/>
    <n v="0"/>
    <n v="0"/>
    <n v="0"/>
    <n v="0"/>
    <n v="0"/>
    <n v="1138614.68"/>
    <n v="110.49"/>
    <n v="166.18"/>
    <n v="6000"/>
    <n v="9970.5"/>
  </r>
  <r>
    <x v="176"/>
    <s v="302211"/>
    <d v="2016-11-01T00:00:00"/>
    <n v="8.169863013698631"/>
    <s v="Y"/>
    <s v="PK"/>
    <s v="MBROO01"/>
    <s v="Joseph Pleva"/>
    <s v="SR II"/>
    <s v="SR II"/>
    <n v="3171875.82"/>
    <n v="835499.34"/>
    <n v="0.26340859081929635"/>
    <n v="66446.239999999991"/>
    <n v="0"/>
    <n v="0"/>
    <n v="66446.239999999991"/>
    <n v="7.9528776168751966E-2"/>
    <n v="1"/>
    <n v="58484.953800000003"/>
    <n v="-7961.2861999999877"/>
    <s v="N"/>
    <n v="253750.0656"/>
    <n v="66839.94720000001"/>
    <n v="7352.3941920000007"/>
    <n v="65837.34799200001"/>
    <n v="-608.89200799998071"/>
    <n v="21014.431889604923"/>
    <n v="5535.3818909089159"/>
    <n v="3683001.75"/>
    <n v="649617.66"/>
    <n v="2869879.15"/>
    <n v="787453.9"/>
    <n v="3104742.59"/>
    <n v="102.16"/>
    <n v="110.8"/>
    <n v="6000"/>
    <n v="6648"/>
  </r>
  <r>
    <x v="177"/>
    <s v="166153"/>
    <d v="1997-05-19T00:00:00"/>
    <n v="27.638356164383563"/>
    <s v="Y"/>
    <s v="PK"/>
    <s v="MBOWER1"/>
    <s v="Stanley Dunton"/>
    <s v="SR II"/>
    <s v="SR II"/>
    <n v="3014462.36"/>
    <n v="563979.36"/>
    <n v="0.18709119327003307"/>
    <n v="29774.720000000005"/>
    <n v="0"/>
    <n v="5284.0752948750014"/>
    <n v="24490.644705125003"/>
    <n v="4.342471806969142E-2"/>
    <n v="0.75"/>
    <n v="29608.916400000002"/>
    <n v="5118.2716948749985"/>
    <s v="Y"/>
    <n v="241156.98879999999"/>
    <n v="45118.3488"/>
    <n v="3722.2637759999998"/>
    <n v="33331.180176000002"/>
    <n v="3556.4601759999969"/>
    <n v="0"/>
    <n v="0"/>
    <n v="4009431.83"/>
    <n v="784987.63"/>
    <n v="3664019.09"/>
    <n v="725844.82"/>
    <n v="4189860.35"/>
    <n v="71.95"/>
    <n v="0"/>
    <n v="6000"/>
    <n v="0"/>
  </r>
  <r>
    <x v="178"/>
    <s v="250863"/>
    <d v="2012-07-09T00:00:00"/>
    <n v="12.487671232876712"/>
    <s v="Y"/>
    <s v="PK"/>
    <s v="MDEMAIO"/>
    <s v="Kevin Thongsinthusak"/>
    <s v="SR II"/>
    <s v="SR II"/>
    <n v="3345464.93"/>
    <n v="663046.78000000014"/>
    <n v="0.19819271577299127"/>
    <n v="46140.080000000009"/>
    <n v="0"/>
    <n v="6843.3965559599455"/>
    <n v="39296.683444040063"/>
    <n v="5.926683399931458E-2"/>
    <n v="0.75"/>
    <n v="34809.95595000001"/>
    <n v="-4486.727494040053"/>
    <s v="N"/>
    <n v="267637.19440000004"/>
    <n v="53043.742400000017"/>
    <n v="4376.1087480000015"/>
    <n v="39186.064698000009"/>
    <n v="-6954.0153019999998"/>
    <n v="318973.98792235437"/>
    <n v="63218.320927272725"/>
    <n v="4640725.43"/>
    <n v="1012017.08"/>
    <n v="1541887.74"/>
    <n v="362618.62"/>
    <n v="1684338.9"/>
    <n v="198.62"/>
    <n v="200"/>
    <n v="6000"/>
    <n v="12000"/>
  </r>
  <r>
    <x v="179"/>
    <s v="309210"/>
    <d v="2023-09-08T00:00:00"/>
    <n v="1.3150684931506849"/>
    <s v="Y"/>
    <s v="PK"/>
    <s v="MGLENN"/>
    <s v="Donald Tighe"/>
    <s v="SR II"/>
    <s v="SR II"/>
    <n v="1206202.33"/>
    <n v="282555.29000000004"/>
    <n v="0.23425198490538485"/>
    <n v="20592.749999999996"/>
    <n v="2858.08"/>
    <n v="0"/>
    <n v="17734.669999999998"/>
    <n v="6.2765308694096633E-2"/>
    <n v="0.75"/>
    <n v="14834.152725000004"/>
    <n v="-2900.5172749999947"/>
    <s v="N"/>
    <n v="96496.186400000006"/>
    <n v="22604.423200000005"/>
    <n v="1864.8649140000005"/>
    <n v="16699.017639000005"/>
    <n v="-3893.7323609999912"/>
    <n v="151108.9305496341"/>
    <n v="35397.566918181736"/>
    <n v="0"/>
    <n v="0"/>
    <n v="10014.16"/>
    <n v="3346.52"/>
    <n v="1637738.78"/>
    <n v="73.650000000000006"/>
    <n v="0"/>
    <n v="6000"/>
    <n v="0"/>
  </r>
  <r>
    <x v="180"/>
    <s v="304785"/>
    <d v="2018-07-09T00:00:00"/>
    <n v="6.484931506849315"/>
    <s v="Y"/>
    <s v="PK"/>
    <s v="SCHMIM01"/>
    <s v="Robert Rogers"/>
    <s v="SR II"/>
    <s v="SR II"/>
    <n v="3161181.21"/>
    <n v="941815.95"/>
    <n v="0.297931655110654"/>
    <n v="84014.739999999991"/>
    <n v="0"/>
    <n v="0"/>
    <n v="84014.739999999991"/>
    <n v="8.9205051156757323E-2"/>
    <n v="1.2"/>
    <n v="79112.539799999999"/>
    <n v="-4902.200199999992"/>
    <s v="N"/>
    <n v="252894.49679999999"/>
    <n v="75345.275999999983"/>
    <n v="9945.5764319999962"/>
    <n v="89058.116232"/>
    <n v="5043.3762320000096"/>
    <n v="0"/>
    <n v="0"/>
    <n v="1922592.28"/>
    <n v="498240.77"/>
    <n v="3460957.23"/>
    <n v="1009472.47"/>
    <n v="3719865.9"/>
    <n v="84.98"/>
    <n v="0"/>
    <n v="6000"/>
    <n v="0"/>
  </r>
  <r>
    <x v="181"/>
    <s v="308514"/>
    <d v="2022-06-27T00:00:00"/>
    <n v="2.515068493150685"/>
    <s v="Y"/>
    <s v="PK"/>
    <s v="MTUCKER"/>
    <s v="Robert Spencer"/>
    <s v="SR II"/>
    <s v="SR II"/>
    <n v="1392906.73"/>
    <n v="318094.09000000003"/>
    <n v="0.22836711399908308"/>
    <n v="20161.25"/>
    <n v="0"/>
    <n v="2695.7266773750162"/>
    <n v="17465.523322624984"/>
    <n v="5.4906783469711687E-2"/>
    <n v="0.75"/>
    <n v="16699.939725000004"/>
    <n v="-765.58359762498003"/>
    <s v="N"/>
    <n v="111432.5384"/>
    <n v="25447.527200000004"/>
    <n v="2099.4209940000001"/>
    <n v="18799.360719000004"/>
    <n v="-1361.8892809999961"/>
    <n v="54214.51201377542"/>
    <n v="12380.811645454511"/>
    <n v="154425.49"/>
    <n v="46352.2"/>
    <n v="878265.54"/>
    <n v="245717.08"/>
    <n v="971819.81"/>
    <n v="143.33000000000001"/>
    <n v="200"/>
    <n v="6000"/>
    <n v="12000"/>
  </r>
  <r>
    <x v="182"/>
    <s v="306212"/>
    <d v="2019-07-15T00:00:00"/>
    <n v="5.4684931506849317"/>
    <s v="Y"/>
    <s v="PK"/>
    <s v="MSKARBA"/>
    <s v="Michael Boone"/>
    <s v="SR II"/>
    <s v="SR II"/>
    <n v="3716657.83"/>
    <n v="882515.77"/>
    <n v="0.23744875379071417"/>
    <n v="69826.66"/>
    <n v="0"/>
    <n v="627.6658799249999"/>
    <n v="69198.994120075004"/>
    <n v="7.8411056745280594E-2"/>
    <n v="0.75"/>
    <n v="46332.077925000005"/>
    <n v="-22866.916195074999"/>
    <s v="N"/>
    <n v="297332.62640000001"/>
    <n v="70601.261599999998"/>
    <n v="5824.6040819999998"/>
    <n v="52156.682007000003"/>
    <n v="-17669.977993"/>
    <n v="676508.76666344167"/>
    <n v="160636.16357272727"/>
    <n v="2162946.0299999998"/>
    <n v="486071.99"/>
    <n v="3149705.38"/>
    <n v="813261.57"/>
    <n v="3297471.12"/>
    <n v="112.71"/>
    <n v="182.83"/>
    <n v="6000"/>
    <n v="10969.5"/>
  </r>
  <r>
    <x v="183"/>
    <s v="308808"/>
    <d v="2022-10-24T00:00:00"/>
    <n v="2.1890410958904107"/>
    <s v="Y"/>
    <s v="PK"/>
    <s v="NJANNER"/>
    <s v="Matthew Burkhead"/>
    <s v="SR II"/>
    <s v="SR II"/>
    <n v="1173247.33"/>
    <n v="180108.31999999998"/>
    <n v="0.15351266130731359"/>
    <n v="23254.810000000005"/>
    <n v="15798.45"/>
    <n v="0"/>
    <n v="7456.3600000000042"/>
    <n v="4.1399309038027812E-2"/>
    <n v="0.75"/>
    <n v="9455.6867999999995"/>
    <n v="1999.3267999999953"/>
    <s v="Y"/>
    <n v="93859.786400000012"/>
    <n v="14408.6656"/>
    <n v="1188.7149120000001"/>
    <n v="10644.401711999999"/>
    <n v="-12610.408288000006"/>
    <n v="746779.28432208719"/>
    <n v="114640.07534545461"/>
    <n v="0"/>
    <n v="0"/>
    <n v="283447.24"/>
    <n v="70925.52"/>
    <n v="1217485.31"/>
    <n v="96.37"/>
    <n v="0"/>
    <n v="6000"/>
    <n v="0"/>
  </r>
  <r>
    <x v="184"/>
    <s v="124150"/>
    <d v="2010-03-21T00:00:00"/>
    <n v="14.791780821917808"/>
    <s v="Y"/>
    <s v="PK"/>
    <s v="CHRISN01"/>
    <s v="Daniel Corff"/>
    <s v="SR II"/>
    <s v="SR II"/>
    <n v="1585835.57"/>
    <n v="359878.58999999997"/>
    <n v="0.22693310505073358"/>
    <n v="69999.950000000012"/>
    <n v="49731.079999999994"/>
    <n v="3476.8383378375001"/>
    <n v="16792.031662162517"/>
    <n v="4.6660268570471279E-2"/>
    <n v="0.75"/>
    <n v="18893.625974999999"/>
    <n v="2101.594312837482"/>
    <s v="Y"/>
    <n v="126866.84560000002"/>
    <n v="28790.287200000002"/>
    <n v="2375.1986940000002"/>
    <n v="21268.824668999998"/>
    <n v="-48731.125331000017"/>
    <n v="1952162.2029662803"/>
    <n v="443010.23028181837"/>
    <n v="0"/>
    <n v="0"/>
    <n v="0"/>
    <n v="0"/>
    <n v="1492077.6"/>
    <n v="106.28"/>
    <n v="134.6"/>
    <n v="6000"/>
    <n v="8076"/>
  </r>
  <r>
    <x v="185"/>
    <s v="249623"/>
    <d v="2017-02-27T00:00:00"/>
    <n v="7.8465753424657532"/>
    <s v="Y"/>
    <s v="PK"/>
    <s v="NKENNED"/>
    <s v="Farid Haghighi"/>
    <s v="SR II"/>
    <s v="SR II"/>
    <n v="2189257.02"/>
    <n v="704262.71000000008"/>
    <n v="0.32169028285221624"/>
    <n v="60595.39"/>
    <n v="0"/>
    <n v="4192.8016706250055"/>
    <n v="56402.588329374994"/>
    <n v="8.0087426933871012E-2"/>
    <n v="1.2"/>
    <n v="59158.067640000008"/>
    <n v="2755.4793106250145"/>
    <s v="Y"/>
    <n v="175140.56160000002"/>
    <n v="56341.016800000005"/>
    <n v="7437.0142175999999"/>
    <n v="66595.081857600002"/>
    <n v="5999.6918576000025"/>
    <n v="0"/>
    <n v="0"/>
    <n v="1157543.54"/>
    <n v="365233.15"/>
    <n v="1845089.64"/>
    <n v="562426.4"/>
    <n v="3253370.97"/>
    <n v="67.290000000000006"/>
    <n v="0"/>
    <n v="6000"/>
    <n v="0"/>
  </r>
  <r>
    <x v="186"/>
    <s v="309000"/>
    <d v="2023-02-13T00:00:00"/>
    <n v="1.8821917808219177"/>
    <s v="Y"/>
    <s v="PK"/>
    <s v="NWARD"/>
    <s v="Maria Gergen"/>
    <s v="SR II"/>
    <s v="SR II"/>
    <n v="412326.07"/>
    <n v="122666.89"/>
    <n v="0.29749971909367751"/>
    <n v="9031.7400000000016"/>
    <n v="1154.52"/>
    <n v="222.85736325000016"/>
    <n v="7654.362636750001"/>
    <n v="6.2399581800353793E-2"/>
    <n v="1.2"/>
    <n v="10304.018760000001"/>
    <n v="2649.6561232499998"/>
    <s v="Y"/>
    <n v="32986.085599999999"/>
    <n v="9813.351200000001"/>
    <n v="1295.3623583999999"/>
    <n v="11599.381118400001"/>
    <n v="2567.641118399999"/>
    <n v="0"/>
    <n v="0"/>
    <n v="0"/>
    <n v="0"/>
    <n v="276406.63"/>
    <n v="73531.850000000006"/>
    <n v="684723.13"/>
    <n v="60.22"/>
    <n v="0"/>
    <n v="6000"/>
    <n v="0"/>
  </r>
  <r>
    <x v="187"/>
    <s v="306042"/>
    <d v="2019-06-03T00:00:00"/>
    <n v="5.5835616438356164"/>
    <s v="Y"/>
    <s v="PK"/>
    <s v="NARMITA"/>
    <s v="Sarah Honeycutt"/>
    <s v="SR II"/>
    <s v="SR II"/>
    <n v="3610957.46"/>
    <n v="1236624.23"/>
    <n v="0.3424643584696232"/>
    <n v="120888.19999999998"/>
    <n v="0"/>
    <n v="0"/>
    <n v="120888.19999999998"/>
    <n v="9.7756616009375769E-2"/>
    <n v="1.2"/>
    <n v="103876.43532"/>
    <n v="-17011.764679999978"/>
    <s v="N"/>
    <n v="288876.5968"/>
    <n v="98929.938399999999"/>
    <n v="13058.751868799998"/>
    <n v="116935.1871888"/>
    <n v="-3953.0128111999802"/>
    <n v="104934.94932555321"/>
    <n v="35936.480101818001"/>
    <n v="2763021.41"/>
    <n v="762991.86"/>
    <n v="3470983.91"/>
    <n v="1089579.1599999999"/>
    <n v="4901860.0199999996"/>
    <n v="73.67"/>
    <n v="0"/>
    <n v="6000"/>
    <n v="0"/>
  </r>
  <r>
    <x v="188"/>
    <s v="308622"/>
    <d v="2022-08-29T00:00:00"/>
    <n v="2.3424657534246576"/>
    <s v="Y"/>
    <s v="PK"/>
    <s v="NGITZKE"/>
    <s v="Jacqueline Mayo"/>
    <s v="SR II"/>
    <s v="SR II"/>
    <n v="1573494.39"/>
    <n v="449403.61"/>
    <n v="0.28560865094663607"/>
    <n v="27662.949999999997"/>
    <n v="0"/>
    <n v="393.11374875000183"/>
    <n v="27269.836251249995"/>
    <n v="6.0680056066416549E-2"/>
    <n v="1"/>
    <n v="31458.252700000001"/>
    <n v="4188.4164487500057"/>
    <s v="Y"/>
    <n v="125879.55119999999"/>
    <n v="35952.288800000002"/>
    <n v="3954.7517680000001"/>
    <n v="35413.004467999999"/>
    <n v="7750.0544680000021"/>
    <n v="0"/>
    <n v="0"/>
    <n v="3057.34"/>
    <n v="1035.25"/>
    <n v="831866.09"/>
    <n v="274508.25"/>
    <n v="1936053.18"/>
    <n v="81.27"/>
    <n v="0"/>
    <n v="3750"/>
    <n v="0"/>
  </r>
  <r>
    <x v="189"/>
    <s v="162817"/>
    <d v="1980-06-30T00:00:00"/>
    <n v="44.534246575342465"/>
    <s v="Y"/>
    <s v="PK"/>
    <s v="PBACHTO"/>
    <s v="Vanny Chow"/>
    <s v="SR II"/>
    <s v="SR II"/>
    <n v="1099499.7"/>
    <n v="290023.16999999993"/>
    <n v="0.26377739802930361"/>
    <n v="26837.270000000004"/>
    <n v="0"/>
    <n v="0"/>
    <n v="26837.270000000004"/>
    <n v="9.2534917124035332E-2"/>
    <n v="1"/>
    <n v="20301.621899999998"/>
    <n v="-6535.6481000000058"/>
    <s v="N"/>
    <n v="87959.975999999995"/>
    <n v="23201.853599999991"/>
    <n v="2552.2038959999991"/>
    <n v="22853.825795999997"/>
    <n v="-3983.4442040000067"/>
    <n v="137286.70234001547"/>
    <n v="36213.12912727279"/>
    <n v="3666676.17"/>
    <n v="1013474.48"/>
    <n v="1889390.61"/>
    <n v="495155.94"/>
    <n v="2021647.95"/>
    <n v="54.39"/>
    <n v="0"/>
    <n v="16500"/>
    <n v="0"/>
  </r>
  <r>
    <x v="190"/>
    <s v="124503"/>
    <d v="2011-11-20T00:00:00"/>
    <n v="13.123287671232877"/>
    <s v="Y"/>
    <s v="PK"/>
    <s v="BROWNP01"/>
    <s v="Mark Basilii"/>
    <s v="SR II"/>
    <s v="SR II"/>
    <n v="2451849.9"/>
    <n v="765028.71"/>
    <n v="0.31202102135208193"/>
    <n v="66763.23"/>
    <n v="0"/>
    <n v="0"/>
    <n v="66763.23"/>
    <n v="8.7268920927163637E-2"/>
    <n v="1.2"/>
    <n v="64262.411639999998"/>
    <n v="-2500.8183599999975"/>
    <s v="N"/>
    <n v="196147.992"/>
    <n v="61202.296799999996"/>
    <n v="8078.7031775999985"/>
    <n v="72341.114817599999"/>
    <n v="5577.8848176000029"/>
    <n v="0"/>
    <n v="0"/>
    <n v="1745278"/>
    <n v="490074.62"/>
    <n v="2306710.79"/>
    <n v="713812.72"/>
    <n v="2893279.18"/>
    <n v="84.74"/>
    <n v="0"/>
    <n v="6000"/>
    <n v="0"/>
  </r>
  <r>
    <x v="191"/>
    <s v="082418"/>
    <d v="1976-10-04T00:00:00"/>
    <n v="48.273972602739725"/>
    <s v="Y"/>
    <s v="PK"/>
    <s v="DYERPA01"/>
    <s v="Kevin Thongsinthusak"/>
    <s v="SR II"/>
    <s v="SR II"/>
    <n v="3488166.08"/>
    <n v="785133.66"/>
    <n v="0.22508494205642871"/>
    <n v="52581.589999999989"/>
    <n v="0"/>
    <n v="0"/>
    <n v="52581.589999999989"/>
    <n v="6.6971514124104667E-2"/>
    <n v="0.75"/>
    <n v="41219.517150000007"/>
    <n v="-11362.072849999982"/>
    <s v="N"/>
    <n v="279053.28639999998"/>
    <n v="62810.692799999997"/>
    <n v="5181.8821559999997"/>
    <n v="46401.399306000007"/>
    <n v="-6180.1906939999826"/>
    <n v="249610.44150857063"/>
    <n v="56183.551763636206"/>
    <n v="3900013.96"/>
    <n v="820887.03"/>
    <n v="3233618.99"/>
    <n v="782032.42"/>
    <n v="3752866.24"/>
    <n v="92.95"/>
    <n v="0"/>
    <n v="6000"/>
    <n v="0"/>
  </r>
  <r>
    <x v="192"/>
    <s v="309126"/>
    <d v="2023-05-30T00:00:00"/>
    <n v="1.5917808219178082"/>
    <s v="Y"/>
    <s v="PK"/>
    <s v="PBARNOI"/>
    <s v="Robert Rogers"/>
    <s v="SR II"/>
    <s v="SR II"/>
    <n v="388698.66"/>
    <n v="131924.33000000002"/>
    <n v="0.33940001233860706"/>
    <n v="8637.4700000000012"/>
    <n v="194.21"/>
    <n v="1989.6494042999693"/>
    <n v="6453.6105957000327"/>
    <n v="4.8919032567381858E-2"/>
    <n v="1.2"/>
    <n v="11081.643720000002"/>
    <n v="4628.0331242999691"/>
    <s v="Y"/>
    <n v="31095.892799999998"/>
    <n v="10553.946400000003"/>
    <n v="1393.1209248000005"/>
    <n v="12474.764644800001"/>
    <n v="3837.2946448000002"/>
    <n v="0"/>
    <n v="0"/>
    <n v="0"/>
    <n v="0"/>
    <n v="124064.8"/>
    <n v="41262.19"/>
    <n v="758371.72"/>
    <n v="51.25"/>
    <n v="0"/>
    <n v="6000"/>
    <n v="0"/>
  </r>
  <r>
    <x v="193"/>
    <s v="308912"/>
    <d v="2023-01-03T00:00:00"/>
    <n v="1.9945205479452055"/>
    <s v="Y"/>
    <s v="PK"/>
    <s v="PADAMS"/>
    <s v="Todd Mathews"/>
    <s v="SR II"/>
    <s v="SR II"/>
    <n v="921028.36"/>
    <n v="165770.07000000004"/>
    <n v="0.17998367607268906"/>
    <n v="16778.059999999998"/>
    <n v="9662.85"/>
    <n v="0"/>
    <n v="7115.2099999999973"/>
    <n v="4.2922163210765342E-2"/>
    <n v="0.75"/>
    <n v="8702.9286750000028"/>
    <n v="1587.7186750000055"/>
    <s v="Y"/>
    <n v="73682.268800000005"/>
    <n v="13261.605600000004"/>
    <n v="1094.0824620000005"/>
    <n v="9797.0111370000031"/>
    <n v="-6981.0488629999945"/>
    <n v="352610.20308917528"/>
    <n v="63464.080572727224"/>
    <n v="0"/>
    <n v="0"/>
    <n v="373600.92"/>
    <n v="80852.149999999994"/>
    <n v="612762.93000000005"/>
    <n v="150.31"/>
    <n v="200"/>
    <n v="6000"/>
    <n v="12000"/>
  </r>
  <r>
    <x v="194"/>
    <s v="305355"/>
    <d v="2018-11-26T00:00:00"/>
    <n v="6.1013698630136988"/>
    <s v="Y"/>
    <s v="PK"/>
    <s v="RHALL"/>
    <s v="Laurel Blunt"/>
    <s v="SR II"/>
    <s v="SR II"/>
    <n v="3948680.4"/>
    <n v="1079441.5899999999"/>
    <n v="0.27336767746510959"/>
    <n v="94234.579999999987"/>
    <n v="0"/>
    <n v="0"/>
    <n v="94234.579999999987"/>
    <n v="8.7299378561094723E-2"/>
    <n v="1"/>
    <n v="75560.911299999992"/>
    <n v="-18673.668699999995"/>
    <s v="N"/>
    <n v="315894.43199999997"/>
    <n v="86355.327199999985"/>
    <n v="9499.0859919999984"/>
    <n v="85059.997291999985"/>
    <n v="-9174.5827080000017"/>
    <n v="305102.99578522675"/>
    <n v="83405.297345454557"/>
    <n v="3224763.98"/>
    <n v="665531.56000000006"/>
    <n v="2463660.77"/>
    <n v="600785.6"/>
    <n v="3867627.13"/>
    <n v="102.1"/>
    <n v="110.5"/>
    <n v="6000"/>
    <n v="6630"/>
  </r>
  <r>
    <x v="195"/>
    <s v="309267"/>
    <d v="2023-10-30T00:00:00"/>
    <n v="1.1726027397260275"/>
    <s v="Y"/>
    <s v="PK"/>
    <s v="RRAMS01"/>
    <s v="Daniel Corff"/>
    <s v="SR II"/>
    <s v="SR II"/>
    <n v="572603.11"/>
    <n v="147546.75"/>
    <n v="0.25767717188961831"/>
    <n v="25779.910000000003"/>
    <n v="14727.609999999999"/>
    <n v="0"/>
    <n v="11052.300000000005"/>
    <n v="7.4907105713951705E-2"/>
    <n v="1"/>
    <n v="10328.272500000001"/>
    <n v="-724.02750000000378"/>
    <s v="N"/>
    <n v="45808.248800000001"/>
    <n v="11803.740000000002"/>
    <n v="1298.4114000000002"/>
    <n v="11626.683900000002"/>
    <n v="-14153.226100000002"/>
    <n v="499329.02815814287"/>
    <n v="128665.69181818183"/>
    <n v="0"/>
    <n v="0"/>
    <n v="0"/>
    <n v="0"/>
    <n v="1747216.71"/>
    <n v="32.770000000000003"/>
    <n v="0"/>
    <n v="6000"/>
    <n v="0"/>
  </r>
  <r>
    <x v="196"/>
    <s v="307395"/>
    <d v="2021-04-05T00:00:00"/>
    <n v="3.7424657534246575"/>
    <s v="Y"/>
    <s v="PK"/>
    <s v="RLOVE"/>
    <s v="Jacqueline Mayo"/>
    <s v="SR II"/>
    <s v="SR II"/>
    <n v="1262290.7"/>
    <n v="326201.77999999997"/>
    <n v="0.25842048903632103"/>
    <n v="21436.639999999999"/>
    <n v="0"/>
    <n v="0"/>
    <n v="21436.639999999999"/>
    <n v="6.5715889103977299E-2"/>
    <n v="1"/>
    <n v="22834.124599999999"/>
    <n v="1397.4845999999998"/>
    <s v="Y"/>
    <n v="100983.25599999999"/>
    <n v="26096.142399999997"/>
    <n v="2870.5756639999995"/>
    <n v="25704.700263999999"/>
    <n v="4268.0602639999997"/>
    <n v="0"/>
    <n v="0"/>
    <n v="781825.21"/>
    <n v="188989.88"/>
    <n v="1230179.43"/>
    <n v="375002.91"/>
    <n v="1635644.37"/>
    <n v="77.17"/>
    <n v="0"/>
    <n v="6000"/>
    <n v="0"/>
  </r>
  <r>
    <x v="197"/>
    <s v="308698"/>
    <d v="2022-09-12T00:00:00"/>
    <n v="2.3041095890410959"/>
    <s v="Y"/>
    <s v="PK"/>
    <s v="RLOVE01"/>
    <s v="Marvin Harris Jr."/>
    <s v="SR II"/>
    <s v="SR II"/>
    <n v="539996.49"/>
    <n v="120396.26999999997"/>
    <n v="0.22295750477933657"/>
    <n v="15657.249999999998"/>
    <n v="8954.7799999999988"/>
    <n v="6415.4925248999789"/>
    <n v="286.97747510002046"/>
    <n v="2.3836076906703215E-3"/>
    <n v="0.75"/>
    <n v="6320.8041749999993"/>
    <n v="6033.8266998999788"/>
    <s v="Y"/>
    <n v="43199.7192"/>
    <n v="9631.7015999999985"/>
    <n v="794.61538199999984"/>
    <n v="7115.4195569999993"/>
    <n v="-8541.8304429999989"/>
    <n v="348286.11893610278"/>
    <n v="77653.00402727272"/>
    <n v="0"/>
    <n v="0"/>
    <n v="36549.01"/>
    <n v="10492.03"/>
    <n v="336126.66"/>
    <n v="160.65"/>
    <n v="200"/>
    <n v="6000"/>
    <n v="12000"/>
  </r>
  <r>
    <x v="198"/>
    <s v="300987"/>
    <d v="2016-01-04T00:00:00"/>
    <n v="8.9972602739726035"/>
    <s v="Y"/>
    <s v="PK"/>
    <s v="RBOWEN"/>
    <s v="Robert Spencer"/>
    <s v="SR II"/>
    <s v="SR II"/>
    <n v="2773735.74"/>
    <n v="695485.40999999992"/>
    <n v="0.25073960722732724"/>
    <n v="48687.31"/>
    <n v="0"/>
    <n v="2602.3669166699474"/>
    <n v="46084.94308333005"/>
    <n v="6.6262990453430301E-2"/>
    <n v="1"/>
    <n v="48683.9787"/>
    <n v="2599.0356166699494"/>
    <s v="Y"/>
    <n v="221898.85920000004"/>
    <n v="55638.832799999996"/>
    <n v="6120.271608"/>
    <n v="54804.250308000002"/>
    <n v="6116.9403080000047"/>
    <n v="0"/>
    <n v="0"/>
    <n v="2018730.13"/>
    <n v="456895.5"/>
    <n v="2636994.04"/>
    <n v="638366.54"/>
    <n v="3235022.03"/>
    <n v="85.74"/>
    <n v="0"/>
    <n v="6000"/>
    <n v="0"/>
  </r>
  <r>
    <x v="199"/>
    <s v="078601"/>
    <d v="1988-10-03T00:00:00"/>
    <n v="36.268493150684932"/>
    <s v="Y"/>
    <s v="PK"/>
    <s v="INGRAB01"/>
    <s v="Alan Mccain"/>
    <s v="SR II"/>
    <s v="SR II"/>
    <n v="2549088.48"/>
    <n v="740023.29"/>
    <n v="0.29030898527304161"/>
    <n v="63441.369999999995"/>
    <n v="0"/>
    <n v="0"/>
    <n v="63441.369999999995"/>
    <n v="8.5728882938265347E-2"/>
    <n v="1.2"/>
    <n v="62161.956360000004"/>
    <n v="-1279.4136399999916"/>
    <s v="N"/>
    <n v="203927.0784"/>
    <n v="59201.8632"/>
    <n v="7814.6459423999995"/>
    <n v="69976.602302400002"/>
    <n v="6535.232302400007"/>
    <n v="0"/>
    <n v="0"/>
    <n v="2106429.7999999998"/>
    <n v="491321.19"/>
    <n v="2461449.04"/>
    <n v="720012.43"/>
    <n v="2795490.18"/>
    <n v="91.19"/>
    <n v="0"/>
    <n v="6000"/>
    <n v="0"/>
  </r>
  <r>
    <x v="200"/>
    <s v="308987"/>
    <d v="2023-02-13T00:00:00"/>
    <n v="1.8821917808219177"/>
    <s v="Y"/>
    <s v="PK"/>
    <s v="RHERRER"/>
    <s v="Stephon Gardner"/>
    <s v="SR II"/>
    <s v="SR II"/>
    <n v="3468345.08"/>
    <n v="1052390.19"/>
    <n v="0.3034271866627527"/>
    <n v="98095.19"/>
    <n v="0"/>
    <n v="0"/>
    <n v="98095.19"/>
    <n v="9.321180578469665E-2"/>
    <n v="1.2"/>
    <n v="88400.775960000014"/>
    <n v="-9694.4140399999887"/>
    <s v="N"/>
    <n v="277467.60639999999"/>
    <n v="84191.215199999991"/>
    <n v="11113.240406399998"/>
    <n v="99514.016366400014"/>
    <n v="1418.8263664000115"/>
    <n v="0"/>
    <n v="0"/>
    <n v="0"/>
    <n v="0"/>
    <n v="2639015.0499999998"/>
    <n v="701427.94"/>
    <n v="4165440.85"/>
    <n v="83.26"/>
    <n v="0"/>
    <n v="6000"/>
    <n v="0"/>
  </r>
  <r>
    <x v="201"/>
    <s v="165661"/>
    <d v="1987-02-02T00:00:00"/>
    <n v="37.936986301369863"/>
    <s v="Y"/>
    <s v="PK"/>
    <s v="RJORDA1"/>
    <s v="Bradley Sedlacek"/>
    <s v="SR II"/>
    <s v="SR II"/>
    <n v="1479121.28"/>
    <n v="423183.91"/>
    <n v="0.28610494333500491"/>
    <n v="30864.859999999997"/>
    <n v="0"/>
    <n v="0"/>
    <n v="30864.859999999997"/>
    <n v="7.2934861819297425E-2"/>
    <n v="1"/>
    <n v="29622.8737"/>
    <n v="-1241.9862999999968"/>
    <s v="N"/>
    <n v="118329.70240000001"/>
    <n v="33854.712799999994"/>
    <n v="3724.0184079999995"/>
    <n v="33346.892108"/>
    <n v="2482.0321080000031"/>
    <n v="0"/>
    <n v="0"/>
    <n v="2163921.87"/>
    <n v="577569.12"/>
    <n v="1503461.35"/>
    <n v="393231.85"/>
    <n v="1856298.69"/>
    <n v="79.680000000000007"/>
    <n v="0"/>
    <n v="6000"/>
    <n v="0"/>
  </r>
  <r>
    <x v="202"/>
    <s v="309090"/>
    <d v="2023-05-08T00:00:00"/>
    <n v="1.6520547945205479"/>
    <s v="Y"/>
    <s v="PK"/>
    <s v="RMULLAL"/>
    <s v="Daniel Corff"/>
    <s v="SR II"/>
    <s v="SR II"/>
    <n v="1821655.35"/>
    <n v="429321.89999999997"/>
    <n v="0.23567679802878186"/>
    <n v="38591.82"/>
    <n v="7600.48"/>
    <n v="0"/>
    <n v="30991.34"/>
    <n v="7.2186720500398427E-2"/>
    <n v="0.75"/>
    <n v="22539.39975"/>
    <n v="-8451.9402499999997"/>
    <s v="N"/>
    <n v="145732.42800000001"/>
    <n v="34345.752"/>
    <n v="2833.5245399999999"/>
    <n v="25372.924289999999"/>
    <n v="-13218.895710000001"/>
    <n v="509900.76319325372"/>
    <n v="120171.77918181819"/>
    <n v="0"/>
    <n v="0"/>
    <n v="649357"/>
    <n v="208181.14"/>
    <n v="2459884.59"/>
    <n v="74.05"/>
    <n v="0"/>
    <n v="6000"/>
    <n v="0"/>
  </r>
  <r>
    <x v="203"/>
    <s v="237045"/>
    <d v="2022-09-14T00:00:00"/>
    <n v="2.2986301369863016"/>
    <s v="Y"/>
    <s v="PK"/>
    <s v="SCHENOW"/>
    <s v="Daniel Hutchison"/>
    <s v="SR II"/>
    <s v="SR II"/>
    <n v="2716518.2"/>
    <n v="753587.7"/>
    <n v="0.27740940590790075"/>
    <n v="63762.599999999991"/>
    <n v="3272.92"/>
    <n v="0"/>
    <n v="60489.679999999993"/>
    <n v="8.0268932202582383E-2"/>
    <n v="1"/>
    <n v="52751.139000000003"/>
    <n v="-7738.5409999999902"/>
    <s v="N"/>
    <n v="217321.45600000001"/>
    <n v="60287.015999999996"/>
    <n v="6631.5717599999998"/>
    <n v="59382.710760000002"/>
    <n v="-4379.8892399999895"/>
    <n v="143532.17324689424"/>
    <n v="39817.174909090812"/>
    <n v="11520.01"/>
    <n v="1548.09"/>
    <n v="2515850.34"/>
    <n v="739317.75"/>
    <n v="4638442.0999999996"/>
    <n v="58.57"/>
    <n v="0"/>
    <n v="6000"/>
    <n v="0"/>
  </r>
  <r>
    <x v="204"/>
    <s v="307361"/>
    <d v="2021-03-15T00:00:00"/>
    <n v="3.8"/>
    <s v="Y"/>
    <s v="PK"/>
    <s v="SLARSEN"/>
    <s v="Charles Jaramillo"/>
    <s v="SR II"/>
    <s v="SR I"/>
    <n v="2323363.4700000002"/>
    <n v="371172.86"/>
    <n v="0.15975669101830201"/>
    <n v="14231.519999999999"/>
    <n v="0"/>
    <n v="0"/>
    <n v="14231.519999999999"/>
    <n v="3.8342027485522512E-2"/>
    <n v="0.75"/>
    <n v="13918.982250000001"/>
    <n v="-312.53774999999769"/>
    <s v="N"/>
    <n v="116168.17350000002"/>
    <n v="18558.643000000004"/>
    <n v="974.32875750000028"/>
    <n v="14893.3110075"/>
    <n v="661.7910075000018"/>
    <n v="0"/>
    <n v="0"/>
    <n v="4418574.1900000004"/>
    <n v="822700.2"/>
    <n v="5427362.0300000003"/>
    <n v="778738.84"/>
    <n v="2959293.41"/>
    <n v="78.510000000000005"/>
    <n v="0"/>
    <n v="6000"/>
    <n v="0"/>
  </r>
  <r>
    <x v="205"/>
    <s v="301065"/>
    <d v="2016-01-18T00:00:00"/>
    <n v="8.9589041095890405"/>
    <s v="Y"/>
    <s v="PK"/>
    <s v="SNIPES01"/>
    <s v="Sonja Miller"/>
    <s v="SR II"/>
    <s v="SR II"/>
    <n v="3718392.02"/>
    <n v="865907.84"/>
    <n v="0.23287158409940864"/>
    <n v="65920.3"/>
    <n v="0"/>
    <n v="0"/>
    <n v="65920.3"/>
    <n v="7.612854042296234E-2"/>
    <n v="0.75"/>
    <n v="45460.161600000007"/>
    <n v="-20460.138399999996"/>
    <s v="N"/>
    <n v="297471.3616"/>
    <n v="69272.627200000003"/>
    <n v="5714.9917440000008"/>
    <n v="51175.153344000006"/>
    <n v="-14745.146655999997"/>
    <n v="575625.35291809589"/>
    <n v="134046.78778181816"/>
    <n v="2895973.09"/>
    <n v="618922.32999999996"/>
    <n v="3498345.09"/>
    <n v="864620.71"/>
    <n v="4250790.7699999996"/>
    <n v="87.48"/>
    <n v="0"/>
    <n v="6000"/>
    <n v="0"/>
  </r>
  <r>
    <x v="206"/>
    <s v="304896"/>
    <d v="2018-08-06T00:00:00"/>
    <n v="6.4082191780821915"/>
    <s v="Y"/>
    <s v="PK"/>
    <s v="WHETSS01"/>
    <s v="Daniel Hutchison"/>
    <s v="SR II"/>
    <s v="SR II"/>
    <n v="2370627.48"/>
    <n v="658977.31999999995"/>
    <n v="0.27797590534975153"/>
    <n v="51778.879999999997"/>
    <n v="0"/>
    <n v="0"/>
    <n v="51778.879999999997"/>
    <n v="7.857460101965269E-2"/>
    <n v="1"/>
    <n v="46128.412400000001"/>
    <n v="-5650.4675999999963"/>
    <s v="N"/>
    <n v="189650.19839999999"/>
    <n v="52718.185599999997"/>
    <n v="5799.0004159999999"/>
    <n v="51927.412816000004"/>
    <n v="148.53281600000628"/>
    <n v="0"/>
    <n v="0"/>
    <n v="1813662.7"/>
    <n v="461950.87"/>
    <n v="1952659.87"/>
    <n v="556658.66"/>
    <n v="2941771.86"/>
    <n v="80.59"/>
    <n v="0"/>
    <n v="6000"/>
    <n v="0"/>
  </r>
  <r>
    <x v="207"/>
    <s v="309212"/>
    <d v="2023-09-11T00:00:00"/>
    <n v="1.3068493150684932"/>
    <s v="Y"/>
    <s v="PK"/>
    <s v="SANDERS"/>
    <s v="Keith Fergusson"/>
    <s v="SR II"/>
    <s v="SR II"/>
    <n v="2757933.19"/>
    <n v="654354.14"/>
    <n v="0.23726250598550577"/>
    <n v="50265.94"/>
    <n v="1327.19"/>
    <n v="0"/>
    <n v="48938.75"/>
    <n v="7.4789394623529085E-2"/>
    <n v="0.75"/>
    <n v="34353.592350000006"/>
    <n v="-14585.157649999994"/>
    <s v="N"/>
    <n v="220634.65520000001"/>
    <n v="52348.331200000008"/>
    <n v="4318.7373240000006"/>
    <n v="38672.329674000008"/>
    <n v="-11593.610325999995"/>
    <n v="444218.7655032585"/>
    <n v="105396.45750909086"/>
    <n v="0"/>
    <n v="0"/>
    <n v="0"/>
    <n v="0"/>
    <n v="3190304.01"/>
    <n v="86.45"/>
    <n v="0"/>
    <n v="6000"/>
    <n v="0"/>
  </r>
  <r>
    <x v="208"/>
    <s v="309116"/>
    <d v="2023-05-22T00:00:00"/>
    <n v="1.6136986301369862"/>
    <s v="Y"/>
    <s v="PK"/>
    <s v="SLAMBER"/>
    <s v="Sonja Miller"/>
    <s v="SR II"/>
    <s v="SR II"/>
    <n v="430049.9"/>
    <n v="95620.950000000026"/>
    <n v="0.22234849955784206"/>
    <n v="11606.01"/>
    <n v="6157.3600000000006"/>
    <n v="0"/>
    <n v="5448.65"/>
    <n v="5.6981759750347576E-2"/>
    <n v="0.75"/>
    <n v="5020.0998750000017"/>
    <n v="-428.55012499999793"/>
    <s v="N"/>
    <n v="34403.992000000006"/>
    <n v="7649.6760000000031"/>
    <n v="631.0982700000003"/>
    <n v="5651.1981450000021"/>
    <n v="-5954.8118549999981"/>
    <n v="243467.58954939584"/>
    <n v="54134.653227272713"/>
    <n v="0"/>
    <n v="0"/>
    <n v="315335.59000000003"/>
    <n v="86257.14"/>
    <n v="719997.32"/>
    <n v="59.73"/>
    <n v="0"/>
    <n v="6000"/>
    <n v="0"/>
  </r>
  <r>
    <x v="209"/>
    <s v="309184"/>
    <d v="2023-08-28T00:00:00"/>
    <n v="1.3452054794520547"/>
    <s v="Y"/>
    <s v="PK"/>
    <s v="SBROO01"/>
    <s v="Daniel Corff"/>
    <s v="SR II"/>
    <s v="SR II"/>
    <n v="1481810.32"/>
    <n v="453498.45"/>
    <n v="0.30604352249348621"/>
    <n v="38135.770000000004"/>
    <n v="4429.25"/>
    <n v="4968.0554612249834"/>
    <n v="28738.464538775021"/>
    <n v="6.3370590437023588E-2"/>
    <n v="1.2"/>
    <n v="38093.869800000008"/>
    <n v="9355.405261224987"/>
    <s v="Y"/>
    <n v="118544.82560000001"/>
    <n v="36279.876000000004"/>
    <n v="4788.9436320000004"/>
    <n v="42882.81343200001"/>
    <n v="4747.0434320000059"/>
    <n v="0"/>
    <n v="0"/>
    <n v="0"/>
    <n v="0"/>
    <n v="271048.63"/>
    <n v="96205.28"/>
    <n v="1561986.24"/>
    <n v="94.87"/>
    <n v="0"/>
    <n v="6000"/>
    <n v="0"/>
  </r>
  <r>
    <x v="210"/>
    <s v="304381"/>
    <d v="2018-04-02T00:00:00"/>
    <n v="6.7534246575342465"/>
    <s v="Y"/>
    <s v="PK"/>
    <s v="JONESS04"/>
    <s v="James Erramouspe"/>
    <s v="SR II"/>
    <s v="SR II"/>
    <n v="1265633.01"/>
    <n v="325162.5"/>
    <n v="0.25691689252005206"/>
    <n v="19528.77"/>
    <n v="0"/>
    <n v="0"/>
    <n v="19528.77"/>
    <n v="6.0058493830008074E-2"/>
    <n v="1"/>
    <n v="22761.375000000004"/>
    <n v="3232.6050000000032"/>
    <s v="Y"/>
    <n v="101250.64080000001"/>
    <n v="26013"/>
    <n v="2861.43"/>
    <n v="25622.805000000004"/>
    <n v="6094.0350000000035"/>
    <n v="0"/>
    <n v="0"/>
    <n v="1734265.24"/>
    <n v="404942.83"/>
    <n v="1764468.22"/>
    <n v="411144.67"/>
    <n v="1794879.01"/>
    <n v="70.510000000000005"/>
    <n v="0"/>
    <n v="6000"/>
    <n v="0"/>
  </r>
  <r>
    <x v="211"/>
    <s v="166917"/>
    <d v="2003-08-04T00:00:00"/>
    <n v="21.424657534246574"/>
    <s v="Y"/>
    <s v="PK"/>
    <s v="SSNEED"/>
    <s v="Teall Bennett"/>
    <s v="SR II"/>
    <s v="SR II"/>
    <n v="1950364.21"/>
    <n v="615261.78"/>
    <n v="0.31545994171006658"/>
    <n v="50339.140000000007"/>
    <n v="0"/>
    <n v="0"/>
    <n v="50339.140000000007"/>
    <n v="8.1817433873431905E-2"/>
    <n v="1.2"/>
    <n v="51681.98952000001"/>
    <n v="1342.8495200000034"/>
    <s v="Y"/>
    <n v="156029.13680000001"/>
    <n v="49220.942400000007"/>
    <n v="6497.1643968000008"/>
    <n v="58179.153916800009"/>
    <n v="7840.0139168000023"/>
    <n v="0"/>
    <n v="0"/>
    <n v="2174144.0099999998"/>
    <n v="604690.82999999996"/>
    <n v="1497956.73"/>
    <n v="436675"/>
    <n v="1679979.31"/>
    <n v="116.09"/>
    <n v="200"/>
    <n v="6000"/>
    <n v="12000"/>
  </r>
  <r>
    <x v="212"/>
    <s v="235234"/>
    <d v="2009-08-18T00:00:00"/>
    <n v="15.38082191780822"/>
    <s v="Y"/>
    <s v="PK"/>
    <s v="TBERGER"/>
    <s v="Bradley Sedlacek"/>
    <s v="SR II"/>
    <s v="SR II"/>
    <n v="2544399.19"/>
    <n v="617174.84000000008"/>
    <n v="0.24256211149006068"/>
    <n v="44873.380000000005"/>
    <n v="0"/>
    <n v="0"/>
    <n v="44873.380000000005"/>
    <n v="7.2707727359721919E-2"/>
    <n v="1"/>
    <n v="43202.238800000006"/>
    <n v="-1671.1411999999982"/>
    <s v="N"/>
    <n v="203551.93520000001"/>
    <n v="49373.98720000001"/>
    <n v="5431.1385920000012"/>
    <n v="48633.377392000009"/>
    <n v="3759.9973920000048"/>
    <n v="0"/>
    <n v="0"/>
    <n v="2895739.05"/>
    <n v="592428.67000000004"/>
    <n v="2388453.25"/>
    <n v="554007.97"/>
    <n v="2631270.62"/>
    <n v="96.7"/>
    <n v="0"/>
    <n v="6000"/>
    <n v="0"/>
  </r>
  <r>
    <x v="213"/>
    <s v="305297"/>
    <d v="2018-11-05T00:00:00"/>
    <n v="6.1589041095890407"/>
    <s v="Y"/>
    <s v="PK"/>
    <s v="TMACD01"/>
    <s v="Helen Mcneil"/>
    <s v="SR II"/>
    <s v="SR II"/>
    <n v="1862446.75"/>
    <n v="507183.98"/>
    <n v="0.27232133214010013"/>
    <n v="35424.15"/>
    <n v="0"/>
    <n v="0"/>
    <n v="35424.15"/>
    <n v="6.9844773093976673E-2"/>
    <n v="1"/>
    <n v="35502.878600000004"/>
    <n v="78.728600000002189"/>
    <s v="Y"/>
    <n v="148995.74"/>
    <n v="40574.718399999998"/>
    <n v="4463.219024"/>
    <n v="39966.097624000002"/>
    <n v="4541.9476240000004"/>
    <n v="0"/>
    <n v="0"/>
    <n v="1843577.7600000002"/>
    <n v="579877.79"/>
    <n v="1730563.2"/>
    <n v="565081.5"/>
    <n v="2196137.5299999998"/>
    <n v="84.81"/>
    <n v="0"/>
    <n v="6000"/>
    <n v="0"/>
  </r>
  <r>
    <x v="214"/>
    <s v="121668"/>
    <d v="2004-06-28T00:00:00"/>
    <n v="20.523287671232875"/>
    <s v="Y"/>
    <s v="PK"/>
    <s v="MERENT01"/>
    <s v="Sonja Miller"/>
    <s v="SR II"/>
    <s v="SR II"/>
    <n v="1837264.24"/>
    <n v="448128.07"/>
    <n v="0.24391051664947228"/>
    <n v="33449.11"/>
    <n v="0"/>
    <n v="2808.5912883750352"/>
    <n v="30640.518711624965"/>
    <n v="6.837446873529919E-2"/>
    <n v="1"/>
    <n v="31368.964900000003"/>
    <n v="728.44618837503731"/>
    <s v="Y"/>
    <n v="146981.13920000001"/>
    <n v="35850.245600000002"/>
    <n v="3943.5270160000005"/>
    <n v="35312.491916000006"/>
    <n v="1863.3819160000057"/>
    <n v="0"/>
    <n v="0"/>
    <n v="2324291.48"/>
    <n v="550255.71"/>
    <n v="1667247.37"/>
    <n v="445049.35"/>
    <n v="1796282.49"/>
    <n v="102.28"/>
    <n v="111.4"/>
    <n v="6000"/>
    <n v="6684"/>
  </r>
  <r>
    <x v="215"/>
    <s v="263902"/>
    <d v="2013-07-22T00:00:00"/>
    <n v="11.452054794520548"/>
    <s v="Y"/>
    <s v="PK"/>
    <s v="TCOLLIN"/>
    <s v="Veronica Kelly"/>
    <s v="SR II"/>
    <s v="SR II"/>
    <n v="2685444.63"/>
    <n v="619512.43999999994"/>
    <n v="0.23069268793674585"/>
    <n v="41390.819999999992"/>
    <n v="0"/>
    <n v="1287.0992339999939"/>
    <n v="40103.720765999999"/>
    <n v="6.4734326829659794E-2"/>
    <n v="0.75"/>
    <n v="32524.403099999996"/>
    <n v="-7579.3176660000026"/>
    <s v="N"/>
    <n v="214835.5704"/>
    <n v="49560.995199999998"/>
    <n v="4088.7821039999994"/>
    <n v="36613.185203999994"/>
    <n v="-4777.6347959999985"/>
    <n v="188272.30281312161"/>
    <n v="43433.043599999983"/>
    <n v="3104620.42"/>
    <n v="706045.24"/>
    <n v="3196205.5"/>
    <n v="767161.1"/>
    <n v="3572925.04"/>
    <n v="75.16"/>
    <n v="0"/>
    <n v="6000"/>
    <n v="0"/>
  </r>
  <r>
    <x v="216"/>
    <s v="186966"/>
    <d v="2005-11-01T00:00:00"/>
    <n v="19.17808219178082"/>
    <s v="Y"/>
    <s v="PK"/>
    <s v="TJONES"/>
    <s v="Joanne Leudesdorff"/>
    <s v="SR II"/>
    <s v="SR II"/>
    <n v="2278314.58"/>
    <n v="710989.81"/>
    <n v="0.31206832289156489"/>
    <n v="60292.259999999995"/>
    <n v="0"/>
    <n v="2925.8260650000011"/>
    <n v="57366.433934999994"/>
    <n v="8.0685310996229317E-2"/>
    <n v="1.2"/>
    <n v="59723.144040000014"/>
    <n v="2356.7101050000201"/>
    <s v="Y"/>
    <n v="182265.16640000002"/>
    <n v="56879.18480000001"/>
    <n v="7508.0523936"/>
    <n v="67231.196433600009"/>
    <n v="6938.9364336000144"/>
    <n v="0"/>
    <n v="0"/>
    <n v="2940842.23"/>
    <n v="788765.74"/>
    <n v="2755751.18"/>
    <n v="795057.32"/>
    <n v="2947257.09"/>
    <n v="77.3"/>
    <n v="0"/>
    <n v="6000"/>
    <n v="0"/>
  </r>
  <r>
    <x v="217"/>
    <s v="309309"/>
    <d v="2023-12-11T00:00:00"/>
    <n v="1.0575342465753426"/>
    <s v="Y"/>
    <s v="PK"/>
    <s v="TKING"/>
    <s v="Jenna Richie-Zehr"/>
    <s v="SR II"/>
    <s v="SR II"/>
    <n v="929537.63"/>
    <n v="212594.00999999998"/>
    <n v="0.22870941760582622"/>
    <n v="38548.760000000009"/>
    <n v="26525.870000000003"/>
    <n v="1455.7837865999991"/>
    <n v="10567.106213400008"/>
    <n v="4.9705568907609431E-2"/>
    <n v="0.75"/>
    <n v="11161.185525000001"/>
    <n v="594.07931159999316"/>
    <s v="Y"/>
    <n v="74363.010399999999"/>
    <n v="17007.520799999998"/>
    <n v="1403.1204659999999"/>
    <n v="12564.305991000001"/>
    <n v="-25984.454009000008"/>
    <n v="1032849.0695553664"/>
    <n v="236222.30917272734"/>
    <n v="0"/>
    <n v="0"/>
    <n v="0"/>
    <n v="0"/>
    <n v="1048724.3600000001"/>
    <n v="88.64"/>
    <n v="0"/>
    <n v="6000"/>
    <n v="0"/>
  </r>
  <r>
    <x v="218"/>
    <s v="307862"/>
    <d v="2021-10-04T00:00:00"/>
    <n v="3.2438356164383562"/>
    <s v="Y"/>
    <s v="PK"/>
    <s v="TLOHRE"/>
    <s v="Donald Tighe"/>
    <s v="SR II"/>
    <s v="SR II"/>
    <n v="3136532.69"/>
    <n v="814130.76000000013"/>
    <n v="0.2595639326813457"/>
    <n v="62770.119999999995"/>
    <n v="0"/>
    <n v="2207.5359033000059"/>
    <n v="60562.584096699989"/>
    <n v="7.4389259161145041E-2"/>
    <n v="1"/>
    <n v="56989.153200000015"/>
    <n v="-3573.4308966999743"/>
    <s v="N"/>
    <n v="250922.6152"/>
    <n v="65130.460800000008"/>
    <n v="7164.3506880000014"/>
    <n v="64153.503888000014"/>
    <n v="1383.3838880000185"/>
    <n v="0"/>
    <n v="0"/>
    <n v="1442127.23"/>
    <n v="232785.99"/>
    <n v="2032999.8"/>
    <n v="428554.31"/>
    <n v="4166677.85"/>
    <n v="75.28"/>
    <n v="0"/>
    <n v="6000"/>
    <n v="0"/>
  </r>
  <r>
    <x v="219"/>
    <s v="307684"/>
    <d v="2021-08-09T00:00:00"/>
    <n v="3.3972602739726026"/>
    <s v="Y"/>
    <s v="PK"/>
    <s v="THUMPHR"/>
    <s v="Brian Owens"/>
    <s v="SR II"/>
    <s v="SR II"/>
    <n v="2846572.46"/>
    <n v="678761.08"/>
    <n v="0.23844855156084802"/>
    <n v="49778.58"/>
    <n v="0"/>
    <n v="0"/>
    <n v="49778.58"/>
    <n v="7.3337410565732508E-2"/>
    <n v="0.75"/>
    <n v="35634.956700000002"/>
    <n v="-14143.623299999999"/>
    <s v="N"/>
    <n v="227725.79680000001"/>
    <n v="54300.886400000003"/>
    <n v="4479.823128"/>
    <n v="40114.779827999999"/>
    <n v="-9663.8001720000029"/>
    <n v="368434.73471024685"/>
    <n v="87852.728836363662"/>
    <n v="1166895.1599999999"/>
    <n v="272049.51"/>
    <n v="2414883.89"/>
    <n v="667648.44999999995"/>
    <n v="2808779.86"/>
    <n v="101.35"/>
    <n v="106.75"/>
    <n v="6000"/>
    <n v="6405"/>
  </r>
  <r>
    <x v="220"/>
    <s v="308764"/>
    <d v="2022-10-20T00:00:00"/>
    <n v="2.2000000000000002"/>
    <s v="Y"/>
    <s v="PK"/>
    <s v="TSANZA"/>
    <s v="Derek Anderson"/>
    <s v="SR II"/>
    <s v="SR II"/>
    <n v="1841048.03"/>
    <n v="523070.03"/>
    <n v="0.28411536335638132"/>
    <n v="43957.99"/>
    <n v="3742.46"/>
    <n v="0"/>
    <n v="40215.53"/>
    <n v="7.6883644050491667E-2"/>
    <n v="1"/>
    <n v="36614.902100000007"/>
    <n v="-3600.6278999999922"/>
    <s v="N"/>
    <n v="147283.84239999999"/>
    <n v="41845.602400000003"/>
    <n v="4603.0162640000008"/>
    <n v="41217.918364000005"/>
    <n v="-2740.0716359999933"/>
    <n v="87674.745396322847"/>
    <n v="24909.742145454486"/>
    <n v="0"/>
    <n v="0"/>
    <n v="809177.51"/>
    <n v="246490.8"/>
    <n v="1425116.42"/>
    <n v="129.19"/>
    <n v="200"/>
    <n v="6000"/>
    <n v="12000"/>
  </r>
  <r>
    <x v="221"/>
    <s v="308248"/>
    <d v="2022-03-07T00:00:00"/>
    <n v="2.8219178082191783"/>
    <s v="Y"/>
    <s v="PK"/>
    <s v="VGRAMM"/>
    <s v="Stanley Dunton"/>
    <s v="SR II"/>
    <s v="SR I"/>
    <n v="1249635.08"/>
    <n v="193732.21"/>
    <n v="0.15503102713793854"/>
    <n v="6814.6100000000006"/>
    <n v="0"/>
    <n v="0"/>
    <n v="6814.6100000000006"/>
    <n v="3.5175410428653041E-2"/>
    <n v="0.75"/>
    <n v="7264.9578750000001"/>
    <n v="450.34787499999948"/>
    <s v="Y"/>
    <n v="62481.754000000008"/>
    <n v="9686.6105000000007"/>
    <n v="508.54705125000004"/>
    <n v="7773.5049262499997"/>
    <n v="958.89492624999912"/>
    <n v="0"/>
    <n v="0"/>
    <n v="40800.68"/>
    <n v="8699.77"/>
    <n v="688903.85"/>
    <n v="124445.18"/>
    <n v="978833.9"/>
    <n v="127.67"/>
    <n v="200"/>
    <n v="6000"/>
    <n v="12000"/>
  </r>
  <r>
    <x v="222"/>
    <s v="175985"/>
    <d v="2004-10-06T00:00:00"/>
    <n v="20.24931506849315"/>
    <s v="Y"/>
    <s v="PK"/>
    <s v="WHANSON"/>
    <s v="Jeremy Robb"/>
    <s v="SR II"/>
    <s v="SR II"/>
    <n v="5444867.4199999999"/>
    <n v="1191238.6000000001"/>
    <n v="0.21878192949645781"/>
    <n v="95973.24"/>
    <n v="0"/>
    <n v="0"/>
    <n v="95973.24"/>
    <n v="8.0565925247889039E-2"/>
    <n v="0.75"/>
    <n v="62540.026500000014"/>
    <n v="-33433.213499999991"/>
    <s v="N"/>
    <n v="435589.39360000001"/>
    <n v="95299.088000000018"/>
    <n v="7862.1747600000026"/>
    <n v="70402.201260000016"/>
    <n v="-25571.038739999989"/>
    <n v="1062537.4274762403"/>
    <n v="232463.98854545446"/>
    <n v="3498816.01"/>
    <n v="763511.77"/>
    <n v="2757480.99"/>
    <n v="745247.42"/>
    <n v="5899266.3600000003"/>
    <n v="92.3"/>
    <n v="0"/>
    <n v="6000"/>
    <n v="0"/>
  </r>
  <r>
    <x v="223"/>
    <s v="308221"/>
    <d v="2022-02-28T00:00:00"/>
    <n v="2.8410958904109589"/>
    <s v="Y"/>
    <s v="PK"/>
    <s v="CSMAL01"/>
    <s v="Nicholas Napolitano"/>
    <s v="SR II"/>
    <s v="SR II"/>
    <n v="2963310.08"/>
    <n v="705118.85000000009"/>
    <n v="0.23794973558757648"/>
    <n v="49645.25"/>
    <n v="0"/>
    <n v="0"/>
    <n v="49645.25"/>
    <n v="7.0406925016966992E-2"/>
    <n v="0.75"/>
    <n v="37018.739625000009"/>
    <n v="-12626.510374999991"/>
    <s v="N"/>
    <n v="237064.8064"/>
    <n v="56409.508000000009"/>
    <n v="4653.7844100000011"/>
    <n v="41672.524035000009"/>
    <n v="-7972.7259649999905"/>
    <n v="304599.31705984025"/>
    <n v="72479.326954545366"/>
    <n v="1912605.56"/>
    <n v="470321.11"/>
    <n v="2445314.04"/>
    <n v="630989.94999999995"/>
    <n v="3991757.19"/>
    <n v="74.239999999999995"/>
    <n v="0"/>
    <n v="6000"/>
    <n v="0"/>
  </r>
  <r>
    <x v="224"/>
    <s v="244000"/>
    <d v="2018-03-12T00:00:00"/>
    <n v="6.8109589041095893"/>
    <s v="Y"/>
    <s v="PK"/>
    <s v="ZKRUK"/>
    <s v="Jules Derner"/>
    <s v="SR II"/>
    <s v="SR II"/>
    <n v="2792567.82"/>
    <n v="561474.31999999995"/>
    <n v="0.2010602270708684"/>
    <n v="34273.689999999995"/>
    <n v="0"/>
    <n v="0"/>
    <n v="34273.689999999995"/>
    <n v="6.1042310893221256E-2"/>
    <n v="0.75"/>
    <n v="29477.4018"/>
    <n v="-4796.2881999999954"/>
    <s v="N"/>
    <n v="223405.42559999999"/>
    <n v="44917.945599999992"/>
    <n v="3705.7305119999996"/>
    <n v="33183.132312000002"/>
    <n v="-1090.5576879999935"/>
    <n v="49309.408153137432"/>
    <n v="9914.1607999999414"/>
    <n v="2549276.86"/>
    <n v="478512.6"/>
    <n v="2750704.79"/>
    <n v="650897.75"/>
    <n v="3131756.54"/>
    <n v="89.17"/>
    <n v="0"/>
    <n v="6000"/>
    <n v="0"/>
  </r>
  <r>
    <x v="225"/>
    <s v="308715"/>
    <d v="2022-09-12T00:00:00"/>
    <n v="2.3041095890410959"/>
    <s v="Y"/>
    <s v="PK"/>
    <s v="ZWHITE"/>
    <s v="Daniel Corff"/>
    <s v="SR II"/>
    <s v="SR II"/>
    <n v="2403472.33"/>
    <n v="692818.29"/>
    <n v="0.28825723573027362"/>
    <n v="56554.19"/>
    <n v="0"/>
    <n v="940.19005702499635"/>
    <n v="55613.999942975002"/>
    <n v="8.0272130146816709E-2"/>
    <n v="1"/>
    <n v="48497.280300000006"/>
    <n v="-7116.7196429749965"/>
    <s v="N"/>
    <n v="192277.78640000001"/>
    <n v="55425.463200000006"/>
    <n v="6096.8009520000005"/>
    <n v="54594.081252000004"/>
    <n v="-1960.1087479999987"/>
    <n v="61816.905970184467"/>
    <n v="17819.170436363624"/>
    <n v="0"/>
    <n v="0"/>
    <n v="2130981.85"/>
    <n v="552224.22"/>
    <n v="2738228.18"/>
    <n v="87.77"/>
    <n v="0"/>
    <n v="6000"/>
    <n v="0"/>
  </r>
  <r>
    <x v="226"/>
    <s v="308866"/>
    <d v="2022-11-21T00:00:00"/>
    <n v="2.1123287671232878"/>
    <s v="Y"/>
    <s v="FS"/>
    <s v="ADEAN"/>
    <s v="William Tungate"/>
    <s v="SR II"/>
    <s v="SR II"/>
    <n v="926985.75"/>
    <n v="248795.61"/>
    <n v="0.26839205457041815"/>
    <n v="31740.5"/>
    <n v="16576.099999999999"/>
    <n v="2653.1387694000077"/>
    <n v="12511.261230599994"/>
    <n v="5.028730704130991E-2"/>
    <n v="1"/>
    <n v="17415.6927"/>
    <n v="4904.4314694000059"/>
    <s v="Y"/>
    <n v="74158.86"/>
    <n v="19903.648799999999"/>
    <n v="2189.4013679999998"/>
    <n v="19605.094067999999"/>
    <n v="-12135.405932000001"/>
    <n v="411047.45923149423"/>
    <n v="110321.87210909092"/>
    <n v="4878.6400000000003"/>
    <n v="444.07"/>
    <n v="408200.8"/>
    <n v="103943.13"/>
    <n v="506047.92"/>
    <n v="183.18"/>
    <n v="200"/>
    <n v="6000"/>
    <n v="12000"/>
  </r>
  <r>
    <x v="227"/>
    <s v="308745"/>
    <d v="2022-09-26T00:00:00"/>
    <n v="2.2657534246575342"/>
    <s v="Y"/>
    <s v="FS"/>
    <s v="BCHAY"/>
    <s v="Erik Chantarapan"/>
    <s v="SR II"/>
    <s v="SR II"/>
    <n v="695009.66"/>
    <n v="167980.91999999998"/>
    <n v="0.24169580606980337"/>
    <n v="9983.4700000000012"/>
    <n v="0"/>
    <n v="0"/>
    <n v="9983.4700000000012"/>
    <n v="5.9432166462714944E-2"/>
    <n v="1"/>
    <n v="11758.6644"/>
    <n v="1775.1943999999985"/>
    <s v="Y"/>
    <n v="55600.772800000006"/>
    <n v="13438.473599999999"/>
    <n v="1478.232096"/>
    <n v="13236.896495999999"/>
    <n v="3253.4264959999982"/>
    <n v="0"/>
    <n v="0"/>
    <n v="6487.32"/>
    <n v="3459.82"/>
    <n v="533005.05999999994"/>
    <n v="153873.13"/>
    <n v="853183.91"/>
    <n v="81.459999999999994"/>
    <n v="0"/>
    <n v="6000"/>
    <n v="0"/>
  </r>
  <r>
    <x v="228"/>
    <s v="308868"/>
    <d v="2022-12-05T00:00:00"/>
    <n v="2.0739726027397261"/>
    <s v="Y"/>
    <s v="FS"/>
    <s v="BCORR"/>
    <s v="Tom Stone"/>
    <s v="SR II"/>
    <s v="SR II"/>
    <n v="541342.13"/>
    <n v="45135.240000000005"/>
    <n v="8.3376551534978458E-2"/>
    <n v="1583.6200000000001"/>
    <n v="0"/>
    <n v="0"/>
    <n v="1583.6200000000001"/>
    <n v="3.5086110099337015E-2"/>
    <n v="0.75"/>
    <n v="2369.6001000000006"/>
    <n v="785.98010000000045"/>
    <s v="Y"/>
    <n v="43307.3704"/>
    <n v="3610.8192000000008"/>
    <n v="297.89258400000006"/>
    <n v="2667.4926840000007"/>
    <n v="1083.8726840000006"/>
    <n v="0"/>
    <n v="0"/>
    <n v="0"/>
    <n v="0"/>
    <n v="265082.89"/>
    <n v="8228.65"/>
    <n v="383072.71"/>
    <n v="141.32"/>
    <n v="200"/>
    <n v="6000"/>
    <n v="12000"/>
  </r>
  <r>
    <x v="229"/>
    <s v="304920"/>
    <d v="2018-08-13T00:00:00"/>
    <n v="6.3890410958904109"/>
    <s v="Y"/>
    <s v="FS"/>
    <s v="BDAWSON"/>
    <s v="Colin Senuta"/>
    <s v="SR II"/>
    <s v="SR II"/>
    <n v="4192584.97"/>
    <n v="808824.8600000001"/>
    <n v="0.19291794102863466"/>
    <n v="44360.52"/>
    <n v="0"/>
    <n v="0"/>
    <n v="44360.52"/>
    <n v="5.484564359211213E-2"/>
    <n v="0.75"/>
    <n v="42463.305150000015"/>
    <n v="-1897.2148499999821"/>
    <s v="N"/>
    <n v="335406.79760000005"/>
    <n v="64705.988800000014"/>
    <n v="5338.2440760000009"/>
    <n v="47801.549226000017"/>
    <n v="3441.0292260000206"/>
    <n v="0"/>
    <n v="0"/>
    <n v="3336160.28"/>
    <n v="643599.52"/>
    <n v="4211158.67"/>
    <n v="788654.85"/>
    <n v="4875236.0999999996"/>
    <n v="86"/>
    <n v="0"/>
    <n v="6000"/>
    <n v="0"/>
  </r>
  <r>
    <x v="230"/>
    <s v="241547"/>
    <d v="2010-08-30T00:00:00"/>
    <n v="14.347945205479451"/>
    <s v="Y"/>
    <s v="FS"/>
    <s v="CHARTMA"/>
    <s v="Dawn Doane"/>
    <s v="SR II"/>
    <s v="SR II"/>
    <n v="1221997.33"/>
    <n v="332222.33999999997"/>
    <n v="0.27186830269097229"/>
    <n v="23541.64"/>
    <n v="0"/>
    <n v="1011.316847625003"/>
    <n v="22530.323152374996"/>
    <n v="6.7817002169014276E-2"/>
    <n v="1"/>
    <n v="23255.5638"/>
    <n v="725.24064762500348"/>
    <s v="Y"/>
    <n v="97759.786400000012"/>
    <n v="26577.787199999999"/>
    <n v="2923.5565919999999"/>
    <n v="26179.120392000001"/>
    <n v="2637.4803920000013"/>
    <n v="0"/>
    <n v="0"/>
    <n v="0"/>
    <n v="0"/>
    <n v="444294.2"/>
    <n v="137694.45000000001"/>
    <n v="867190.63"/>
    <n v="140.91"/>
    <n v="200"/>
    <n v="6000"/>
    <n v="12000"/>
  </r>
  <r>
    <x v="231"/>
    <s v="309036"/>
    <d v="2023-03-01T00:00:00"/>
    <n v="1.8383561643835618"/>
    <s v="Y"/>
    <s v="FS"/>
    <s v="CGILL"/>
    <s v="Nicole Vicha"/>
    <s v="SR II"/>
    <s v="SR II"/>
    <n v="560341.46"/>
    <n v="164474.68"/>
    <n v="0.29352580835264269"/>
    <n v="14430.180000000002"/>
    <n v="4119.49"/>
    <n v="0"/>
    <n v="10310.690000000002"/>
    <n v="6.2688615658045371E-2"/>
    <n v="1.2"/>
    <n v="13815.87312"/>
    <n v="3505.1831199999979"/>
    <s v="Y"/>
    <n v="44827.316800000001"/>
    <n v="13157.974400000001"/>
    <n v="1736.8526208000001"/>
    <n v="15552.7257408"/>
    <n v="1122.5457407999984"/>
    <n v="0"/>
    <n v="0"/>
    <n v="0"/>
    <n v="0"/>
    <n v="275524.09999999998"/>
    <n v="95297.64"/>
    <n v="719996.89"/>
    <n v="77.83"/>
    <n v="0"/>
    <n v="6000"/>
    <n v="0"/>
  </r>
  <r>
    <x v="232"/>
    <s v="308988"/>
    <d v="2023-02-06T00:00:00"/>
    <n v="1.9013698630136986"/>
    <s v="Y"/>
    <s v="FS"/>
    <s v="CMART01"/>
    <s v="Rebecca Long"/>
    <s v="SR II"/>
    <s v="SR II"/>
    <n v="316023.92"/>
    <n v="69719.659999999989"/>
    <n v="0.22061513571504332"/>
    <n v="5028.93"/>
    <n v="566.55999999999995"/>
    <n v="4778.6193161999981"/>
    <n v="-316.24931619999734"/>
    <n v="-4.5360134601918223E-3"/>
    <n v="0.75"/>
    <n v="3660.28215"/>
    <n v="3976.5314661999973"/>
    <s v="Y"/>
    <n v="25281.9136"/>
    <n v="5577.572799999999"/>
    <n v="460.14975599999997"/>
    <n v="4120.4319059999998"/>
    <n v="-908.49809400000049"/>
    <n v="37436.568234765116"/>
    <n v="8259.0735818181856"/>
    <n v="0"/>
    <n v="0"/>
    <n v="103460.17"/>
    <n v="32629.43"/>
    <n v="292839.94"/>
    <n v="107.92"/>
    <n v="146.9"/>
    <n v="6000"/>
    <n v="8814"/>
  </r>
  <r>
    <x v="233"/>
    <s v="308873"/>
    <d v="2022-12-05T00:00:00"/>
    <n v="2.0739726027397261"/>
    <s v="Y"/>
    <s v="FS"/>
    <s v="DJOHN01"/>
    <s v="Dawn Doane"/>
    <s v="SR II"/>
    <s v="SR I"/>
    <n v="1904056.42"/>
    <n v="344907.98000000004"/>
    <n v="0.18114378144319906"/>
    <n v="15629.450000000003"/>
    <n v="0"/>
    <n v="139.03679999999986"/>
    <n v="15490.413200000003"/>
    <n v="4.4911727470034184E-2"/>
    <n v="0.75"/>
    <n v="12934.04925"/>
    <n v="-2556.3639500000027"/>
    <s v="N"/>
    <n v="95202.820999999996"/>
    <n v="17245.399000000001"/>
    <n v="905.3834475000001"/>
    <n v="13839.4326975"/>
    <n v="-1790.0173025000022"/>
    <n v="141167.83665586938"/>
    <n v="25571.675750000028"/>
    <n v="111741.72"/>
    <n v="11790.16"/>
    <n v="2802238.07"/>
    <n v="377272.44"/>
    <n v="3382155.47"/>
    <n v="56.3"/>
    <n v="0"/>
    <n v="6000"/>
    <n v="0"/>
  </r>
  <r>
    <x v="234"/>
    <s v="306585"/>
    <d v="2019-11-18T00:00:00"/>
    <n v="5.1232876712328768"/>
    <s v="Y"/>
    <s v="FS"/>
    <s v="DSTONE"/>
    <s v="Rebecca Long"/>
    <s v="SR II"/>
    <s v="SR II"/>
    <n v="1545548.62"/>
    <n v="394302.68999999994"/>
    <n v="0.25512150500965797"/>
    <n v="27570.69"/>
    <n v="0"/>
    <n v="447.95808749999742"/>
    <n v="27122.731912499999"/>
    <n v="6.8786575898074659E-2"/>
    <n v="1"/>
    <n v="27601.188299999998"/>
    <n v="478.45638749999853"/>
    <s v="Y"/>
    <n v="123643.88960000001"/>
    <n v="31544.215199999999"/>
    <n v="3469.863672"/>
    <n v="31071.051971999997"/>
    <n v="3500.3619719999988"/>
    <n v="0"/>
    <n v="0"/>
    <n v="1738875.92"/>
    <n v="498433.04"/>
    <n v="1613543.46"/>
    <n v="455250.27"/>
    <n v="1838432.73"/>
    <n v="84.07"/>
    <n v="0"/>
    <n v="6000"/>
    <n v="0"/>
  </r>
  <r>
    <x v="235"/>
    <s v="304358"/>
    <d v="2018-03-26T00:00:00"/>
    <n v="6.7726027397260271"/>
    <s v="Y"/>
    <s v="FS"/>
    <s v="DKAWUT"/>
    <s v="Rebecca Long"/>
    <s v="SR II"/>
    <s v="SR I"/>
    <n v="3726752.41"/>
    <n v="416551.86000000004"/>
    <n v="0.11177341936702472"/>
    <n v="15523.399999999998"/>
    <n v="0"/>
    <n v="0"/>
    <n v="15523.399999999998"/>
    <n v="3.7266428242572237E-2"/>
    <n v="0.75"/>
    <n v="15620.694750000002"/>
    <n v="97.294750000004569"/>
    <s v="Y"/>
    <n v="186337.62050000002"/>
    <n v="20827.593000000004"/>
    <n v="1093.4486325000003"/>
    <n v="16714.143382500002"/>
    <n v="1190.7433825000044"/>
    <n v="0"/>
    <n v="0"/>
    <n v="2852168.76"/>
    <n v="380681.86"/>
    <n v="4769702.8600000003"/>
    <n v="555569.77"/>
    <n v="5765524.5999999996"/>
    <n v="64.64"/>
    <n v="0"/>
    <n v="6000"/>
    <n v="0"/>
  </r>
  <r>
    <x v="236"/>
    <s v="090800"/>
    <d v="1998-12-30T00:00:00"/>
    <n v="26.021917808219179"/>
    <s v="Y"/>
    <s v="FS"/>
    <s v="GRAHAD01"/>
    <s v="William Tungate"/>
    <s v="SR II"/>
    <s v="SR I"/>
    <n v="3179176.68"/>
    <n v="406286.49999999994"/>
    <n v="0.12779613745782759"/>
    <n v="20032.149999999998"/>
    <n v="0"/>
    <n v="1830.9990281999926"/>
    <n v="18201.150971800005"/>
    <n v="4.4798808160743733E-2"/>
    <n v="0.75"/>
    <n v="15235.743749999998"/>
    <n v="-2965.4072218000074"/>
    <s v="N"/>
    <n v="158958.83400000003"/>
    <n v="20314.325000000001"/>
    <n v="1066.5020625000002"/>
    <n v="16302.245812499998"/>
    <n v="-3729.9041875000003"/>
    <n v="416948.01263690763"/>
    <n v="53284.345535714281"/>
    <n v="2031105.56"/>
    <n v="441741.61"/>
    <n v="2117652.9300000002"/>
    <n v="459464.99"/>
    <n v="2390385.4500000002"/>
    <n v="133"/>
    <n v="200"/>
    <n v="6000"/>
    <n v="12000"/>
  </r>
  <r>
    <x v="237"/>
    <s v="302169"/>
    <d v="2016-10-24T00:00:00"/>
    <n v="8.1917808219178081"/>
    <s v="Y"/>
    <s v="FS"/>
    <s v="ERICHAR"/>
    <s v="Nicole Vicha"/>
    <s v="SR II"/>
    <s v="SR I"/>
    <n v="4325184.8099999996"/>
    <n v="527710.22"/>
    <n v="0.12200871018965777"/>
    <n v="22491.279999999999"/>
    <n v="0"/>
    <n v="0"/>
    <n v="22491.279999999999"/>
    <n v="4.2620512447153286E-2"/>
    <n v="0.75"/>
    <n v="19789.133249999999"/>
    <n v="-2702.1467499999999"/>
    <s v="N"/>
    <n v="216259.24049999999"/>
    <n v="26385.510999999999"/>
    <n v="1385.2393274999999"/>
    <n v="21174.372577499998"/>
    <n v="-1316.9074225000004"/>
    <n v="154193.60756561902"/>
    <n v="18812.963178571434"/>
    <n v="2918490.65"/>
    <n v="421537.34"/>
    <n v="3510000.66"/>
    <n v="478865.46"/>
    <n v="3980513.35"/>
    <n v="108.66"/>
    <n v="152.44999999999999"/>
    <n v="6000"/>
    <n v="9147"/>
  </r>
  <r>
    <x v="238"/>
    <s v="304338"/>
    <d v="2018-03-19T00:00:00"/>
    <n v="6.7917808219178086"/>
    <s v="Y"/>
    <s v="FS"/>
    <s v="COHAFR01"/>
    <s v="Colin Senuta"/>
    <s v="SR II"/>
    <s v="SR I"/>
    <n v="4160322.32"/>
    <n v="613933.77000000014"/>
    <n v="0.14756879942898274"/>
    <n v="27103.8"/>
    <n v="0"/>
    <n v="0"/>
    <n v="27103.8"/>
    <n v="4.4147758804667141E-2"/>
    <n v="0.75"/>
    <n v="23022.516375000007"/>
    <n v="-4081.2836249999928"/>
    <s v="N"/>
    <n v="208016.11600000001"/>
    <n v="30696.688500000007"/>
    <n v="1611.5761462500006"/>
    <n v="24634.092521250008"/>
    <n v="-2469.7074787499914"/>
    <n v="239085.33204333173"/>
    <n v="35281.535410714161"/>
    <n v="4069780.06"/>
    <n v="367823"/>
    <n v="4289508.1900000004"/>
    <n v="622320.51"/>
    <n v="4922149.01"/>
    <n v="84.52"/>
    <n v="0"/>
    <n v="6000"/>
    <n v="0"/>
  </r>
  <r>
    <x v="239"/>
    <s v="309021"/>
    <d v="2023-03-01T00:00:00"/>
    <n v="1.8383561643835618"/>
    <s v="Y"/>
    <s v="FS"/>
    <s v="JHIGGIN"/>
    <s v="Ross Faris"/>
    <s v="SR II"/>
    <s v="SR II"/>
    <n v="1172906.1499999999"/>
    <n v="252836.4"/>
    <n v="0.21556405003077186"/>
    <n v="12454.11"/>
    <n v="1089.03"/>
    <n v="0"/>
    <n v="11365.08"/>
    <n v="4.4950331518721194E-2"/>
    <n v="0.75"/>
    <n v="13273.911000000002"/>
    <n v="1908.8310000000019"/>
    <s v="Y"/>
    <n v="93832.491999999998"/>
    <n v="20226.912"/>
    <n v="1668.7202400000001"/>
    <n v="14942.631240000002"/>
    <n v="2488.5212400000019"/>
    <n v="0"/>
    <n v="0"/>
    <n v="0"/>
    <n v="0"/>
    <n v="115916.68"/>
    <n v="14385.89"/>
    <n v="1328868.6100000001"/>
    <n v="88.26"/>
    <n v="0"/>
    <n v="6000"/>
    <n v="0"/>
  </r>
  <r>
    <x v="240"/>
    <s v="124636"/>
    <d v="2012-05-29T00:00:00"/>
    <n v="12.6"/>
    <s v="Y"/>
    <s v="FS"/>
    <s v="KRIEGH01"/>
    <s v="Tom Stone"/>
    <s v="SR II"/>
    <s v="SR II"/>
    <n v="4885201.2"/>
    <n v="983870.27999999991"/>
    <n v="0.20139810822940105"/>
    <n v="57700.299999999996"/>
    <n v="0"/>
    <n v="1340.8162725000002"/>
    <n v="56359.483727499995"/>
    <n v="5.728344973231634E-2"/>
    <n v="0.75"/>
    <n v="51653.189699999995"/>
    <n v="-4706.2940275000001"/>
    <s v="N"/>
    <n v="390816.09600000002"/>
    <n v="78709.622399999993"/>
    <n v="6493.5438479999993"/>
    <n v="58146.733547999997"/>
    <n v="446.43354800000088"/>
    <n v="0"/>
    <n v="0"/>
    <n v="2627979.37"/>
    <n v="447012.21"/>
    <n v="6150516.7800000003"/>
    <n v="946837.71"/>
    <n v="7856181.3700000001"/>
    <n v="62.18"/>
    <n v="0"/>
    <n v="6000"/>
    <n v="0"/>
  </r>
  <r>
    <x v="241"/>
    <s v="023342"/>
    <d v="2002-10-14T00:00:00"/>
    <n v="22.230136986301371"/>
    <s v="Y"/>
    <s v="FS"/>
    <s v="LATHRJ02"/>
    <s v="Erik Chantarapan"/>
    <s v="SR II"/>
    <s v="SR II"/>
    <n v="1040276.74"/>
    <n v="347228.33"/>
    <n v="0.33378457543903173"/>
    <n v="24069.680000000004"/>
    <n v="0"/>
    <n v="0"/>
    <n v="24069.680000000004"/>
    <n v="6.9319459042987655E-2"/>
    <n v="1.2"/>
    <n v="29167.179720000004"/>
    <n v="5097.4997199999998"/>
    <s v="Y"/>
    <n v="83222.139200000005"/>
    <n v="27778.2664"/>
    <n v="3666.7311648"/>
    <n v="32833.910884800003"/>
    <n v="8764.2308847999993"/>
    <n v="0"/>
    <n v="0"/>
    <n v="1212676.92"/>
    <n v="496599.98"/>
    <n v="1300164.02"/>
    <n v="441723.33"/>
    <n v="1609161.61"/>
    <n v="64.650000000000006"/>
    <n v="0"/>
    <n v="6000"/>
    <n v="0"/>
  </r>
  <r>
    <x v="242"/>
    <s v="307771"/>
    <d v="2021-09-13T00:00:00"/>
    <n v="3.3013698630136985"/>
    <s v="Y"/>
    <s v="FS"/>
    <s v="JROBE01"/>
    <s v="Erik Chantarapan"/>
    <s v="SR II"/>
    <s v="SR II"/>
    <n v="3016641.12"/>
    <n v="796522.76"/>
    <n v="0.26404292997239259"/>
    <n v="61916.44"/>
    <n v="0"/>
    <n v="0"/>
    <n v="61916.44"/>
    <n v="7.7733422206290759E-2"/>
    <n v="1"/>
    <n v="55756.593200000003"/>
    <n v="-6159.8467999999993"/>
    <s v="N"/>
    <n v="241331.28960000002"/>
    <n v="63721.820800000001"/>
    <n v="7009.4002879999998"/>
    <n v="62765.993488"/>
    <n v="849.55348799999774"/>
    <n v="0"/>
    <n v="0"/>
    <n v="1440429.69"/>
    <n v="403227.67"/>
    <n v="2506973.17"/>
    <n v="645627.93000000005"/>
    <n v="3057996.83"/>
    <n v="98.65"/>
    <n v="0"/>
    <n v="6000"/>
    <n v="0"/>
  </r>
  <r>
    <x v="243"/>
    <s v="307948"/>
    <d v="2021-11-29T00:00:00"/>
    <n v="3.0904109589041098"/>
    <s v="Y"/>
    <s v="FS"/>
    <s v="JBOYD"/>
    <s v="Tom Stone"/>
    <s v="SR II"/>
    <s v="SR I"/>
    <n v="2332718.7799999998"/>
    <n v="502970.47"/>
    <n v="0.21561556168377913"/>
    <n v="24903.850000000006"/>
    <n v="0"/>
    <n v="0"/>
    <n v="24903.850000000006"/>
    <n v="4.9513543011779612E-2"/>
    <n v="0.75"/>
    <n v="18861.392625"/>
    <n v="-6042.4573750000054"/>
    <s v="N"/>
    <n v="116635.939"/>
    <n v="25148.523499999999"/>
    <n v="1320.2974837500001"/>
    <n v="20181.690108750001"/>
    <n v="-4722.1598912500049"/>
    <n v="312869.00857737212"/>
    <n v="67459.427017857204"/>
    <n v="1608343.21"/>
    <n v="301680.28000000003"/>
    <n v="2401076.2000000002"/>
    <n v="503562.21"/>
    <n v="2823363.78"/>
    <n v="82.62"/>
    <n v="0"/>
    <n v="3750"/>
    <n v="0"/>
  </r>
  <r>
    <x v="244"/>
    <s v="306727"/>
    <d v="2020-01-13T00:00:00"/>
    <n v="4.9698630136986299"/>
    <s v="Y"/>
    <s v="FS"/>
    <s v="JSWEET"/>
    <s v="Tom Stone"/>
    <s v="SR II"/>
    <s v="SR II"/>
    <n v="2661068.27"/>
    <n v="616262.17999999993"/>
    <n v="0.23158450572183176"/>
    <n v="43499.630000000005"/>
    <n v="0"/>
    <n v="0"/>
    <n v="43499.630000000005"/>
    <n v="7.0586239772169712E-2"/>
    <n v="0.75"/>
    <n v="32353.764449999999"/>
    <n v="-11145.865550000006"/>
    <s v="N"/>
    <n v="212885.46160000001"/>
    <n v="49300.974399999999"/>
    <n v="4067.3303879999999"/>
    <n v="36421.094837999997"/>
    <n v="-7078.5351620000074"/>
    <n v="277869.71090302581"/>
    <n v="64350.319654545521"/>
    <n v="1772756.45"/>
    <n v="380178.99"/>
    <n v="3023585.52"/>
    <n v="666058.79"/>
    <n v="3024612.93"/>
    <n v="87.98"/>
    <n v="0"/>
    <n v="6000"/>
    <n v="0"/>
  </r>
  <r>
    <x v="245"/>
    <s v="090483"/>
    <d v="1978-07-06T00:00:00"/>
    <n v="46.520547945205479"/>
    <s v="Y"/>
    <s v="FS"/>
    <s v="MARCAJ02"/>
    <s v="Erik Chantarapan"/>
    <s v="SR II"/>
    <s v="SR II"/>
    <n v="2308769.5099999998"/>
    <n v="536741.13"/>
    <n v="0.23247930452789117"/>
    <n v="32755.829999999998"/>
    <n v="0"/>
    <n v="0"/>
    <n v="32755.829999999998"/>
    <n v="6.10272404501589E-2"/>
    <n v="0.75"/>
    <n v="28178.909325000004"/>
    <n v="-4576.9206749999939"/>
    <s v="N"/>
    <n v="184701.56079999998"/>
    <n v="42939.290399999998"/>
    <n v="3542.491458"/>
    <n v="31721.400783000005"/>
    <n v="-1034.4292169999935"/>
    <n v="40450.49081605026"/>
    <n v="9403.9019727272134"/>
    <n v="2188555.0299999998"/>
    <n v="539092.15"/>
    <n v="2485547.9"/>
    <n v="593332.21"/>
    <n v="2829040.33"/>
    <n v="81.61"/>
    <n v="0"/>
    <n v="6000"/>
    <n v="0"/>
  </r>
  <r>
    <x v="246"/>
    <s v="308839"/>
    <d v="2022-11-03T00:00:00"/>
    <n v="2.1616438356164385"/>
    <s v="Y"/>
    <s v="FS"/>
    <s v="LCAMP01"/>
    <s v="William Tungate"/>
    <s v="SR II"/>
    <s v="SR II"/>
    <n v="845476.42"/>
    <n v="220408.53999999998"/>
    <n v="0.26069152821553554"/>
    <n v="13117.350000000002"/>
    <n v="0"/>
    <n v="0"/>
    <n v="13117.350000000002"/>
    <n v="5.9513801053262289E-2"/>
    <n v="1"/>
    <n v="15428.5978"/>
    <n v="2311.2477999999974"/>
    <s v="Y"/>
    <n v="67638.113600000012"/>
    <n v="17632.683199999999"/>
    <n v="1939.5951519999999"/>
    <n v="17368.192951999998"/>
    <n v="4250.8429519999954"/>
    <n v="0"/>
    <n v="0"/>
    <n v="3423.7"/>
    <n v="863.82"/>
    <n v="515215.99"/>
    <n v="138726.93"/>
    <n v="743242.66"/>
    <n v="113.76"/>
    <n v="190.7"/>
    <n v="6000"/>
    <n v="11442"/>
  </r>
  <r>
    <x v="247"/>
    <s v="124779"/>
    <d v="2012-11-04T00:00:00"/>
    <n v="12.164383561643836"/>
    <s v="Y"/>
    <s v="FS"/>
    <s v="STREEL01"/>
    <s v="Nicole Vicha"/>
    <s v="SR II"/>
    <s v="SR I"/>
    <n v="2085254.99"/>
    <n v="223185.22999999998"/>
    <n v="0.10703018626992951"/>
    <n v="7811.01"/>
    <n v="0"/>
    <n v="0"/>
    <n v="7811.01"/>
    <n v="3.4997880460100342E-2"/>
    <n v="0.75"/>
    <n v="8369.4461250000004"/>
    <n v="558.43612500000017"/>
    <s v="Y"/>
    <n v="104262.74950000001"/>
    <n v="11159.261500000001"/>
    <n v="585.86122875000012"/>
    <n v="8955.3073537500004"/>
    <n v="1144.2973537500002"/>
    <n v="0"/>
    <n v="0"/>
    <n v="2723542.45"/>
    <n v="346850.78"/>
    <n v="1659917.53"/>
    <n v="169276.71"/>
    <n v="3802061.97"/>
    <n v="54.85"/>
    <n v="0"/>
    <n v="6000"/>
    <n v="0"/>
  </r>
  <r>
    <x v="248"/>
    <s v="266380"/>
    <d v="2014-02-18T00:00:00"/>
    <n v="10.873972602739727"/>
    <s v="Y"/>
    <s v="FS"/>
    <s v="LLIPPEL"/>
    <s v="Colin Senuta"/>
    <s v="SR II"/>
    <s v="SR II"/>
    <n v="2744216.75"/>
    <n v="642810.98999999987"/>
    <n v="0.23424206196540412"/>
    <n v="47523.229999999996"/>
    <n v="0"/>
    <n v="161.15910787499979"/>
    <n v="47362.070892124997"/>
    <n v="7.3679622204537928E-2"/>
    <n v="0.75"/>
    <n v="33747.576974999996"/>
    <n v="-13614.493917125001"/>
    <s v="N"/>
    <n v="219537.34"/>
    <n v="51424.879199999988"/>
    <n v="4242.5525339999986"/>
    <n v="37990.129508999991"/>
    <n v="-9533.1004910000047"/>
    <n v="369978.59902284155"/>
    <n v="86664.54991818186"/>
    <n v="1882623.35"/>
    <n v="506515.16"/>
    <n v="2328719.8199999998"/>
    <n v="600293.01"/>
    <n v="2678952.4"/>
    <n v="102.44"/>
    <n v="112.2"/>
    <n v="6000"/>
    <n v="6732"/>
  </r>
  <r>
    <x v="249"/>
    <s v="301545"/>
    <d v="2016-06-22T00:00:00"/>
    <n v="8.5315068493150683"/>
    <s v="Y"/>
    <s v="FS"/>
    <s v="WATKIM01"/>
    <s v="Nicole Vicha"/>
    <s v="SR II"/>
    <s v="SR I"/>
    <n v="6505271.1600000001"/>
    <n v="1031617.85"/>
    <n v="0.15858183688687313"/>
    <n v="52040.219999999987"/>
    <n v="0"/>
    <n v="134.29277549999983"/>
    <n v="51905.927224499988"/>
    <n v="5.0315072799971411E-2"/>
    <n v="0.75"/>
    <n v="38685.669374999998"/>
    <n v="-13220.257849499991"/>
    <s v="N"/>
    <n v="325263.55800000002"/>
    <n v="51580.892500000002"/>
    <n v="2707.9968562500003"/>
    <n v="41393.666231249998"/>
    <n v="-10646.553768749989"/>
    <n v="959086.03566217597"/>
    <n v="152093.62526785699"/>
    <n v="5087220.63"/>
    <n v="771250.99"/>
    <n v="5649499.4199999999"/>
    <n v="918145.57"/>
    <n v="6211598.9199999999"/>
    <n v="104.73"/>
    <n v="123.65"/>
    <n v="6000"/>
    <n v="7419"/>
  </r>
  <r>
    <x v="250"/>
    <s v="305845"/>
    <d v="2019-04-01T00:00:00"/>
    <n v="5.7561643835616438"/>
    <s v="Y"/>
    <s v="FS"/>
    <s v="MGEBHAR"/>
    <s v="Ross Faris"/>
    <s v="SR II"/>
    <s v="SR II"/>
    <n v="3046617.33"/>
    <n v="703241.38000000012"/>
    <n v="0.23082694799743692"/>
    <n v="54605.95"/>
    <n v="0"/>
    <n v="1236.7414170000011"/>
    <n v="53369.208583"/>
    <n v="7.5890313199430889E-2"/>
    <n v="0.75"/>
    <n v="36920.172450000013"/>
    <n v="-16449.036132999987"/>
    <s v="N"/>
    <n v="243729.38640000002"/>
    <n v="56259.310400000009"/>
    <n v="4641.3931080000002"/>
    <n v="41561.565558000017"/>
    <n v="-13044.38444199998"/>
    <n v="513741.19936120929"/>
    <n v="118585.31310909073"/>
    <n v="2698239.79"/>
    <n v="617090.35"/>
    <n v="3429028.26"/>
    <n v="835889.28"/>
    <n v="3939869.48"/>
    <n v="77.33"/>
    <n v="0"/>
    <n v="6000"/>
    <n v="0"/>
  </r>
  <r>
    <x v="251"/>
    <s v="305633"/>
    <d v="2019-02-01T00:00:00"/>
    <n v="5.9178082191780819"/>
    <s v="Y"/>
    <s v="FS"/>
    <s v="PARSENE"/>
    <s v="William Tungate"/>
    <s v="SR II"/>
    <s v="SR II"/>
    <n v="4178115.79"/>
    <n v="1098994.4099999997"/>
    <n v="0.26303589111397024"/>
    <n v="94654.27"/>
    <n v="0"/>
    <n v="0"/>
    <n v="94654.27"/>
    <n v="8.6128072298384151E-2"/>
    <n v="1"/>
    <n v="76929.608699999982"/>
    <n v="-17724.661300000022"/>
    <s v="N"/>
    <n v="334249.26319999999"/>
    <n v="87919.552799999976"/>
    <n v="9671.1508079999967"/>
    <n v="86600.759507999974"/>
    <n v="-8053.5104920000304"/>
    <n v="278341.22345582186"/>
    <n v="73213.731745454817"/>
    <n v="3950874.31"/>
    <n v="1208843.27"/>
    <n v="4099530.46"/>
    <n v="1102618.8600000001"/>
    <n v="4506532.4400000004"/>
    <n v="92.71"/>
    <n v="0"/>
    <n v="6000"/>
    <n v="0"/>
  </r>
  <r>
    <x v="252"/>
    <s v="305302"/>
    <d v="2018-11-05T00:00:00"/>
    <n v="6.1589041095890407"/>
    <s v="Y"/>
    <s v="FS"/>
    <s v="LEDYAR01"/>
    <s v="Keith Fergusson"/>
    <s v="SR II"/>
    <s v="SR II"/>
    <n v="2616847.4900000002"/>
    <n v="681940.40999999992"/>
    <n v="0.2605961610701279"/>
    <n v="51344.850000000006"/>
    <n v="0"/>
    <n v="0"/>
    <n v="51344.850000000006"/>
    <n v="7.5292282503100258E-2"/>
    <n v="1"/>
    <n v="47735.828699999998"/>
    <n v="-3609.0213000000076"/>
    <s v="N"/>
    <n v="209347.79920000001"/>
    <n v="54555.232799999991"/>
    <n v="6001.0756079999992"/>
    <n v="53736.904307999997"/>
    <n v="2392.0543079999916"/>
    <n v="0"/>
    <n v="0"/>
    <n v="3001187.46"/>
    <n v="812887.95"/>
    <n v="2382348.34"/>
    <n v="618592.32999999996"/>
    <n v="2823720.8"/>
    <n v="92.67"/>
    <n v="0"/>
    <n v="6000"/>
    <n v="0"/>
  </r>
  <r>
    <x v="253"/>
    <s v="159871"/>
    <d v="2002-02-05T00:00:00"/>
    <n v="22.917808219178081"/>
    <s v="Y"/>
    <s v="FS"/>
    <s v="RCORSET"/>
    <s v="Sean Mengeu"/>
    <s v="SR II"/>
    <s v="SR II"/>
    <n v="2053750.44"/>
    <n v="532286.93000000005"/>
    <n v="0.25917799925097035"/>
    <n v="36141.67"/>
    <n v="0"/>
    <n v="1683.3659589002054"/>
    <n v="34458.304041099793"/>
    <n v="6.4736333167338511E-2"/>
    <n v="1"/>
    <n v="37260.085100000004"/>
    <n v="2801.7810589002111"/>
    <s v="Y"/>
    <n v="164300.03520000001"/>
    <n v="42582.954400000002"/>
    <n v="4684.124984"/>
    <n v="41944.210084000006"/>
    <n v="5802.5400840000075"/>
    <n v="0"/>
    <n v="0"/>
    <n v="1632367.4"/>
    <n v="410397.36"/>
    <n v="2134264.9500000002"/>
    <n v="566422.03"/>
    <n v="2684281.2200000002"/>
    <n v="76.510000000000005"/>
    <n v="0"/>
    <n v="6000"/>
    <n v="0"/>
  </r>
  <r>
    <x v="254"/>
    <s v="301415"/>
    <d v="2016-06-02T00:00:00"/>
    <n v="8.5863013698630137"/>
    <s v="Y"/>
    <s v="FS"/>
    <s v="RLOPE01"/>
    <s v="William Tungate"/>
    <s v="SR II"/>
    <s v="SR I"/>
    <n v="2264439.16"/>
    <n v="314688.64999999997"/>
    <n v="0.13896979683039926"/>
    <n v="11582.46"/>
    <n v="0"/>
    <n v="109.90229625000211"/>
    <n v="11472.557703749997"/>
    <n v="3.6456852523120864E-2"/>
    <n v="0.75"/>
    <n v="11800.824375"/>
    <n v="328.26667125000313"/>
    <s v="Y"/>
    <n v="113221.95800000001"/>
    <n v="15734.432499999999"/>
    <n v="826.05770625000014"/>
    <n v="12626.88208125"/>
    <n v="1044.4220812500007"/>
    <n v="0"/>
    <n v="0"/>
    <n v="2373637.5499999998"/>
    <n v="452468.15"/>
    <n v="2367547.4500000002"/>
    <n v="417875.7"/>
    <n v="2722204.33"/>
    <n v="83.18"/>
    <n v="0"/>
    <n v="6000"/>
    <n v="0"/>
  </r>
  <r>
    <x v="255"/>
    <s v="305309"/>
    <d v="2018-11-05T00:00:00"/>
    <n v="6.1589041095890407"/>
    <s v="Y"/>
    <s v="FS"/>
    <s v="SGREE01"/>
    <s v="William Tungate"/>
    <s v="SR II"/>
    <s v="SR I"/>
    <n v="3131207.08"/>
    <n v="592781.43999999994"/>
    <n v="0.18931403284895482"/>
    <n v="22493.600000000002"/>
    <n v="0"/>
    <n v="632.55112499999996"/>
    <n v="21861.048875"/>
    <n v="3.6878767450951234E-2"/>
    <n v="0.75"/>
    <n v="22229.304"/>
    <n v="368.25512499999968"/>
    <s v="Y"/>
    <n v="156560.35400000002"/>
    <n v="29639.072"/>
    <n v="1556.0512800000001"/>
    <n v="23785.35528"/>
    <n v="1291.7552799999976"/>
    <n v="0"/>
    <n v="0"/>
    <n v="2765895.04"/>
    <n v="468583.16"/>
    <n v="3329544.95"/>
    <n v="584741.12"/>
    <n v="3919882.74"/>
    <n v="79.88"/>
    <n v="0"/>
    <n v="3750"/>
    <n v="0"/>
  </r>
  <r>
    <x v="256"/>
    <s v="300980"/>
    <d v="2015-12-14T00:00:00"/>
    <n v="9.0547945205479454"/>
    <s v="Y"/>
    <s v="FS"/>
    <s v="SKING"/>
    <s v="Colin Senuta"/>
    <s v="SR II"/>
    <s v="SR II"/>
    <n v="3378883.89"/>
    <n v="750521.92"/>
    <n v="0.22212125199720906"/>
    <n v="47093.61"/>
    <n v="0"/>
    <n v="0"/>
    <n v="47093.61"/>
    <n v="6.274781421440695E-2"/>
    <n v="0.75"/>
    <n v="39402.40080000001"/>
    <n v="-7691.2091999999902"/>
    <s v="N"/>
    <n v="270310.71120000002"/>
    <n v="60041.753600000004"/>
    <n v="4953.4446720000005"/>
    <n v="44355.845472000008"/>
    <n v="-2737.7645279999924"/>
    <n v="112050.36984338758"/>
    <n v="24888.768436363567"/>
    <n v="1953971.25"/>
    <n v="474722.66"/>
    <n v="2783494.96"/>
    <n v="607409.54"/>
    <n v="3175405.03"/>
    <n v="106.41"/>
    <n v="135.58000000000001"/>
    <n v="6000"/>
    <n v="8134.5"/>
  </r>
  <r>
    <x v="257"/>
    <s v="304165"/>
    <d v="2018-02-05T00:00:00"/>
    <n v="6.9068493150684933"/>
    <s v="Y"/>
    <s v="FS"/>
    <s v="SGURLEY"/>
    <s v="Ross Faris"/>
    <s v="SR II"/>
    <s v="SR I"/>
    <n v="4037647.05"/>
    <n v="561568.78"/>
    <n v="0.13908317716874238"/>
    <n v="24256.03"/>
    <n v="0"/>
    <n v="0"/>
    <n v="24256.03"/>
    <n v="4.319333777778743E-2"/>
    <n v="0.75"/>
    <n v="21058.829250000003"/>
    <n v="-3197.2007499999963"/>
    <s v="N"/>
    <n v="201882.35250000001"/>
    <n v="28078.439000000002"/>
    <n v="1474.1180475000003"/>
    <n v="22532.947297500003"/>
    <n v="-1723.0827024999962"/>
    <n v="176983.78538409938"/>
    <n v="24615.467178571373"/>
    <n v="2144719.64"/>
    <n v="483982.65"/>
    <n v="3154197.78"/>
    <n v="576690.28"/>
    <n v="4863170.3"/>
    <n v="83.02"/>
    <n v="0"/>
    <n v="6000"/>
    <n v="0"/>
  </r>
  <r>
    <x v="258"/>
    <s v="309020"/>
    <d v="2023-03-06T00:00:00"/>
    <n v="1.8246575342465754"/>
    <s v="Y"/>
    <s v="FS"/>
    <s v="SHART01"/>
    <s v="Tom Stone"/>
    <s v="SR II"/>
    <s v="SR II"/>
    <n v="1223756.94"/>
    <n v="273728.62"/>
    <n v="0.22367891127138367"/>
    <n v="16201.220000000001"/>
    <n v="2038.54"/>
    <n v="0"/>
    <n v="14162.68"/>
    <n v="5.1739858258153644E-2"/>
    <n v="0.75"/>
    <n v="14370.752550000001"/>
    <n v="208.07255000000077"/>
    <s v="Y"/>
    <n v="97900.555200000003"/>
    <n v="21898.2896"/>
    <n v="1806.608892"/>
    <n v="16177.361442000001"/>
    <n v="-23.858557999999903"/>
    <n v="969.67559697671629"/>
    <n v="216.89598181818093"/>
    <n v="0"/>
    <n v="0"/>
    <n v="347674.23"/>
    <n v="86769.66"/>
    <n v="1192295.3799999999"/>
    <n v="102.64"/>
    <n v="113.2"/>
    <n v="6000"/>
    <n v="6792"/>
  </r>
  <r>
    <x v="259"/>
    <s v="198380"/>
    <d v="2007-05-29T00:00:00"/>
    <n v="17.605479452054794"/>
    <s v="Y"/>
    <s v="FS"/>
    <s v="SGLARNE"/>
    <s v="Colin Senuta"/>
    <s v="SR II"/>
    <s v="SR II"/>
    <n v="2657884.2200000002"/>
    <n v="624416.13"/>
    <n v="0.23492977056765849"/>
    <n v="39815.360000000001"/>
    <n v="0"/>
    <n v="0"/>
    <n v="39815.360000000001"/>
    <n v="6.3764143953167901E-2"/>
    <n v="0.75"/>
    <n v="32781.846825000001"/>
    <n v="-7033.513175"/>
    <s v="N"/>
    <n v="212630.73760000002"/>
    <n v="49953.290399999998"/>
    <n v="4121.1464580000002"/>
    <n v="36902.993283000003"/>
    <n v="-2912.3667169999972"/>
    <n v="112697.76920848513"/>
    <n v="26476.061063636338"/>
    <n v="2928480.6"/>
    <n v="664374.4"/>
    <n v="2940853.84"/>
    <n v="691949.9"/>
    <n v="3387389.87"/>
    <n v="78.459999999999994"/>
    <n v="0"/>
    <n v="6000"/>
    <n v="0"/>
  </r>
  <r>
    <x v="260"/>
    <s v="308604"/>
    <d v="2022-08-01T00:00:00"/>
    <n v="2.419178082191781"/>
    <s v="Y"/>
    <s v="FS"/>
    <s v="TCHUHLA"/>
    <s v="Dawn Doane"/>
    <s v="SR II"/>
    <s v="SR II"/>
    <n v="2436750.7200000002"/>
    <n v="527725.66"/>
    <n v="0.21656940764133639"/>
    <n v="29262.620000000003"/>
    <n v="580.38"/>
    <n v="1171.7394553499907"/>
    <n v="27510.500544650011"/>
    <n v="5.2130306767061527E-2"/>
    <n v="0.75"/>
    <n v="27705.597150000001"/>
    <n v="195.09660534999057"/>
    <s v="Y"/>
    <n v="194940.05760000003"/>
    <n v="42218.052800000005"/>
    <n v="3482.9893560000005"/>
    <n v="31188.586506000003"/>
    <n v="1925.9665060000007"/>
    <n v="0"/>
    <n v="0"/>
    <n v="207790.52"/>
    <n v="65625.86"/>
    <n v="1513905.01"/>
    <n v="348098.32"/>
    <n v="2608021.58"/>
    <n v="93.43"/>
    <n v="0"/>
    <n v="6000"/>
    <n v="0"/>
  </r>
  <r>
    <x v="261"/>
    <s v="308304"/>
    <d v="2022-04-04T00:00:00"/>
    <n v="2.7452054794520548"/>
    <s v="Y"/>
    <s v="FS"/>
    <s v="TMONAGH"/>
    <s v="Nicole Vicha"/>
    <s v="SR II"/>
    <s v="SR II"/>
    <n v="1671436.19"/>
    <n v="410195.18999999994"/>
    <n v="0.24541480701096938"/>
    <n v="27500.75"/>
    <n v="0"/>
    <n v="2563.7805862500009"/>
    <n v="24936.969413749997"/>
    <n v="6.0792934733705679E-2"/>
    <n v="1"/>
    <n v="28713.6633"/>
    <n v="3776.6938862500028"/>
    <s v="Y"/>
    <n v="133714.8952"/>
    <n v="32815.615199999993"/>
    <n v="3609.7176719999993"/>
    <n v="32323.380971999999"/>
    <n v="4822.630971999999"/>
    <n v="0"/>
    <n v="0"/>
    <n v="35131.019999999997"/>
    <n v="8344.31"/>
    <n v="544791.51"/>
    <n v="134358.60999999999"/>
    <n v="789291.92"/>
    <n v="211.76"/>
    <n v="200"/>
    <n v="6000"/>
    <n v="12000"/>
  </r>
  <r>
    <x v="262"/>
    <s v="309168"/>
    <d v="2023-08-28T00:00:00"/>
    <n v="1.3452054794520547"/>
    <s v="Y"/>
    <s v="FS"/>
    <s v="WSCHNEI"/>
    <s v="Tom Stone"/>
    <s v="SR II"/>
    <s v="SR II"/>
    <n v="836452.82"/>
    <n v="124431.04000000001"/>
    <n v="0.14876038077078874"/>
    <n v="26742.31"/>
    <n v="22150.04"/>
    <n v="0"/>
    <n v="4592.2700000000004"/>
    <n v="3.6906144961900186E-2"/>
    <n v="0.75"/>
    <n v="6532.629600000002"/>
    <n v="1940.3596000000016"/>
    <s v="Y"/>
    <n v="66916.225599999991"/>
    <n v="9954.4831999999988"/>
    <n v="821.24486399999989"/>
    <n v="7353.8744640000023"/>
    <n v="-19388.435535999997"/>
    <n v="1184848.4385389404"/>
    <n v="176258.50487272724"/>
    <n v="0"/>
    <n v="0"/>
    <n v="6621.82"/>
    <n v="1724.82"/>
    <n v="603866.9"/>
    <n v="138.52000000000001"/>
    <n v="200"/>
    <n v="6000"/>
    <n v="12000"/>
  </r>
  <r>
    <x v="263"/>
    <s v="309378"/>
    <d v="2024-02-19T00:00:00"/>
    <n v="0.86575342465753424"/>
    <s v="Y"/>
    <s v="PK"/>
    <s v="AVOGT"/>
    <s v="Farid Haghighi"/>
    <s v="SR II-2024 hire"/>
    <s v="SR II-2024 hire"/>
    <n v="528407.49"/>
    <n v="168435.91"/>
    <n v="0.31876139757216537"/>
    <n v="13542.650000000001"/>
    <n v="2585.87"/>
    <n v="0"/>
    <n v="10956.780000000002"/>
    <n v="6.5050142810995595E-2"/>
    <n v="1.2"/>
    <n v="24254.77104"/>
    <n v="13297.991039999997"/>
    <s v="Y"/>
    <n v="36988.524300000005"/>
    <n v="11790.513700000001"/>
    <n v="2546.7509592000001"/>
    <n v="26801.521999199998"/>
    <n v="13258.871999199997"/>
    <n v="0"/>
    <n v="0"/>
    <n v="0"/>
    <n v="0"/>
    <n v="0"/>
    <n v="0"/>
    <n v="867785.58"/>
    <n v="60.89"/>
    <n v="0"/>
    <n v="6000"/>
    <n v="0"/>
  </r>
  <r>
    <x v="264"/>
    <s v="309384"/>
    <d v="2024-03-04T00:00:00"/>
    <n v="0.82739726027397265"/>
    <s v="Y"/>
    <s v="PK"/>
    <s v="AELLIS"/>
    <s v="Jeremy Reisinger"/>
    <s v="SR II-2024 hire"/>
    <s v="SR II-2024 hire"/>
    <n v="349115.58"/>
    <n v="124123.09999999999"/>
    <n v="0.35553583715742504"/>
    <n v="37500"/>
    <n v="29541.74"/>
    <n v="3118.2753794811433"/>
    <n v="4839.9846205188551"/>
    <n v="3.8993423629597193E-2"/>
    <n v="1.2"/>
    <n v="17873.7264"/>
    <n v="13033.741779481144"/>
    <s v="Y"/>
    <n v="24438.090600000003"/>
    <n v="8688.6170000000002"/>
    <n v="1876.7412719999998"/>
    <n v="19750.467671999999"/>
    <n v="-17749.532328000001"/>
    <n v="277351.82400099718"/>
    <n v="98608.512933333346"/>
    <n v="0"/>
    <n v="0"/>
    <n v="0"/>
    <n v="0"/>
    <n v="720081.61"/>
    <n v="48.48"/>
    <n v="0"/>
    <n v="6000"/>
    <n v="0"/>
  </r>
  <r>
    <x v="265"/>
    <s v="309632"/>
    <d v="2024-06-17T00:00:00"/>
    <n v="0.53972602739726028"/>
    <s v="Y"/>
    <s v="PK"/>
    <s v="CKOOTI"/>
    <s v="Brandon Roehm"/>
    <s v="SR II-2024 hire"/>
    <s v="SR II-2024 hire"/>
    <n v="423153"/>
    <n v="118268.86000000002"/>
    <n v="0.27949432002136348"/>
    <n v="9702.99"/>
    <n v="1882.94"/>
    <n v="0"/>
    <n v="7820.0499999999993"/>
    <n v="6.6120955253986535E-2"/>
    <n v="1"/>
    <n v="14192.263200000001"/>
    <n v="6372.213200000002"/>
    <s v="Y"/>
    <n v="29620.710000000003"/>
    <n v="8278.8202000000019"/>
    <n v="1490.1876360000003"/>
    <n v="15682.450836000002"/>
    <n v="5979.460836000002"/>
    <n v="0"/>
    <n v="0"/>
    <n v="0"/>
    <n v="0"/>
    <n v="0"/>
    <n v="0"/>
    <n v="386662.09"/>
    <n v="109.44"/>
    <n v="158.30000000000001"/>
    <n v="6000"/>
    <n v="5126.317808219178"/>
  </r>
  <r>
    <x v="266"/>
    <s v="309421"/>
    <d v="2024-03-18T00:00:00"/>
    <n v="0.78904109589041094"/>
    <s v="Y"/>
    <s v="PK"/>
    <s v="CSTORIN"/>
    <s v="Farid Haghighi"/>
    <s v="SR II-2024 hire"/>
    <s v="SR II-2024 hire"/>
    <n v="533696.11"/>
    <n v="172650.19000000003"/>
    <n v="0.32349906016740509"/>
    <n v="51954.79"/>
    <n v="39022.92"/>
    <n v="0"/>
    <n v="12931.870000000003"/>
    <n v="7.4902147515736886E-2"/>
    <n v="1.2"/>
    <n v="24861.627360000002"/>
    <n v="11929.75736"/>
    <s v="Y"/>
    <n v="37358.727700000003"/>
    <n v="12085.513300000004"/>
    <n v="2610.470872800001"/>
    <n v="27472.098232800003"/>
    <n v="-24482.691767199998"/>
    <n v="420449.30267134891"/>
    <n v="136014.95426222222"/>
    <n v="0"/>
    <n v="0"/>
    <n v="0"/>
    <n v="0"/>
    <n v="1470252.5"/>
    <n v="36.299999999999997"/>
    <n v="0"/>
    <n v="6000"/>
    <n v="0"/>
  </r>
  <r>
    <x v="267"/>
    <s v="309616"/>
    <d v="2024-05-29T00:00:00"/>
    <n v="0.59178082191780823"/>
    <s v="Y"/>
    <s v="PK"/>
    <s v="CLIMP"/>
    <s v="Jenna Richie-Zehr"/>
    <s v="SR II-2024 hire"/>
    <s v="SR II-2024 hire"/>
    <n v="318601.55"/>
    <n v="94793.860000000015"/>
    <n v="0.29753106976409882"/>
    <n v="25558.33"/>
    <n v="18816.440000000002"/>
    <n v="0"/>
    <n v="6741.8899999999994"/>
    <n v="7.1121589520671463E-2"/>
    <n v="1.2"/>
    <n v="13650.315840000001"/>
    <n v="6908.4258400000017"/>
    <s v="Y"/>
    <n v="22302.108500000002"/>
    <n v="6635.5702000000019"/>
    <n v="1433.2831632000004"/>
    <n v="15083.599003200001"/>
    <n v="-10474.730996800001"/>
    <n v="195586.12829363073"/>
    <n v="58192.949982222228"/>
    <n v="0"/>
    <n v="0"/>
    <n v="0"/>
    <n v="0"/>
    <n v="795600"/>
    <n v="40.049999999999997"/>
    <n v="0"/>
    <n v="6000"/>
    <n v="0"/>
  </r>
  <r>
    <x v="268"/>
    <s v="309524"/>
    <d v="2024-05-06T00:00:00"/>
    <n v="0.65479452054794518"/>
    <s v="Y"/>
    <s v="PK"/>
    <s v="CVANTAS"/>
    <s v="Anita Robben"/>
    <s v="SR II-2024 hire"/>
    <s v="SR II-2024 hire"/>
    <n v="459940.96"/>
    <n v="175599.77"/>
    <n v="0.38178763204738275"/>
    <n v="30000"/>
    <n v="18586"/>
    <n v="5149.0467865874816"/>
    <n v="6264.9532134125184"/>
    <n v="3.5677456829314294E-2"/>
    <n v="1.2"/>
    <n v="25286.366879999998"/>
    <n v="19021.413666587479"/>
    <s v="Y"/>
    <n v="32195.867200000004"/>
    <n v="12291.983900000001"/>
    <n v="2655.0685223999999"/>
    <n v="27941.435402399999"/>
    <n v="-2058.5645976000014"/>
    <n v="29955.056232013616"/>
    <n v="11436.469986666674"/>
    <n v="0"/>
    <n v="0"/>
    <n v="0"/>
    <n v="0"/>
    <n v="506283.55"/>
    <n v="90.85"/>
    <n v="0"/>
    <n v="6000"/>
    <n v="0"/>
  </r>
  <r>
    <x v="269"/>
    <s v="309354"/>
    <d v="2024-01-22T00:00:00"/>
    <n v="0.94246575342465755"/>
    <s v="Y"/>
    <s v="PK"/>
    <s v="DJUAREZ"/>
    <s v="Todd Mathews"/>
    <s v="SR II-2024 hire"/>
    <s v="SR II-2024 hire"/>
    <n v="559312.75"/>
    <n v="115087.3"/>
    <n v="0.20576555782073624"/>
    <n v="19999.91"/>
    <n v="14155.34"/>
    <n v="4773.4120080750145"/>
    <n v="1071.1579919249853"/>
    <n v="9.3073518270476874E-3"/>
    <n v="0.75"/>
    <n v="10357.857"/>
    <n v="9286.6990080750147"/>
    <s v="Y"/>
    <n v="39151.892500000002"/>
    <n v="8056.1109999999999"/>
    <n v="1087.574985"/>
    <n v="11445.431984999999"/>
    <n v="-8554.4780150000006"/>
    <n v="230966.14595973821"/>
    <n v="47524.877861111119"/>
    <n v="0"/>
    <n v="0"/>
    <n v="0"/>
    <n v="0"/>
    <n v="918539.17"/>
    <n v="60.89"/>
    <n v="0"/>
    <n v="6000"/>
    <n v="0"/>
  </r>
  <r>
    <x v="270"/>
    <s v="309937"/>
    <d v="2024-10-14T00:00:00"/>
    <n v="0.21369863013698631"/>
    <s v="Y"/>
    <s v="PK"/>
    <s v="ECARRIL"/>
    <s v="Mathew Todd"/>
    <s v="SR II-2024 hire"/>
    <s v="SR II-2024 hire"/>
    <n v="500000"/>
    <n v="125000"/>
    <n v="0.25"/>
    <n v="9000"/>
    <n v="9000"/>
    <n v="0"/>
    <n v="0"/>
    <n v="0"/>
    <n v="1"/>
    <n v="15000"/>
    <n v="15000"/>
    <s v="Y"/>
    <n v="35000"/>
    <n v="8750"/>
    <n v="1575"/>
    <n v="16575"/>
    <n v="7575"/>
    <n v="0"/>
    <n v="0"/>
    <n v="0"/>
    <n v="0"/>
    <n v="0"/>
    <n v="0"/>
    <n v="0"/>
    <n v="0"/>
    <n v="0"/>
    <n v="0"/>
    <n v="0"/>
  </r>
  <r>
    <x v="271"/>
    <s v="309366"/>
    <d v="2024-02-01T00:00:00"/>
    <n v="0.91506849315068495"/>
    <s v="Y"/>
    <s v="PK"/>
    <s v="EMART02"/>
    <s v="Marvin Harris Jr."/>
    <s v="SR II-2024 hire"/>
    <s v="SR II-2024 hire"/>
    <n v="244062"/>
    <n v="54869.070000000007"/>
    <n v="0.22481611229933379"/>
    <n v="32999.99"/>
    <n v="30201.509999999995"/>
    <n v="1289.433682679999"/>
    <n v="1509.0463173200042"/>
    <n v="2.7502677142514059E-2"/>
    <n v="0.75"/>
    <n v="4938.2163"/>
    <n v="3429.1699826799959"/>
    <s v="Y"/>
    <n v="17084.34"/>
    <n v="3840.8349000000003"/>
    <n v="518.51271150000002"/>
    <n v="5456.7290114999996"/>
    <n v="-27543.260988499998"/>
    <n v="680636.78816329758"/>
    <n v="153018.11660277777"/>
    <n v="0"/>
    <n v="0"/>
    <n v="0"/>
    <n v="0"/>
    <n v="883421.62"/>
    <n v="27.63"/>
    <n v="0"/>
    <n v="6000"/>
    <n v="0"/>
  </r>
  <r>
    <x v="272"/>
    <s v="309786"/>
    <d v="2024-07-15T00:00:00"/>
    <n v="0.46301369863013697"/>
    <s v="Y"/>
    <s v="PK"/>
    <s v="HTAYLOR"/>
    <s v="Daniel Hutchison"/>
    <s v="SR II-2024 hire"/>
    <s v="SR II-2024 hire"/>
    <n v="437670.06"/>
    <n v="119279.15"/>
    <n v="0.27253212157121276"/>
    <n v="11775.47"/>
    <n v="3717.41"/>
    <n v="0"/>
    <n v="8058.0599999999995"/>
    <n v="6.7556316422442642E-2"/>
    <n v="1"/>
    <n v="14313.498"/>
    <n v="6255.4380000000001"/>
    <s v="Y"/>
    <n v="30636.904200000004"/>
    <n v="8349.5404999999992"/>
    <n v="1502.9172899999999"/>
    <n v="15816.415289999999"/>
    <n v="4040.9452899999997"/>
    <n v="0"/>
    <n v="0"/>
    <n v="0"/>
    <n v="0"/>
    <n v="0"/>
    <n v="0"/>
    <n v="613851.59"/>
    <n v="71.3"/>
    <n v="0"/>
    <n v="6000"/>
    <n v="0"/>
  </r>
  <r>
    <x v="273"/>
    <s v="309942"/>
    <d v="2024-11-18T00:00:00"/>
    <n v="0.11780821917808219"/>
    <s v="Y"/>
    <s v="PK"/>
    <s v="JSHAW"/>
    <s v="Mike Peters"/>
    <s v="SR II-2024 hire"/>
    <s v="SR II-2024 hire"/>
    <n v="500000"/>
    <n v="125000"/>
    <n v="0.25"/>
    <n v="11000"/>
    <n v="11000"/>
    <n v="0"/>
    <n v="0"/>
    <n v="0"/>
    <n v="1"/>
    <n v="15000"/>
    <n v="15000"/>
    <s v="Y"/>
    <n v="35000"/>
    <n v="8750"/>
    <n v="1575"/>
    <n v="16575"/>
    <n v="5575"/>
    <n v="0"/>
    <n v="0"/>
    <n v="0"/>
    <n v="0"/>
    <n v="0"/>
    <n v="0"/>
    <n v="0"/>
    <n v="0"/>
    <n v="0"/>
    <n v="0"/>
    <n v="0"/>
  </r>
  <r>
    <x v="274"/>
    <s v="309371"/>
    <d v="2024-02-05T00:00:00"/>
    <n v="0.90410958904109584"/>
    <s v="Y"/>
    <s v="PK"/>
    <s v="KFOX"/>
    <s v="Jeremy Robb"/>
    <s v="SR II-2024 hire"/>
    <s v="SR II-2024 hire"/>
    <n v="649448.78"/>
    <n v="157150.69"/>
    <n v="0.24197549497282911"/>
    <n v="9302.3299999999981"/>
    <n v="1109.98"/>
    <n v="9948.8213887499878"/>
    <n v="-1756.4713887499893"/>
    <n v="-1.1176988079085045E-2"/>
    <n v="1"/>
    <n v="18858.0828"/>
    <n v="20614.554188749989"/>
    <s v="Y"/>
    <n v="45461.414600000004"/>
    <n v="11000.5483"/>
    <n v="1980.098694"/>
    <n v="20838.181494"/>
    <n v="11535.851494000002"/>
    <n v="0"/>
    <n v="0"/>
    <n v="0"/>
    <n v="0"/>
    <n v="0"/>
    <n v="0"/>
    <n v="1128379.22"/>
    <n v="57.56"/>
    <n v="0"/>
    <n v="6000"/>
    <n v="0"/>
  </r>
  <r>
    <x v="275"/>
    <s v="309444"/>
    <d v="2024-03-21T00:00:00"/>
    <n v="0.78082191780821919"/>
    <s v="Y"/>
    <s v="PK"/>
    <s v="LPARRIS"/>
    <s v="Travis Turner"/>
    <s v="SR II-2024 hire"/>
    <s v="SR II-2024 hire"/>
    <n v="387302.85"/>
    <n v="88485.17"/>
    <n v="0.22846506293460014"/>
    <n v="33333.310000000005"/>
    <n v="28909.050000000003"/>
    <n v="0"/>
    <n v="4424.260000000002"/>
    <n v="5.0000016951993222E-2"/>
    <n v="0.75"/>
    <n v="7963.6653000000006"/>
    <n v="3539.4052999999985"/>
    <s v="Y"/>
    <n v="27111.199500000002"/>
    <n v="6193.9619000000002"/>
    <n v="836.18485649999991"/>
    <n v="8799.8501565000006"/>
    <n v="-24533.459843500004"/>
    <n v="596576.98809542542"/>
    <n v="136296.99913055557"/>
    <n v="0"/>
    <n v="0"/>
    <n v="0"/>
    <n v="0"/>
    <n v="938832.58"/>
    <n v="41.25"/>
    <n v="0"/>
    <n v="6000"/>
    <n v="0"/>
  </r>
  <r>
    <x v="276"/>
    <s v="309332"/>
    <d v="2024-01-03T00:00:00"/>
    <n v="0.9945205479452055"/>
    <s v="Y"/>
    <s v="PK"/>
    <s v="LTHOM01"/>
    <s v="Stephon Gardner"/>
    <s v="SR II-2024 hire"/>
    <s v="SR II-2024 hire"/>
    <n v="341863.57"/>
    <n v="137259.5"/>
    <n v="0.40150373436982478"/>
    <n v="18191.599999999999"/>
    <n v="9275.18"/>
    <n v="0"/>
    <n v="8916.4199999999983"/>
    <n v="6.496031240096313E-2"/>
    <n v="1.2"/>
    <n v="19765.367999999999"/>
    <n v="10848.948"/>
    <s v="Y"/>
    <n v="23930.449900000003"/>
    <n v="9608.1650000000009"/>
    <n v="2075.36364"/>
    <n v="21840.731639999998"/>
    <n v="3649.1316399999996"/>
    <n v="0"/>
    <n v="0"/>
    <n v="0"/>
    <n v="0"/>
    <n v="0"/>
    <n v="0"/>
    <n v="789704.29"/>
    <n v="43.29"/>
    <n v="0"/>
    <n v="6000"/>
    <n v="0"/>
  </r>
  <r>
    <x v="277"/>
    <s v="309910"/>
    <d v="2024-11-04T00:00:00"/>
    <n v="0.15616438356164383"/>
    <s v="Y"/>
    <s v="PK"/>
    <s v="MCORNEL"/>
    <s v="Arthur Shields"/>
    <s v="SR II-2024 hire"/>
    <s v="SR II-2024 hire"/>
    <n v="500000"/>
    <n v="125000"/>
    <n v="0.25"/>
    <n v="14166"/>
    <n v="14166"/>
    <n v="0"/>
    <n v="0"/>
    <n v="0"/>
    <n v="1"/>
    <n v="15000"/>
    <n v="15000"/>
    <s v="Y"/>
    <n v="35000"/>
    <n v="8750"/>
    <n v="1575"/>
    <n v="16575"/>
    <n v="2409"/>
    <n v="0"/>
    <n v="0"/>
    <n v="0"/>
    <n v="0"/>
    <n v="0"/>
    <n v="0"/>
    <n v="0"/>
    <n v="0"/>
    <n v="0"/>
    <n v="0"/>
    <n v="0"/>
  </r>
  <r>
    <x v="278"/>
    <s v="309329"/>
    <d v="2024-01-02T00:00:00"/>
    <n v="0.99726027397260275"/>
    <s v="Y"/>
    <s v="PK"/>
    <s v="MOAKLEY"/>
    <s v="Lucas Hespe"/>
    <s v="SR II-2024 hire"/>
    <s v="SR II-2024 hire"/>
    <n v="644498.78"/>
    <n v="182587.9"/>
    <n v="0.28330216544397491"/>
    <n v="20040.090000000004"/>
    <n v="9255.91"/>
    <n v="33483.992445270007"/>
    <n v="-22699.812445270003"/>
    <n v="-0.12432265470641814"/>
    <n v="1"/>
    <n v="21910.547999999999"/>
    <n v="44610.360445270002"/>
    <s v="Y"/>
    <n v="45114.914600000004"/>
    <n v="12781.153"/>
    <n v="2300.60754"/>
    <n v="24211.15554"/>
    <n v="4171.065539999996"/>
    <n v="0"/>
    <n v="0"/>
    <n v="0"/>
    <n v="0"/>
    <n v="0"/>
    <n v="0"/>
    <n v="1252826.72"/>
    <n v="51.44"/>
    <n v="0"/>
    <n v="6000"/>
    <n v="0"/>
  </r>
  <r>
    <x v="279"/>
    <s v="309422"/>
    <d v="2024-04-15T00:00:00"/>
    <n v="0.71232876712328763"/>
    <s v="Y"/>
    <s v="PK"/>
    <s v="MKIRCHB"/>
    <s v="Farid Haghighi"/>
    <s v="SR II-2024 hire"/>
    <s v="SR II-2024 hire"/>
    <n v="256625.51"/>
    <n v="93434.110000000015"/>
    <n v="0.3640873816480677"/>
    <n v="37499.94"/>
    <n v="31516.04"/>
    <n v="0"/>
    <n v="5983.9000000000015"/>
    <n v="6.4044062709004243E-2"/>
    <n v="1.2"/>
    <n v="13454.511840000001"/>
    <n v="7470.6118399999996"/>
    <s v="Y"/>
    <n v="17963.785700000004"/>
    <n v="6540.387700000002"/>
    <n v="1412.7237432000004"/>
    <n v="14867.235583200001"/>
    <n v="-22632.704416799999"/>
    <n v="345349.0922724136"/>
    <n v="125737.24675999999"/>
    <n v="0"/>
    <n v="0"/>
    <n v="0"/>
    <n v="0"/>
    <n v="557603.81000000006"/>
    <n v="46.02"/>
    <n v="0"/>
    <n v="6000"/>
    <n v="0"/>
  </r>
  <r>
    <x v="280"/>
    <s v="309286"/>
    <d v="2024-01-16T00:00:00"/>
    <n v="0.95890410958904104"/>
    <s v="Y"/>
    <s v="PK"/>
    <s v="NGLIME"/>
    <s v="Michael Boone"/>
    <s v="SR II-2024 hire"/>
    <s v="SR II-2024 hire"/>
    <n v="650161.41"/>
    <n v="162911.65"/>
    <n v="0.25057108510946535"/>
    <n v="64999.920000000013"/>
    <n v="55386.880000000005"/>
    <n v="0"/>
    <n v="9613.0400000000081"/>
    <n v="5.9007689137026163E-2"/>
    <n v="1"/>
    <n v="19549.397999999997"/>
    <n v="9936.3579999999893"/>
    <s v="Y"/>
    <n v="45511.298700000007"/>
    <n v="11403.815500000001"/>
    <n v="2052.6867900000002"/>
    <n v="21602.084789999997"/>
    <n v="-43397.835210000019"/>
    <n v="962198.34940121975"/>
    <n v="241099.08450000011"/>
    <n v="0"/>
    <n v="0"/>
    <n v="0"/>
    <n v="0"/>
    <n v="1803570.1"/>
    <n v="36.049999999999997"/>
    <n v="0"/>
    <n v="6000"/>
    <n v="0"/>
  </r>
  <r>
    <x v="281"/>
    <s v="309359"/>
    <d v="2024-01-22T00:00:00"/>
    <n v="0.94246575342465755"/>
    <s v="Y"/>
    <s v="PK"/>
    <s v="NCARLSO"/>
    <s v="Robert Rogers"/>
    <s v="SR II-2024 hire"/>
    <s v="SR II-2024 hire"/>
    <n v="908700.01"/>
    <n v="296831.05"/>
    <n v="0.32665461289034209"/>
    <n v="28543.830000000005"/>
    <n v="6937.1399999999994"/>
    <n v="0"/>
    <n v="21606.690000000006"/>
    <n v="7.2791205637011386E-2"/>
    <n v="1.2"/>
    <n v="42743.67119999999"/>
    <n v="21136.981199999984"/>
    <s v="Y"/>
    <n v="63609.000700000004"/>
    <n v="20778.173500000001"/>
    <n v="4488.0854759999993"/>
    <n v="47231.75667599999"/>
    <n v="18687.926675999985"/>
    <n v="0"/>
    <n v="0"/>
    <n v="0"/>
    <n v="0"/>
    <n v="0"/>
    <n v="0"/>
    <n v="1582471.2"/>
    <n v="57.42"/>
    <n v="0"/>
    <n v="6000"/>
    <n v="0"/>
  </r>
  <r>
    <x v="282"/>
    <s v="309998"/>
    <d v="2024-12-02T00:00:00"/>
    <n v="7.9452054794520555E-2"/>
    <s v="Y"/>
    <s v="PK"/>
    <s v="NRUSHIN"/>
    <s v="Cynthia Stoner"/>
    <s v="SR II-2024 hire"/>
    <s v="SR II-2024 hire"/>
    <n v="500000"/>
    <n v="125000"/>
    <n v="0.25"/>
    <n v="2083"/>
    <n v="2083"/>
    <n v="0"/>
    <n v="0"/>
    <n v="0"/>
    <n v="1"/>
    <n v="15000"/>
    <n v="15000"/>
    <s v="Y"/>
    <n v="35000"/>
    <n v="8750"/>
    <n v="1575"/>
    <n v="16575"/>
    <n v="14492"/>
    <n v="0"/>
    <n v="0"/>
    <n v="0"/>
    <n v="0"/>
    <n v="0"/>
    <n v="0"/>
    <n v="0"/>
    <n v="0"/>
    <n v="0"/>
    <n v="0"/>
    <n v="0"/>
  </r>
  <r>
    <x v="283"/>
    <s v="309403"/>
    <d v="2024-03-04T00:00:00"/>
    <n v="0.82739726027397265"/>
    <s v="Y"/>
    <s v="PK"/>
    <s v="NBELL"/>
    <s v="Jeremy Reisinger"/>
    <s v="SR II-2024 hire"/>
    <s v="SR II-2024 hire"/>
    <n v="529738.93000000005"/>
    <n v="181647.94"/>
    <n v="0.34290087005687875"/>
    <n v="25000"/>
    <n v="12990.740000000002"/>
    <n v="0"/>
    <n v="12009.259999999998"/>
    <n v="6.6112833429324863E-2"/>
    <n v="1.2"/>
    <n v="26157.303359999998"/>
    <n v="14148.04336"/>
    <s v="Y"/>
    <n v="37081.725100000011"/>
    <n v="12715.355800000003"/>
    <n v="2746.5168528000004"/>
    <n v="28903.820212799998"/>
    <n v="3903.8202127999975"/>
    <n v="0"/>
    <n v="0"/>
    <n v="0"/>
    <n v="0"/>
    <n v="0"/>
    <n v="0"/>
    <n v="724142.42"/>
    <n v="73.150000000000006"/>
    <n v="0"/>
    <n v="6000"/>
    <n v="0"/>
  </r>
  <r>
    <x v="284"/>
    <s v="309590"/>
    <d v="2024-05-20T00:00:00"/>
    <n v="0.61643835616438358"/>
    <s v="Y"/>
    <s v="PK"/>
    <s v="RFRAN01"/>
    <s v="Lauren Kromer"/>
    <s v="SR II-2024 hire"/>
    <s v="SR II-2024 hire"/>
    <n v="318273.53000000003"/>
    <n v="57847.91"/>
    <n v="0.18175532850626944"/>
    <n v="32000"/>
    <n v="29923.89"/>
    <n v="0"/>
    <n v="2076.1100000000006"/>
    <n v="3.588910990907019E-2"/>
    <n v="0.75"/>
    <n v="5206.3119000000006"/>
    <n v="3130.2019"/>
    <s v="Y"/>
    <n v="22279.147100000006"/>
    <n v="4049.353700000001"/>
    <n v="546.66274950000013"/>
    <n v="5752.9746495000009"/>
    <n v="-26247.0253505"/>
    <n v="802269.78048540675"/>
    <n v="145816.80750277778"/>
    <n v="0"/>
    <n v="0"/>
    <n v="0"/>
    <n v="0"/>
    <n v="354000"/>
    <n v="89.91"/>
    <n v="0"/>
    <n v="6000"/>
    <n v="0"/>
  </r>
  <r>
    <x v="285"/>
    <s v="309778"/>
    <d v="2024-07-15T00:00:00"/>
    <n v="0.46301369863013697"/>
    <s v="Y"/>
    <s v="PK"/>
    <s v="SCORNWA"/>
    <s v="Nicholas Napolitano"/>
    <s v="SR II-2024 hire"/>
    <s v="SR II-2024 hire"/>
    <n v="347002.67"/>
    <n v="88333.15"/>
    <n v="0.25456043320934679"/>
    <n v="7530.3099999999995"/>
    <n v="2663.6800000000003"/>
    <n v="0"/>
    <n v="4866.6299999999992"/>
    <n v="5.5094038874420298E-2"/>
    <n v="1"/>
    <n v="10599.977999999999"/>
    <n v="5733.348"/>
    <s v="Y"/>
    <n v="24290.186900000001"/>
    <n v="6183.3205000000007"/>
    <n v="1112.9976900000001"/>
    <n v="11712.975689999999"/>
    <n v="4182.6656899999998"/>
    <n v="0"/>
    <n v="0"/>
    <n v="0"/>
    <n v="0"/>
    <n v="0"/>
    <n v="0"/>
    <n v="523905.95"/>
    <n v="66.23"/>
    <n v="0"/>
    <n v="6000"/>
    <n v="0"/>
  </r>
  <r>
    <x v="286"/>
    <s v="309947"/>
    <d v="2024-11-04T00:00:00"/>
    <n v="0.15616438356164383"/>
    <s v="Y"/>
    <s v="PK"/>
    <s v="SMOLONE"/>
    <s v="Jules Derner"/>
    <s v="SR II-2024 hire"/>
    <s v="SR II-2024 hire"/>
    <n v="309009.89"/>
    <n v="71672.48000000001"/>
    <n v="0.2319423498063444"/>
    <n v="10833.32"/>
    <n v="7249.6900000000005"/>
    <n v="0"/>
    <n v="3583.6299999999992"/>
    <n v="5.0000083714139637E-2"/>
    <n v="0.75"/>
    <n v="6450.5232000000015"/>
    <n v="2866.8932000000023"/>
    <s v="Y"/>
    <n v="21630.692300000002"/>
    <n v="5017.0736000000006"/>
    <n v="677.30493600000011"/>
    <n v="7127.8281360000019"/>
    <n v="-3705.4918639999978"/>
    <n v="88755.097671033422"/>
    <n v="20586.065911111098"/>
    <n v="0"/>
    <n v="0"/>
    <n v="0"/>
    <n v="0"/>
    <n v="411027.42"/>
    <n v="75.180000000000007"/>
    <n v="0"/>
    <n v="0"/>
    <n v="0"/>
  </r>
  <r>
    <x v="287"/>
    <s v="309602"/>
    <d v="2024-05-16T00:00:00"/>
    <n v="0.62739726027397258"/>
    <s v="Y"/>
    <s v="PK"/>
    <s v="SRISHEL"/>
    <s v="Robert Rogers"/>
    <s v="SR II-2024 hire"/>
    <s v="SR II-2024 hire"/>
    <n v="1111420.3400000001"/>
    <n v="349931.20999999996"/>
    <n v="0.31485046422670288"/>
    <n v="43333.279999999999"/>
    <n v="17353.91"/>
    <n v="42.883086974999969"/>
    <n v="25936.486913025001"/>
    <n v="7.411881584676315E-2"/>
    <n v="1.2"/>
    <n v="50390.094239999999"/>
    <n v="24453.607326974998"/>
    <s v="Y"/>
    <n v="77799.423800000019"/>
    <n v="24495.184700000002"/>
    <n v="5290.9598951999997"/>
    <n v="55681.0541352"/>
    <n v="12347.774135200001"/>
    <n v="0"/>
    <n v="0"/>
    <n v="0"/>
    <n v="0"/>
    <n v="0"/>
    <n v="0"/>
    <n v="1042372.1"/>
    <n v="106.62"/>
    <n v="137.15"/>
    <n v="6000"/>
    <n v="5162.85205479452"/>
  </r>
  <r>
    <x v="288"/>
    <s v="309461"/>
    <d v="2024-04-08T00:00:00"/>
    <n v="0.73150684931506849"/>
    <s v="Y"/>
    <s v="PK"/>
    <s v="TPILATO"/>
    <s v="William Benedict"/>
    <s v="SR II-2024 hire"/>
    <s v="SR II-2024 hire"/>
    <n v="612580.14"/>
    <n v="220546.05000000002"/>
    <n v="0.36002807730593422"/>
    <n v="56249.99"/>
    <n v="40180.82"/>
    <n v="0"/>
    <n v="16069.169999999998"/>
    <n v="7.2860837906641246E-2"/>
    <n v="1.2"/>
    <n v="31758.6312"/>
    <n v="15689.461200000002"/>
    <s v="Y"/>
    <n v="42880.609800000006"/>
    <n v="15438.223500000002"/>
    <n v="3334.6562760000002"/>
    <n v="35093.287475999998"/>
    <n v="-21156.702524"/>
    <n v="326466.86092920206"/>
    <n v="117537.23624444444"/>
    <n v="0"/>
    <n v="0"/>
    <n v="0"/>
    <n v="0"/>
    <n v="912200"/>
    <n v="67.150000000000006"/>
    <n v="0"/>
    <n v="6000"/>
    <n v="0"/>
  </r>
  <r>
    <x v="289"/>
    <s v="309349"/>
    <d v="2024-01-29T00:00:00"/>
    <n v="0.92328767123287669"/>
    <s v="Y"/>
    <s v="PK"/>
    <s v="TTHORNT"/>
    <s v="Trevor Renfro"/>
    <s v="SR II-2024 hire"/>
    <s v="SR II-2024 hire"/>
    <n v="766269.94"/>
    <n v="156762.66"/>
    <n v="0.20457889813607985"/>
    <n v="26448.210000000006"/>
    <n v="18322.440000000002"/>
    <n v="4297.3637128499977"/>
    <n v="3828.4062871500064"/>
    <n v="2.4421672145331079E-2"/>
    <n v="0.75"/>
    <n v="14108.6394"/>
    <n v="10280.233112849994"/>
    <s v="Y"/>
    <n v="53638.895799999998"/>
    <n v="10973.386200000001"/>
    <n v="1481.4071370000001"/>
    <n v="15590.046537"/>
    <n v="-10858.163463000006"/>
    <n v="294864.87071542867"/>
    <n v="60323.130350000036"/>
    <n v="0"/>
    <n v="0"/>
    <n v="0"/>
    <n v="0"/>
    <n v="539999.34"/>
    <n v="141.9"/>
    <n v="200"/>
    <n v="6000"/>
    <n v="11079.452054794519"/>
  </r>
  <r>
    <x v="290"/>
    <s v="124640"/>
    <d v="2012-06-03T00:00:00"/>
    <n v="12.586301369863014"/>
    <s v="L"/>
    <s v="PK"/>
    <s v="SIDEND01"/>
    <s v="Sarah Honeycutt"/>
    <s v="SR III"/>
    <s v="SR III"/>
    <n v="8740773.4199999999"/>
    <n v="2013332.7199999997"/>
    <n v="0.23033805170984512"/>
    <n v="240975.74000000002"/>
    <n v="0"/>
    <n v="0"/>
    <n v="240975.74000000002"/>
    <n v="0.11968997354793899"/>
    <n v="0.75"/>
    <n v="181199.94479999997"/>
    <n v="-59775.795200000051"/>
    <s v="N"/>
    <n v="611854.1394000001"/>
    <n v="140933.2904"/>
    <n v="19025.994203999999"/>
    <n v="200225.93900399996"/>
    <n v="-40749.800996000064"/>
    <n v="982850.12671849038"/>
    <n v="226387.78331111147"/>
    <n v="8032012.9100000001"/>
    <n v="1618233.74"/>
    <n v="8516080.1899999995"/>
    <n v="1804209.33"/>
    <n v="8398101.1699999999"/>
    <n v="104.08"/>
    <n v="120.4"/>
    <n v="20000"/>
    <n v="24080"/>
  </r>
  <r>
    <x v="291"/>
    <s v="164349"/>
    <d v="1988-11-16T00:00:00"/>
    <n v="36.147945205479452"/>
    <s v="Y"/>
    <s v="PK"/>
    <s v="ABRYANT"/>
    <s v="Vanny Chow"/>
    <s v="SR III"/>
    <s v="SR III"/>
    <n v="3375151.19"/>
    <n v="996435.80000000016"/>
    <n v="0.29522701174165777"/>
    <n v="122205.29000000001"/>
    <n v="0"/>
    <n v="0"/>
    <n v="122205.29000000001"/>
    <n v="0.12264241208515389"/>
    <n v="1.2"/>
    <n v="143486.75520000001"/>
    <n v="21281.465200000006"/>
    <s v="Y"/>
    <n v="236260.58330000003"/>
    <n v="69750.506000000023"/>
    <n v="15066.109296000004"/>
    <n v="158552.86449600002"/>
    <n v="36347.574496000016"/>
    <n v="0"/>
    <n v="0"/>
    <n v="4117829.85"/>
    <n v="938158.91"/>
    <n v="3306412.27"/>
    <n v="772785.32"/>
    <n v="3231509.13"/>
    <n v="104.45"/>
    <n v="122.25"/>
    <n v="20000"/>
    <n v="24450"/>
  </r>
  <r>
    <x v="292"/>
    <s v="202345"/>
    <d v="2008-02-08T00:00:00"/>
    <n v="16.906849315068492"/>
    <s v="Y"/>
    <s v="PK"/>
    <s v="ABRONIE"/>
    <s v="Jeff Karhoff"/>
    <s v="SR III"/>
    <s v="SR III"/>
    <n v="8443179.3000000007"/>
    <n v="1332841.7200000002"/>
    <n v="0.15786017004281788"/>
    <n v="119638.01000000001"/>
    <n v="0"/>
    <n v="0"/>
    <n v="119638.01000000001"/>
    <n v="8.9761603500826778E-2"/>
    <n v="0.75"/>
    <n v="119955.75480000001"/>
    <n v="317.7448000000004"/>
    <s v="Y"/>
    <n v="591022.55100000009"/>
    <n v="93298.920400000017"/>
    <n v="12595.354254000002"/>
    <n v="132551.109054"/>
    <n v="12913.099053999991"/>
    <n v="0"/>
    <n v="0"/>
    <n v="6864488.46"/>
    <n v="1312271.18"/>
    <n v="4428113.2699999996"/>
    <n v="904788.52"/>
    <n v="7532041.9100000001"/>
    <n v="112.1"/>
    <n v="178.25"/>
    <n v="20000"/>
    <n v="35650"/>
  </r>
  <r>
    <x v="293"/>
    <s v="113744"/>
    <d v="2000-12-01T00:00:00"/>
    <n v="24.098630136986301"/>
    <s v="Y"/>
    <s v="PK"/>
    <s v="AHAGENB"/>
    <s v="Nicholas Napolitano"/>
    <s v="SR III"/>
    <s v="SR III"/>
    <n v="13366481.43"/>
    <n v="2660850.13"/>
    <n v="0.19906885323073389"/>
    <n v="364837.50000000006"/>
    <n v="0"/>
    <n v="0"/>
    <n v="364837.50000000006"/>
    <n v="0.1371131338389209"/>
    <n v="0.75"/>
    <n v="239476.51169999997"/>
    <n v="-125360.98830000008"/>
    <s v="N"/>
    <n v="935653.70010000002"/>
    <n v="186259.50910000002"/>
    <n v="25145.033728500002"/>
    <n v="264621.54542849999"/>
    <n v="-100215.95457150007"/>
    <n v="2796797.6614085604"/>
    <n v="556755.30317500047"/>
    <n v="14874302.539999999"/>
    <n v="2765563.98"/>
    <n v="13057001.119999999"/>
    <n v="2487805.2999999998"/>
    <n v="13351119.220000001"/>
    <n v="100.12"/>
    <n v="100.6"/>
    <n v="20000"/>
    <n v="20120"/>
  </r>
  <r>
    <x v="294"/>
    <s v="123574"/>
    <d v="2007-07-16T00:00:00"/>
    <n v="17.473972602739725"/>
    <s v="Y"/>
    <s v="PK"/>
    <s v="RASNIA01"/>
    <s v="Thomas Montbriand"/>
    <s v="SR III"/>
    <s v="SR III"/>
    <n v="11918363.279999999"/>
    <n v="2505197.61"/>
    <n v="0.21019644653758196"/>
    <n v="303474.75"/>
    <n v="0"/>
    <n v="9105.161710124994"/>
    <n v="294369.58828987501"/>
    <n v="0.11750354028554059"/>
    <n v="0.75"/>
    <n v="225467.7849"/>
    <n v="-68901.803389875015"/>
    <s v="N"/>
    <n v="834285.42960000003"/>
    <n v="175363.8327"/>
    <n v="23674.117414499997"/>
    <n v="249141.90231450001"/>
    <n v="-54332.84768549999"/>
    <n v="1436033.571358992"/>
    <n v="301849.15380833327"/>
    <n v="13077327.08"/>
    <n v="2308353.96"/>
    <n v="12210774.26"/>
    <n v="2339975.54"/>
    <n v="12971620.52"/>
    <n v="91.88"/>
    <n v="0"/>
    <n v="20000"/>
    <n v="0"/>
  </r>
  <r>
    <x v="295"/>
    <s v="124890"/>
    <d v="2013-04-30T00:00:00"/>
    <n v="11.67945205479452"/>
    <s v="Y"/>
    <s v="PK"/>
    <s v="SHIPPA01"/>
    <s v="Thomas Guenette"/>
    <s v="SR III"/>
    <s v="SR III"/>
    <n v="3712164.24"/>
    <n v="1228029.28"/>
    <n v="0.33081221643361342"/>
    <n v="163937.08999999994"/>
    <n v="0"/>
    <n v="0"/>
    <n v="163937.08999999994"/>
    <n v="0.13349607592418311"/>
    <n v="1.2"/>
    <n v="176836.21632000001"/>
    <n v="12899.126320000069"/>
    <s v="Y"/>
    <n v="259851.49680000005"/>
    <n v="85962.049600000028"/>
    <n v="18567.802713600006"/>
    <n v="195404.01903360002"/>
    <n v="31466.929033600085"/>
    <n v="0"/>
    <n v="0"/>
    <n v="3429025.65"/>
    <n v="1020127.83"/>
    <n v="4137170.94"/>
    <n v="1187264.03"/>
    <n v="4483364.1500000004"/>
    <n v="82.8"/>
    <n v="0"/>
    <n v="20000"/>
    <n v="0"/>
  </r>
  <r>
    <x v="296"/>
    <s v="163252"/>
    <d v="2013-05-20T00:00:00"/>
    <n v="11.624657534246575"/>
    <s v="Y"/>
    <s v="PK"/>
    <s v="ATEWS"/>
    <s v="Jeff Karhoff"/>
    <s v="SR III"/>
    <s v="SR III"/>
    <n v="10361434.640000001"/>
    <n v="2411404.6100000003"/>
    <n v="0.2327288347398194"/>
    <n v="326854.90000000002"/>
    <n v="0"/>
    <n v="0"/>
    <n v="326854.90000000002"/>
    <n v="0.1355454404642612"/>
    <n v="0.75"/>
    <n v="217026.41490000003"/>
    <n v="-109828.48509999999"/>
    <s v="N"/>
    <n v="725300.42480000015"/>
    <n v="168798.32270000005"/>
    <n v="22787.773564500007"/>
    <n v="239814.18846450004"/>
    <n v="-87040.711535499984"/>
    <n v="2077780.8176247422"/>
    <n v="483559.50853055547"/>
    <n v="8954402.9700000007"/>
    <n v="1896731.41"/>
    <n v="10199500.43"/>
    <n v="2376253.4"/>
    <n v="11497453.050000001"/>
    <n v="90.12"/>
    <n v="0"/>
    <n v="20000"/>
    <n v="0"/>
  </r>
  <r>
    <x v="297"/>
    <s v="124533"/>
    <d v="2012-01-03T00:00:00"/>
    <n v="13.002739726027396"/>
    <s v="Y"/>
    <s v="PK"/>
    <s v="JAMESA01"/>
    <s v="Donald Tighe"/>
    <s v="SR III"/>
    <s v="SR III"/>
    <n v="9081176.0500000007"/>
    <n v="2478424.7599999998"/>
    <n v="0.27291892001146695"/>
    <n v="382222.53"/>
    <n v="0"/>
    <n v="938.9771666249726"/>
    <n v="381283.55283337506"/>
    <n v="0.15384108446099251"/>
    <n v="1"/>
    <n v="297410.97119999997"/>
    <n v="-83872.581633375084"/>
    <s v="N"/>
    <n v="635682.32350000006"/>
    <n v="173489.73319999996"/>
    <n v="31228.15197599999"/>
    <n v="328639.12317599996"/>
    <n v="-53583.406824000063"/>
    <n v="1090747.3672186579"/>
    <n v="297685.59346666705"/>
    <n v="7016220.1699999999"/>
    <n v="1884059.47"/>
    <n v="9146387.9199999999"/>
    <n v="2687602.15"/>
    <n v="10987395.1"/>
    <n v="82.65"/>
    <n v="0"/>
    <n v="20000"/>
    <n v="0"/>
  </r>
  <r>
    <x v="298"/>
    <s v="159014"/>
    <d v="1990-12-21T00:00:00"/>
    <n v="34.052054794520551"/>
    <s v="Y"/>
    <s v="PK"/>
    <s v="ADAY"/>
    <s v="Robert Rogers"/>
    <s v="SR III"/>
    <s v="SR III"/>
    <n v="5525155.1500000004"/>
    <n v="1526955.5099999998"/>
    <n v="0.27636427729997765"/>
    <n v="203853.59"/>
    <n v="0"/>
    <n v="14366.906795325049"/>
    <n v="189486.68320467495"/>
    <n v="0.12409443625811663"/>
    <n v="1"/>
    <n v="183234.66119999997"/>
    <n v="-6252.0220046749746"/>
    <s v="N"/>
    <n v="386760.86050000007"/>
    <n v="106886.88569999998"/>
    <n v="19239.639425999998"/>
    <n v="202474.30062599998"/>
    <n v="-1379.2893740000145"/>
    <n v="27726.878521738472"/>
    <n v="7662.7187444445253"/>
    <n v="4884828.2300000004"/>
    <n v="1266869.76"/>
    <n v="4839876.99"/>
    <n v="1375878.38"/>
    <n v="4909413.2300000004"/>
    <n v="112.54"/>
    <n v="181.55"/>
    <n v="20000"/>
    <n v="36310"/>
  </r>
  <r>
    <x v="299"/>
    <s v="176044"/>
    <d v="2004-10-18T00:00:00"/>
    <n v="20.216438356164385"/>
    <s v="Y"/>
    <s v="PK"/>
    <s v="BCROOK"/>
    <s v="Anna Waclawek"/>
    <s v="SR III"/>
    <s v="SR III"/>
    <n v="9554193"/>
    <n v="2835166.22"/>
    <n v="0.29674575550232241"/>
    <n v="493447.27"/>
    <n v="0"/>
    <n v="0"/>
    <n v="493447.27"/>
    <n v="0.174045269910136"/>
    <n v="1.2"/>
    <n v="408263.93568"/>
    <n v="-85183.334320000024"/>
    <s v="N"/>
    <n v="668793.51"/>
    <n v="198461.63540000003"/>
    <n v="42867.713246400002"/>
    <n v="451131.6489264"/>
    <n v="-42315.621073600021"/>
    <n v="792216.16276962217"/>
    <n v="235086.78374222235"/>
    <n v="10353520.300000001"/>
    <n v="2258715.21"/>
    <n v="9294718.9800000004"/>
    <n v="2363797.17"/>
    <n v="9831038.8200000003"/>
    <n v="97.18"/>
    <n v="0"/>
    <n v="20000"/>
    <n v="0"/>
  </r>
  <r>
    <x v="300"/>
    <s v="239599"/>
    <d v="2015-11-23T00:00:00"/>
    <n v="9.1123287671232873"/>
    <s v="Y"/>
    <s v="PK"/>
    <s v="BMCRAE"/>
    <s v="Lauren Kromer"/>
    <s v="SR III"/>
    <s v="SR III"/>
    <n v="3203977.68"/>
    <n v="1056639.6400000001"/>
    <n v="0.32978995034697001"/>
    <n v="140398.6"/>
    <n v="0"/>
    <n v="0"/>
    <n v="140398.6"/>
    <n v="0.13287273606354574"/>
    <n v="1.2"/>
    <n v="152156.10816"/>
    <n v="11757.508159999998"/>
    <s v="Y"/>
    <n v="224278.43760000003"/>
    <n v="73964.774800000028"/>
    <n v="15976.391356800004"/>
    <n v="168132.49951680002"/>
    <n v="27733.899516800011"/>
    <n v="0"/>
    <n v="0"/>
    <n v="3659098.7"/>
    <n v="1078252.78"/>
    <n v="3040203.26"/>
    <n v="930747.24"/>
    <n v="3266671.03"/>
    <n v="98.08"/>
    <n v="0"/>
    <n v="20000"/>
    <n v="0"/>
  </r>
  <r>
    <x v="301"/>
    <s v="124113"/>
    <d v="2009-12-27T00:00:00"/>
    <n v="15.021917808219179"/>
    <s v="Y"/>
    <s v="PK"/>
    <s v="WATKIB01"/>
    <s v="Anna Waclawek"/>
    <s v="SR III"/>
    <s v="SR III"/>
    <n v="4151316.99"/>
    <n v="1468171.8499999996"/>
    <n v="0.35366411515589891"/>
    <n v="216252.01"/>
    <n v="0"/>
    <n v="3867.3103260000007"/>
    <n v="212384.699674"/>
    <n v="0.14465929153593299"/>
    <n v="1.2"/>
    <n v="211416.74639999992"/>
    <n v="-967.95327400008682"/>
    <s v="N"/>
    <n v="290592.18930000003"/>
    <n v="102772.02949999999"/>
    <n v="22198.758371999997"/>
    <n v="233615.5047719999"/>
    <n v="17363.494771999889"/>
    <n v="0"/>
    <n v="0"/>
    <n v="5454860.7999999998"/>
    <n v="1685527.74"/>
    <n v="4639409.34"/>
    <n v="1581456.78"/>
    <n v="4804059.05"/>
    <n v="86.41"/>
    <n v="0"/>
    <n v="20000"/>
    <n v="0"/>
  </r>
  <r>
    <x v="302"/>
    <s v="250898"/>
    <d v="2012-07-16T00:00:00"/>
    <n v="12.468493150684932"/>
    <s v="Y"/>
    <s v="PK"/>
    <s v="BJOHNS1"/>
    <s v="Anthony Hutson"/>
    <s v="SR III"/>
    <s v="SR III"/>
    <n v="15995467.199999999"/>
    <n v="3981589.64"/>
    <n v="0.24891987149959585"/>
    <n v="575882.5"/>
    <n v="0"/>
    <n v="0"/>
    <n v="575882.5"/>
    <n v="0.14463632671095658"/>
    <n v="1"/>
    <n v="477790.75679999997"/>
    <n v="-98091.743200000026"/>
    <s v="N"/>
    <n v="1119682.7040000001"/>
    <n v="278711.27480000007"/>
    <n v="50168.029464000014"/>
    <n v="527958.78626399999"/>
    <n v="-47923.713736000005"/>
    <n v="1069592.6061866104"/>
    <n v="266242.85408888891"/>
    <n v="7778246.7599999998"/>
    <n v="2085749.25"/>
    <n v="11491979.33"/>
    <n v="2961247.82"/>
    <n v="12101121.17"/>
    <n v="132.18"/>
    <n v="200"/>
    <n v="20000"/>
    <n v="40000"/>
  </r>
  <r>
    <x v="303"/>
    <s v="158433"/>
    <d v="2000-11-04T00:00:00"/>
    <n v="24.172602739726027"/>
    <s v="Y"/>
    <s v="PK"/>
    <s v="TWOMB01"/>
    <s v="Anna Waclawek"/>
    <s v="SR III"/>
    <s v="SR III"/>
    <n v="4726648.74"/>
    <n v="1024986.5199999999"/>
    <n v="0.21685269551043471"/>
    <n v="93711.409999999989"/>
    <n v="0"/>
    <n v="0"/>
    <n v="93711.409999999989"/>
    <n v="9.1426968229787062E-2"/>
    <n v="0.75"/>
    <n v="92248.786799999987"/>
    <n v="-1462.6232000000018"/>
    <s v="N"/>
    <n v="330865.41180000006"/>
    <n v="71749.056400000001"/>
    <n v="9686.1226139999999"/>
    <n v="101934.90941399999"/>
    <n v="8223.4994140000053"/>
    <n v="0"/>
    <n v="0"/>
    <n v="5145618"/>
    <n v="1110539.72"/>
    <n v="5128096.3600000003"/>
    <n v="1214573.81"/>
    <n v="5289679.37"/>
    <n v="89.36"/>
    <n v="0"/>
    <n v="20000"/>
    <n v="0"/>
  </r>
  <r>
    <x v="304"/>
    <s v="019097"/>
    <d v="2002-05-13T00:00:00"/>
    <n v="22.652054794520549"/>
    <s v="Y"/>
    <s v="PK"/>
    <s v="GEISEB01"/>
    <s v="Derek Anderson"/>
    <s v="SR III"/>
    <s v="SR III"/>
    <n v="11892049.08"/>
    <n v="3517701.2399999998"/>
    <n v="0.29580278523371178"/>
    <n v="631791.38"/>
    <n v="0"/>
    <n v="0"/>
    <n v="631791.38"/>
    <n v="0.17960347877638411"/>
    <n v="1.2"/>
    <n v="506548.97855999996"/>
    <n v="-125242.40144000005"/>
    <s v="N"/>
    <n v="832443.43560000008"/>
    <n v="246239.08680000002"/>
    <n v="53187.642748800004"/>
    <n v="559736.62130879995"/>
    <n v="-72054.758691200055"/>
    <n v="1353280.7496549897"/>
    <n v="400304.21495111141"/>
    <n v="6365202.4699999997"/>
    <n v="1743846.66"/>
    <n v="12300225.26"/>
    <n v="3541560.13"/>
    <n v="13252033.380000001"/>
    <n v="89.74"/>
    <n v="0"/>
    <n v="20000"/>
    <n v="0"/>
  </r>
  <r>
    <x v="305"/>
    <s v="084423"/>
    <d v="1995-01-18T00:00:00"/>
    <n v="29.972602739726028"/>
    <s v="Y"/>
    <s v="PK"/>
    <s v="JOHNSB05"/>
    <s v="Keith Fergusson"/>
    <s v="SR III"/>
    <s v="SR III"/>
    <n v="10309862.07"/>
    <n v="2676257.19"/>
    <n v="0.25958224967795324"/>
    <n v="460335.87"/>
    <n v="0"/>
    <n v="0"/>
    <n v="460335.87"/>
    <n v="0.17200733611107086"/>
    <n v="1"/>
    <n v="321150.8628"/>
    <n v="-139185.00719999999"/>
    <s v="N"/>
    <n v="721690.34490000014"/>
    <n v="187338.00330000001"/>
    <n v="33720.840594000001"/>
    <n v="354871.70339400001"/>
    <n v="-105464.16660599998"/>
    <n v="2257134.4436181705"/>
    <n v="585912.03669999994"/>
    <n v="12497451.109999999"/>
    <n v="3154763.81"/>
    <n v="15307291.83"/>
    <n v="3447651.46"/>
    <n v="10575843.07"/>
    <n v="97.49"/>
    <n v="0"/>
    <n v="20000"/>
    <n v="0"/>
  </r>
  <r>
    <x v="306"/>
    <s v="302200"/>
    <d v="2016-11-01T00:00:00"/>
    <n v="8.169863013698631"/>
    <s v="Y"/>
    <s v="PK"/>
    <s v="BANTVEL"/>
    <s v="Joseph Pleva"/>
    <s v="SR III"/>
    <s v="SR III"/>
    <n v="3302316.53"/>
    <n v="1050460.45"/>
    <n v="0.31809805040100136"/>
    <n v="141438.03"/>
    <n v="0"/>
    <n v="0"/>
    <n v="141438.03"/>
    <n v="0.13464384118412073"/>
    <n v="1.2"/>
    <n v="151266.30479999998"/>
    <n v="9828.2747999999847"/>
    <s v="Y"/>
    <n v="231162.15710000001"/>
    <n v="73532.231499999994"/>
    <n v="15882.962003999997"/>
    <n v="167149.26680399998"/>
    <n v="25711.236803999986"/>
    <n v="0"/>
    <n v="0"/>
    <n v="4715982.84"/>
    <n v="1405440.83"/>
    <n v="3738983.73"/>
    <n v="1125649.99"/>
    <n v="3919469.61"/>
    <n v="84.25"/>
    <n v="0"/>
    <n v="20000"/>
    <n v="0"/>
  </r>
  <r>
    <x v="307"/>
    <s v="300736"/>
    <d v="2015-09-21T00:00:00"/>
    <n v="9.2849315068493148"/>
    <s v="Y"/>
    <s v="PK"/>
    <s v="BBERNA"/>
    <s v="William Benedict"/>
    <s v="SR III"/>
    <s v="SR III"/>
    <n v="4051696.45"/>
    <n v="1147041.5900000001"/>
    <n v="0.28310156107573164"/>
    <n v="146273.49999999997"/>
    <n v="0"/>
    <n v="0"/>
    <n v="146273.49999999997"/>
    <n v="0.12752240308915039"/>
    <n v="1"/>
    <n v="137644.9908"/>
    <n v="-8628.5091999999713"/>
    <s v="N"/>
    <n v="283618.75150000001"/>
    <n v="80292.911300000007"/>
    <n v="14452.724034000001"/>
    <n v="152097.71483400001"/>
    <n v="5824.2148340000422"/>
    <n v="0"/>
    <n v="0"/>
    <n v="2682562.96"/>
    <n v="687022.51"/>
    <n v="3612700.96"/>
    <n v="1018298.48"/>
    <n v="5877354.2599999998"/>
    <n v="68.94"/>
    <n v="0"/>
    <n v="20000"/>
    <n v="0"/>
  </r>
  <r>
    <x v="308"/>
    <s v="245498"/>
    <d v="2011-06-01T00:00:00"/>
    <n v="13.594520547945205"/>
    <s v="Y"/>
    <s v="PK"/>
    <s v="BCROWE"/>
    <s v="Michael Boone"/>
    <s v="SR III"/>
    <s v="SR III"/>
    <n v="17701775.23"/>
    <n v="4124781.62"/>
    <n v="0.23301513923922984"/>
    <n v="678899.15"/>
    <n v="0"/>
    <n v="1660.2580226249411"/>
    <n v="677238.89197737514"/>
    <n v="0.16418781753041634"/>
    <n v="0.75"/>
    <n v="371230.34580000001"/>
    <n v="-306008.54617737513"/>
    <s v="N"/>
    <n v="1239124.2661000001"/>
    <n v="288734.71340000001"/>
    <n v="38979.186308999997"/>
    <n v="410209.53210900002"/>
    <n v="-268689.617891"/>
    <n v="6406107.7931160191"/>
    <n v="1492720.0993944446"/>
    <n v="14012467.9"/>
    <n v="3761521.6"/>
    <n v="16709545.27"/>
    <n v="4369283.75"/>
    <n v="17030324.829999998"/>
    <n v="103.94"/>
    <n v="119.7"/>
    <n v="20000"/>
    <n v="23940"/>
  </r>
  <r>
    <x v="309"/>
    <s v="078920"/>
    <d v="1995-08-14T00:00:00"/>
    <n v="29.402739726027399"/>
    <s v="Y"/>
    <s v="PK"/>
    <s v="DANIEB01"/>
    <s v="Nicholas Napolitano"/>
    <s v="SR III"/>
    <s v="SR III"/>
    <n v="7024159.1799999997"/>
    <n v="1887376.7100000002"/>
    <n v="0.26869788420711732"/>
    <n v="261387.08"/>
    <n v="0"/>
    <n v="0"/>
    <n v="261387.08"/>
    <n v="0.13849226739689924"/>
    <n v="1"/>
    <n v="226485.20520000003"/>
    <n v="-34901.874799999961"/>
    <s v="N"/>
    <n v="491691.14260000002"/>
    <n v="132116.36970000001"/>
    <n v="23780.946545999999"/>
    <n v="250266.15174600002"/>
    <n v="-11120.928253999969"/>
    <n v="229934.57848302534"/>
    <n v="61782.934744444276"/>
    <n v="7530185.7699999996"/>
    <n v="1965362.4"/>
    <n v="7551600.7000000002"/>
    <n v="2030453.29"/>
    <n v="8445897.5600000005"/>
    <n v="83.17"/>
    <n v="0"/>
    <n v="20000"/>
    <n v="0"/>
  </r>
  <r>
    <x v="310"/>
    <s v="158418"/>
    <d v="1988-05-16T00:00:00"/>
    <n v="36.652054794520545"/>
    <s v="Y"/>
    <s v="PK"/>
    <s v="BDOLING"/>
    <s v="Teall Bennett"/>
    <s v="SR III"/>
    <s v="SR III"/>
    <n v="11884685.699999999"/>
    <n v="2875690.77"/>
    <n v="0.24196607656187324"/>
    <n v="404064.07"/>
    <n v="0"/>
    <n v="0"/>
    <n v="404064.07"/>
    <n v="0.14051026425209134"/>
    <n v="1"/>
    <n v="345082.89240000001"/>
    <n v="-58981.177599999995"/>
    <s v="N"/>
    <n v="831927.99900000007"/>
    <n v="201298.35390000002"/>
    <n v="36233.703701999999"/>
    <n v="381316.59610199998"/>
    <n v="-22747.473898000026"/>
    <n v="522283.35800028429"/>
    <n v="126374.85498888904"/>
    <n v="8716132.3900000006"/>
    <n v="1859937.01"/>
    <n v="8251187.4299999997"/>
    <n v="1799996.38"/>
    <n v="10149055.060000001"/>
    <n v="117.1"/>
    <n v="200"/>
    <n v="20000"/>
    <n v="40000"/>
  </r>
  <r>
    <x v="311"/>
    <s v="089168"/>
    <d v="1985-05-20T00:00:00"/>
    <n v="39.643835616438359"/>
    <s v="Y"/>
    <s v="PK"/>
    <s v="HANKIB01"/>
    <s v="Donald Tighe"/>
    <s v="SR III"/>
    <s v="SR III"/>
    <n v="8446150.6699999999"/>
    <n v="2154202.4200000004"/>
    <n v="0.25505138425384027"/>
    <n v="297856.31"/>
    <n v="0"/>
    <n v="0"/>
    <n v="297856.31"/>
    <n v="0.13826755890470124"/>
    <n v="1"/>
    <n v="258504.29040000003"/>
    <n v="-39352.019599999971"/>
    <s v="N"/>
    <n v="591230.54690000007"/>
    <n v="150794.16940000004"/>
    <n v="27142.950492000007"/>
    <n v="285647.24089200003"/>
    <n v="-12209.069107999967"/>
    <n v="265939.20244559372"/>
    <n v="67828.161711110937"/>
    <n v="6741847.5099999998"/>
    <n v="1475070.05"/>
    <n v="8120773.4000000004"/>
    <n v="1946957.9"/>
    <n v="8838582.7100000009"/>
    <n v="95.56"/>
    <n v="0"/>
    <n v="20000"/>
    <n v="0"/>
  </r>
  <r>
    <x v="312"/>
    <s v="164219"/>
    <d v="1994-09-05T00:00:00"/>
    <n v="30.342465753424658"/>
    <s v="Y"/>
    <s v="PK"/>
    <s v="TFILER"/>
    <s v="Anna Waclawek"/>
    <s v="SR III"/>
    <s v="SR III"/>
    <n v="12217505.01"/>
    <n v="2155690.7400000002"/>
    <n v="0.17644279566372775"/>
    <n v="296580.71999999997"/>
    <n v="0"/>
    <n v="1393.6081349999949"/>
    <n v="295187.11186499998"/>
    <n v="0.13693388684547578"/>
    <n v="0.75"/>
    <n v="194012.1666"/>
    <n v="-101174.94526499999"/>
    <s v="N"/>
    <n v="855225.35070000007"/>
    <n v="150898.35180000003"/>
    <n v="20371.277493000001"/>
    <n v="214383.444093"/>
    <n v="-82197.275906999974"/>
    <n v="2588099.6223102962"/>
    <n v="456651.53281666653"/>
    <n v="13487483.220000001"/>
    <n v="2252067.9900000002"/>
    <n v="11447314.5"/>
    <n v="2137252.9500000002"/>
    <n v="12142720.779999999"/>
    <n v="100.62"/>
    <n v="103.1"/>
    <n v="20000"/>
    <n v="20620"/>
  </r>
  <r>
    <x v="313"/>
    <s v="123202"/>
    <d v="2006-08-14T00:00:00"/>
    <n v="18.394520547945206"/>
    <s v="Y"/>
    <s v="PK"/>
    <s v="DOUGHB01"/>
    <s v="Daniel Hutchison"/>
    <s v="SR III"/>
    <s v="SR III"/>
    <n v="16437497.199999999"/>
    <n v="4006950.27"/>
    <n v="0.24376887924275967"/>
    <n v="598777.69000000006"/>
    <n v="0"/>
    <n v="1718.36361975"/>
    <n v="597059.32638025004"/>
    <n v="0.14900592374465632"/>
    <n v="1"/>
    <n v="480834.03239999997"/>
    <n v="-116225.29398025008"/>
    <s v="N"/>
    <n v="1150624.804"/>
    <n v="280486.51890000002"/>
    <n v="50487.573402000002"/>
    <n v="531321.60580199992"/>
    <n v="-67456.084198000142"/>
    <n v="1537341.5363206333"/>
    <n v="374756.02332222305"/>
    <n v="18606257.309999999"/>
    <n v="4556901.26"/>
    <n v="20425294.949999999"/>
    <n v="5024945.6399999997"/>
    <n v="20522889.41"/>
    <n v="80.09"/>
    <n v="0"/>
    <n v="20000"/>
    <n v="0"/>
  </r>
  <r>
    <x v="314"/>
    <s v="125141"/>
    <d v="2014-04-27T00:00:00"/>
    <n v="10.687671232876712"/>
    <s v="Y"/>
    <s v="PK"/>
    <s v="HEGSEB01"/>
    <s v="Helen Mcneil"/>
    <s v="SR III"/>
    <s v="SR III"/>
    <n v="11428403.93"/>
    <n v="2963048.0700000003"/>
    <n v="0.25927050602594515"/>
    <n v="450277.47999999992"/>
    <n v="0"/>
    <n v="0"/>
    <n v="450277.47999999992"/>
    <n v="0.15196428453487759"/>
    <n v="1"/>
    <n v="355565.7684"/>
    <n v="-94711.711599999922"/>
    <s v="N"/>
    <n v="799988.27510000009"/>
    <n v="207413.36490000004"/>
    <n v="37334.405682000004"/>
    <n v="392900.17408199998"/>
    <n v="-57377.30591799994"/>
    <n v="1229460.3637779637"/>
    <n v="318762.81065555522"/>
    <n v="10386080.960000001"/>
    <n v="2447195.0099999998"/>
    <n v="11538813.710000001"/>
    <n v="2932115.74"/>
    <n v="12356520.810000001"/>
    <n v="92.49"/>
    <n v="0"/>
    <n v="20000"/>
    <n v="0"/>
  </r>
  <r>
    <x v="315"/>
    <s v="263906"/>
    <d v="2013-07-19T00:00:00"/>
    <n v="11.46027397260274"/>
    <s v="Y"/>
    <s v="PK"/>
    <s v="BQUINTA"/>
    <s v="David Johnson Iii"/>
    <s v="SR III"/>
    <s v="SR III"/>
    <n v="5077280.12"/>
    <n v="1554284.94"/>
    <n v="0.30612550485002588"/>
    <n v="252568.28999999998"/>
    <n v="0"/>
    <n v="2847.2830141499871"/>
    <n v="249721.00698584999"/>
    <n v="0.16066616909113846"/>
    <n v="1.2"/>
    <n v="223817.03135999999"/>
    <n v="-25903.975625849998"/>
    <s v="N"/>
    <n v="355409.60840000003"/>
    <n v="108799.9458"/>
    <n v="23500.7882928"/>
    <n v="247317.81965279998"/>
    <n v="-5250.4703471999965"/>
    <n v="95285.362521352115"/>
    <n v="29169.27970666665"/>
    <n v="4818460.96"/>
    <n v="1361552.74"/>
    <n v="4687756.53"/>
    <n v="1394682.35"/>
    <n v="4758745.8899999997"/>
    <n v="106.69"/>
    <n v="137.68"/>
    <n v="20000"/>
    <n v="27535"/>
  </r>
  <r>
    <x v="316"/>
    <s v="074848"/>
    <d v="1980-02-11T00:00:00"/>
    <n v="44.917808219178085"/>
    <s v="Y"/>
    <s v="PK"/>
    <s v="COPPOC01"/>
    <s v="Mark Basilii"/>
    <s v="SR III"/>
    <s v="SR III"/>
    <n v="5196834"/>
    <n v="1766488.2400000002"/>
    <n v="0.33991623361454304"/>
    <n v="274064.80000000005"/>
    <n v="0"/>
    <n v="9732.078706965025"/>
    <n v="264332.72129303502"/>
    <n v="0.14963740788505617"/>
    <n v="1.2"/>
    <n v="254374.30656000003"/>
    <n v="-9958.4147330349952"/>
    <s v="N"/>
    <n v="363778.38000000006"/>
    <n v="123654.17680000003"/>
    <n v="26709.302188800008"/>
    <n v="281083.6087488"/>
    <n v="7018.8087487999583"/>
    <n v="0"/>
    <n v="0"/>
    <n v="7260711.6699999999"/>
    <n v="2136768.0099999998"/>
    <n v="7407199.5800000001"/>
    <n v="2376355.91"/>
    <n v="7926005.7999999998"/>
    <n v="65.569999999999993"/>
    <n v="0"/>
    <n v="20000"/>
    <n v="0"/>
  </r>
  <r>
    <x v="317"/>
    <s v="081750"/>
    <d v="1992-07-20T00:00:00"/>
    <n v="32.471232876712328"/>
    <s v="Y"/>
    <s v="PK"/>
    <s v="STUMMC01"/>
    <s v="Jacqueline Mayo"/>
    <s v="SR III"/>
    <s v="SR III"/>
    <n v="16596134.32"/>
    <n v="4209116.18"/>
    <n v="0.25362027679708488"/>
    <n v="629989.68999999994"/>
    <n v="0"/>
    <n v="0"/>
    <n v="629989.68999999994"/>
    <n v="0.14967267783993551"/>
    <n v="1"/>
    <n v="505093.94159999996"/>
    <n v="-124895.74839999998"/>
    <s v="N"/>
    <n v="1161729.4024"/>
    <n v="294638.13260000001"/>
    <n v="53034.863868"/>
    <n v="558128.80546800001"/>
    <n v="-71860.884531999938"/>
    <n v="1574113.6368536497"/>
    <n v="399227.13628888858"/>
    <n v="14686120.33"/>
    <n v="3447360.76"/>
    <n v="16687719.619999999"/>
    <n v="3907666.35"/>
    <n v="18880875.899999999"/>
    <n v="87.9"/>
    <n v="0"/>
    <n v="20000"/>
    <n v="0"/>
  </r>
  <r>
    <x v="318"/>
    <s v="014030"/>
    <d v="2001-03-26T00:00:00"/>
    <n v="23.783561643835615"/>
    <s v="Y"/>
    <s v="PK"/>
    <s v="TANNEC01"/>
    <s v="Alan Mccain"/>
    <s v="SR III"/>
    <s v="SR III"/>
    <n v="3324691.2"/>
    <n v="1165613.24"/>
    <n v="0.35059293326249363"/>
    <n v="162843.91999999998"/>
    <n v="0"/>
    <n v="509.79722700000275"/>
    <n v="162334.12277299998"/>
    <n v="0.13926928521590917"/>
    <n v="1.2"/>
    <n v="167848.30656"/>
    <n v="5514.1837870000163"/>
    <s v="Y"/>
    <n v="232728.38400000005"/>
    <n v="81592.926800000001"/>
    <n v="17624.072188800001"/>
    <n v="185472.37874879999"/>
    <n v="22628.458748800011"/>
    <n v="0"/>
    <n v="0"/>
    <n v="2857633.75"/>
    <n v="863858.91"/>
    <n v="3037399.63"/>
    <n v="971141.76"/>
    <n v="3697001.24"/>
    <n v="89.93"/>
    <n v="0"/>
    <n v="20000"/>
    <n v="0"/>
  </r>
  <r>
    <x v="319"/>
    <s v="184447"/>
    <d v="2005-07-11T00:00:00"/>
    <n v="19.487671232876714"/>
    <s v="Y"/>
    <s v="PK"/>
    <s v="CRUIZ"/>
    <s v="Gary Stolzer"/>
    <s v="SR III"/>
    <s v="SR III"/>
    <n v="7200138.4699999997"/>
    <n v="1496057.35"/>
    <n v="0.20778174700854055"/>
    <n v="168972.94"/>
    <n v="0"/>
    <n v="0"/>
    <n v="168972.94"/>
    <n v="0.11294549637418645"/>
    <n v="0.75"/>
    <n v="134645.16150000002"/>
    <n v="-34327.778499999986"/>
    <s v="N"/>
    <n v="504009.69290000002"/>
    <n v="104724.01450000002"/>
    <n v="14137.7419575"/>
    <n v="148782.90345750001"/>
    <n v="-20190.036542499991"/>
    <n v="539830.23675291869"/>
    <n v="112166.86968055551"/>
    <n v="8354000.25"/>
    <n v="2063417.25"/>
    <n v="8502045.9600000009"/>
    <n v="2178108.39"/>
    <n v="9350614.5"/>
    <n v="77"/>
    <n v="0"/>
    <n v="20000"/>
    <n v="0"/>
  </r>
  <r>
    <x v="320"/>
    <s v="125034"/>
    <d v="2013-11-10T00:00:00"/>
    <n v="11.147945205479452"/>
    <s v="Y"/>
    <s v="PK"/>
    <s v="CURRYC01"/>
    <s v="Anthony Hutson"/>
    <s v="SR III"/>
    <s v="SR III"/>
    <n v="6327125.1299999999"/>
    <n v="1516278.27"/>
    <n v="0.23964727089252305"/>
    <n v="172534.46999999997"/>
    <n v="0"/>
    <n v="396.5656500000041"/>
    <n v="172137.90434999997"/>
    <n v="0.11352659189002291"/>
    <n v="0.75"/>
    <n v="136465.04429999998"/>
    <n v="-35672.860049999988"/>
    <s v="N"/>
    <n v="442898.75910000002"/>
    <n v="106139.47890000002"/>
    <n v="14328.829651500004"/>
    <n v="150793.87395149999"/>
    <n v="-21740.596048499981"/>
    <n v="503995.26232243684"/>
    <n v="120781.08915833324"/>
    <n v="5827193.9199999999"/>
    <n v="1479857.19"/>
    <n v="5667751.9199999999"/>
    <n v="1390306.11"/>
    <n v="5994708.3200000003"/>
    <n v="105.55"/>
    <n v="129.13"/>
    <n v="20000"/>
    <n v="25825"/>
  </r>
  <r>
    <x v="321"/>
    <s v="307812"/>
    <d v="2021-09-20T00:00:00"/>
    <n v="3.2821917808219179"/>
    <s v="Y"/>
    <s v="PK"/>
    <s v="CLANDIS"/>
    <s v="Brandon Roehm"/>
    <s v="SR III"/>
    <s v="SR III"/>
    <n v="4683898.34"/>
    <n v="1185127.8299999998"/>
    <n v="0.25302168065415354"/>
    <n v="159732.84"/>
    <n v="0"/>
    <n v="0"/>
    <n v="159732.84"/>
    <n v="0.13478110627104253"/>
    <n v="1"/>
    <n v="142215.33959999998"/>
    <n v="-17517.500400000019"/>
    <s v="N"/>
    <n v="327872.88380000001"/>
    <n v="82958.948099999994"/>
    <n v="14932.610657999998"/>
    <n v="157147.95025799997"/>
    <n v="-2584.8897420000285"/>
    <n v="56756.000234998392"/>
    <n v="14360.498566666825"/>
    <n v="3938303.51"/>
    <n v="810066.23"/>
    <n v="4106721.14"/>
    <n v="1169659.9099999999"/>
    <n v="4580182.8600000003"/>
    <n v="102.26"/>
    <n v="111.3"/>
    <n v="20000"/>
    <n v="22260"/>
  </r>
  <r>
    <x v="322"/>
    <s v="163977"/>
    <d v="1993-08-16T00:00:00"/>
    <n v="31.397260273972602"/>
    <s v="Y"/>
    <s v="PK"/>
    <s v="CHARDEN"/>
    <s v="Marvin Harris Jr."/>
    <s v="SR III"/>
    <s v="SR III"/>
    <n v="8769609.6400000006"/>
    <n v="2421310.3200000003"/>
    <n v="0.27610240585349477"/>
    <n v="399946.70999999996"/>
    <n v="0"/>
    <n v="0"/>
    <n v="399946.70999999996"/>
    <n v="0.16517779926696877"/>
    <n v="1"/>
    <n v="290557.23840000003"/>
    <n v="-109389.47159999993"/>
    <s v="N"/>
    <n v="613872.67480000015"/>
    <n v="169491.72240000006"/>
    <n v="30508.510032000009"/>
    <n v="321065.74843200005"/>
    <n v="-78880.961567999911"/>
    <n v="1587192.1250088569"/>
    <n v="438227.56426666619"/>
    <n v="11228981.470000001"/>
    <n v="2416103.2200000002"/>
    <n v="9831373.2300000004"/>
    <n v="2433199.91"/>
    <n v="10214374.380000001"/>
    <n v="85.86"/>
    <n v="0"/>
    <n v="20000"/>
    <n v="0"/>
  </r>
  <r>
    <x v="323"/>
    <s v="161783"/>
    <d v="1985-05-20T00:00:00"/>
    <n v="39.643835616438359"/>
    <s v="Y"/>
    <s v="PK"/>
    <s v="CSAMPSO"/>
    <s v="Kristine Seymour"/>
    <s v="SR III"/>
    <s v="SR III"/>
    <n v="4759187.3899999997"/>
    <n v="1626624.3699999999"/>
    <n v="0.3417861573212817"/>
    <n v="246321.82"/>
    <n v="0"/>
    <n v="0"/>
    <n v="246321.82"/>
    <n v="0.15143128588439875"/>
    <n v="1.2"/>
    <n v="234233.90927999999"/>
    <n v="-12087.910720000014"/>
    <s v="N"/>
    <n v="333143.11729999998"/>
    <n v="113863.7059"/>
    <n v="24594.560474399997"/>
    <n v="258828.46975439999"/>
    <n v="12506.649754399987"/>
    <n v="0"/>
    <n v="0"/>
    <n v="4541989.07"/>
    <n v="1431398.07"/>
    <n v="4871157.24"/>
    <n v="1646190.66"/>
    <n v="5409094.3700000001"/>
    <n v="87.98"/>
    <n v="0"/>
    <n v="20000"/>
    <n v="0"/>
  </r>
  <r>
    <x v="324"/>
    <s v="159139"/>
    <d v="2000-01-03T00:00:00"/>
    <n v="25.010958904109589"/>
    <s v="Y"/>
    <s v="PK"/>
    <s v="CWALKER"/>
    <s v="Joanne Leudesdorff"/>
    <s v="SR III"/>
    <s v="SR III"/>
    <n v="10752056.710000001"/>
    <n v="2785363.4400000004"/>
    <n v="0.25905401311820275"/>
    <n v="393168.80000000005"/>
    <n v="0"/>
    <n v="3836.5137407999719"/>
    <n v="389332.28625920007"/>
    <n v="0.13977791216330462"/>
    <n v="1"/>
    <n v="334243.61280000006"/>
    <n v="-55088.673459200014"/>
    <s v="N"/>
    <n v="752643.96970000013"/>
    <n v="194975.44080000004"/>
    <n v="35095.579344000005"/>
    <n v="369339.19214400009"/>
    <n v="-23829.607855999959"/>
    <n v="511039.02509591571"/>
    <n v="132386.71031111089"/>
    <n v="10749737.970000001"/>
    <n v="2367456.9"/>
    <n v="10418330.859999999"/>
    <n v="2504464.56"/>
    <n v="10732915.439999999"/>
    <n v="100.18"/>
    <n v="100.9"/>
    <n v="20000"/>
    <n v="20180"/>
  </r>
  <r>
    <x v="325"/>
    <s v="078396"/>
    <d v="1978-04-03T00:00:00"/>
    <n v="46.778082191780825"/>
    <s v="Y"/>
    <s v="PK"/>
    <s v="AROMAC01"/>
    <s v="Ghislaine Pinon-Grillo"/>
    <s v="SR III"/>
    <s v="SR III"/>
    <n v="6273778.6100000003"/>
    <n v="2143325.08"/>
    <n v="0.34163224640787887"/>
    <n v="352034.94999999995"/>
    <n v="0"/>
    <n v="1003.7557128749977"/>
    <n v="351031.19428712496"/>
    <n v="0.16377879284981117"/>
    <n v="1.2"/>
    <n v="308638.81151999999"/>
    <n v="-42392.382767124975"/>
    <s v="N"/>
    <n v="439164.50270000007"/>
    <n v="150032.7556"/>
    <n v="32407.075209599996"/>
    <n v="341045.88672959997"/>
    <n v="-10989.063270399987"/>
    <n v="178701.95844842293"/>
    <n v="61050.351502222155"/>
    <n v="5976733.1399999997"/>
    <n v="1921323.8"/>
    <n v="6721152.0599999996"/>
    <n v="2314682.4700000002"/>
    <n v="7191231.2400000002"/>
    <n v="87.24"/>
    <n v="0"/>
    <n v="20000"/>
    <n v="0"/>
  </r>
  <r>
    <x v="326"/>
    <s v="082803"/>
    <d v="1993-02-01T00:00:00"/>
    <n v="31.934246575342467"/>
    <s v="Y"/>
    <s v="PK"/>
    <s v="BYKOWC01"/>
    <s v="Thomas Guenette"/>
    <s v="SR III"/>
    <s v="SR III"/>
    <n v="3529215.87"/>
    <n v="1367448.68"/>
    <n v="0.38746529834685345"/>
    <n v="199365.34000000003"/>
    <n v="0"/>
    <n v="539.82467737499246"/>
    <n v="198825.51532262503"/>
    <n v="0.14539888643033028"/>
    <n v="1.2"/>
    <n v="196912.60991999999"/>
    <n v="-1912.9054026250378"/>
    <s v="N"/>
    <n v="247045.11090000003"/>
    <n v="95721.407600000006"/>
    <n v="20675.824041600001"/>
    <n v="217588.43396159998"/>
    <n v="18223.093961599952"/>
    <n v="0"/>
    <n v="0"/>
    <n v="4396244.9000000004"/>
    <n v="1661932.58"/>
    <n v="3949566.44"/>
    <n v="1550184.36"/>
    <n v="4106665.5"/>
    <n v="85.94"/>
    <n v="0"/>
    <n v="20000"/>
    <n v="0"/>
  </r>
  <r>
    <x v="327"/>
    <s v="302412"/>
    <d v="2017-01-10T00:00:00"/>
    <n v="7.978082191780822"/>
    <s v="Y"/>
    <s v="PK"/>
    <s v="CIGNASZ"/>
    <s v="Thomas Montbriand"/>
    <s v="SR III"/>
    <s v="SR III"/>
    <n v="5448673.0300000003"/>
    <n v="1236993.9099999997"/>
    <n v="0.22702663624504546"/>
    <n v="133355.31"/>
    <n v="0"/>
    <n v="8456.2900175250252"/>
    <n v="124899.01998247497"/>
    <n v="0.10096979376598143"/>
    <n v="0.75"/>
    <n v="111329.45189999996"/>
    <n v="-13569.568082475016"/>
    <s v="N"/>
    <n v="381407.11210000003"/>
    <n v="86589.573699999979"/>
    <n v="11689.592449499996"/>
    <n v="123019.04434949995"/>
    <n v="-10336.265650500049"/>
    <n v="252938.15302074185"/>
    <n v="57423.698058333604"/>
    <n v="6538154.5999999996"/>
    <n v="1653976.88"/>
    <n v="6250088.4000000004"/>
    <n v="1479182.07"/>
    <n v="6584648.0800000001"/>
    <n v="82.75"/>
    <n v="0"/>
    <n v="20000"/>
    <n v="0"/>
  </r>
  <r>
    <x v="328"/>
    <s v="029828"/>
    <d v="2003-09-26T00:00:00"/>
    <n v="21.279452054794522"/>
    <s v="Y"/>
    <s v="PK"/>
    <s v="MASKCH01"/>
    <s v="Cynthia Stoner"/>
    <s v="SR III"/>
    <s v="SR III"/>
    <n v="4679293.28"/>
    <n v="1277543.6600000001"/>
    <n v="0.27302064298051437"/>
    <n v="164323.70999999996"/>
    <n v="0"/>
    <n v="0"/>
    <n v="164323.70999999996"/>
    <n v="0.12862473130663882"/>
    <n v="1"/>
    <n v="153305.23920000001"/>
    <n v="-11018.470799999952"/>
    <s v="N"/>
    <n v="327550.52960000007"/>
    <n v="89428.056200000021"/>
    <n v="16097.050116000004"/>
    <n v="169402.28931600001"/>
    <n v="5078.5793160000467"/>
    <n v="0"/>
    <n v="0"/>
    <n v="4148325.33"/>
    <n v="976059.32"/>
    <n v="4894419.99"/>
    <n v="1309507.43"/>
    <n v="5239670.8499999996"/>
    <n v="89.31"/>
    <n v="0"/>
    <n v="20000"/>
    <n v="0"/>
  </r>
  <r>
    <x v="329"/>
    <s v="300948"/>
    <d v="2015-12-07T00:00:00"/>
    <n v="9.0739726027397261"/>
    <s v="Y"/>
    <s v="PK"/>
    <s v="CSCHULL"/>
    <s v="Zack Stender"/>
    <s v="SR III"/>
    <s v="SR III"/>
    <n v="5430408.6399999997"/>
    <n v="1703795.08"/>
    <n v="0.31375080458033455"/>
    <n v="260111.64"/>
    <n v="0"/>
    <n v="3829.6761930525463"/>
    <n v="256281.96380694746"/>
    <n v="0.1504183025384411"/>
    <n v="1.2"/>
    <n v="245346.49152000001"/>
    <n v="-10935.47228694745"/>
    <s v="N"/>
    <n v="380128.60480000003"/>
    <n v="119265.65560000003"/>
    <n v="25761.381609600005"/>
    <n v="271107.87312960002"/>
    <n v="10996.233129600005"/>
    <n v="0"/>
    <n v="0"/>
    <n v="4425873.3099999996"/>
    <n v="1352651.12"/>
    <n v="5518251.3099999996"/>
    <n v="1759829.65"/>
    <n v="5915505.4100000001"/>
    <n v="91.8"/>
    <n v="0"/>
    <n v="20000"/>
    <n v="0"/>
  </r>
  <r>
    <x v="330"/>
    <s v="190450"/>
    <d v="2006-05-01T00:00:00"/>
    <n v="18.682191780821917"/>
    <s v="Y"/>
    <s v="PK"/>
    <s v="CHAYES"/>
    <s v="Robert Spencer"/>
    <s v="SR III"/>
    <s v="SR III"/>
    <n v="3406913.47"/>
    <n v="851549.84"/>
    <n v="0.24994759846366157"/>
    <n v="86546.339999999982"/>
    <n v="0"/>
    <n v="0"/>
    <n v="86546.339999999982"/>
    <n v="0.10163391023595282"/>
    <n v="1"/>
    <n v="102185.98079999999"/>
    <n v="15639.640800000008"/>
    <s v="Y"/>
    <n v="238483.94290000002"/>
    <n v="59608.488799999999"/>
    <n v="10729.527984"/>
    <n v="112915.50878399999"/>
    <n v="26369.168784000009"/>
    <n v="0"/>
    <n v="0"/>
    <n v="3308974.8"/>
    <n v="850943.24"/>
    <n v="3189425.22"/>
    <n v="741596.93"/>
    <n v="3416338.14"/>
    <n v="99.72"/>
    <n v="0"/>
    <n v="20000"/>
    <n v="0"/>
  </r>
  <r>
    <x v="331"/>
    <s v="158875"/>
    <d v="1987-08-03T00:00:00"/>
    <n v="37.438356164383563"/>
    <s v="Y"/>
    <s v="PK"/>
    <s v="CBUTLER"/>
    <s v="Cynthia Stoner"/>
    <s v="SR III"/>
    <s v="SR III"/>
    <n v="6410884.5"/>
    <n v="1682338.1"/>
    <n v="0.26241903125847926"/>
    <n v="221529.09000000003"/>
    <n v="0"/>
    <n v="781.92462375000105"/>
    <n v="220747.16537625002"/>
    <n v="0.13121450758099695"/>
    <n v="1"/>
    <n v="201880.57200000001"/>
    <n v="-18866.593376250006"/>
    <s v="N"/>
    <n v="448761.91500000004"/>
    <n v="117763.66700000003"/>
    <n v="21197.460060000005"/>
    <n v="223078.03206000003"/>
    <n v="1548.9420600000012"/>
    <n v="0"/>
    <n v="0"/>
    <n v="4999231.12"/>
    <n v="1093363.3600000001"/>
    <n v="5458502.9699999997"/>
    <n v="1371661.6"/>
    <n v="6411631.4500000002"/>
    <n v="1.0001165127838445"/>
    <n v="100"/>
    <n v="20000"/>
    <n v="20000"/>
  </r>
  <r>
    <x v="332"/>
    <s v="078035"/>
    <d v="1995-07-24T00:00:00"/>
    <n v="29.460273972602739"/>
    <s v="Y"/>
    <s v="PK"/>
    <s v="JENNEC01"/>
    <s v="Cynthia Stoner"/>
    <s v="SR III"/>
    <s v="SR III"/>
    <n v="8422251.5"/>
    <n v="2386808.5500000003"/>
    <n v="0.28339316986675123"/>
    <n v="374686.16"/>
    <n v="0"/>
    <n v="7399.6618704750144"/>
    <n v="367286.49812952499"/>
    <n v="0.15388184281874009"/>
    <n v="1"/>
    <n v="286417.02600000001"/>
    <n v="-80869.472129524976"/>
    <s v="N"/>
    <n v="589557.6050000001"/>
    <n v="167076.59850000005"/>
    <n v="30073.787730000007"/>
    <n v="316490.81372999999"/>
    <n v="-58195.34626999998"/>
    <n v="1140844.2886248592"/>
    <n v="323307.47927777766"/>
    <n v="9428550.5299999993"/>
    <n v="2319167.86"/>
    <n v="11293925.91"/>
    <n v="2778534.93"/>
    <n v="10574888.6"/>
    <n v="79.64"/>
    <n v="0"/>
    <n v="20000"/>
    <n v="0"/>
  </r>
  <r>
    <x v="333"/>
    <s v="124713"/>
    <d v="2012-08-05T00:00:00"/>
    <n v="12.413698630136986"/>
    <s v="Y"/>
    <s v="PK"/>
    <s v="SEXTOC01"/>
    <s v="Daniel Hutchison"/>
    <s v="SR III"/>
    <s v="SR III"/>
    <n v="3081474.68"/>
    <n v="931251.68"/>
    <n v="0.30220974588699201"/>
    <n v="121222.48000000001"/>
    <n v="0"/>
    <n v="0"/>
    <n v="121222.48000000001"/>
    <n v="0.13017155577104569"/>
    <n v="1.2"/>
    <n v="134100.24192"/>
    <n v="12877.76191999999"/>
    <s v="Y"/>
    <n v="215703.22760000004"/>
    <n v="65187.617600000012"/>
    <n v="14080.525401600002"/>
    <n v="148180.7673216"/>
    <n v="26958.287321599986"/>
    <n v="0"/>
    <n v="0"/>
    <n v="3032946.44"/>
    <n v="860704.26"/>
    <n v="3059799.28"/>
    <n v="904561.55"/>
    <n v="3485262.67"/>
    <n v="88.41"/>
    <n v="0"/>
    <n v="20000"/>
    <n v="0"/>
  </r>
  <r>
    <x v="334"/>
    <s v="161123"/>
    <d v="1997-04-08T00:00:00"/>
    <n v="27.75068493150685"/>
    <s v="Y"/>
    <s v="PK"/>
    <s v="DBOONE"/>
    <s v="Travis Johannsen"/>
    <s v="SR III"/>
    <s v="SR III"/>
    <n v="5251052.12"/>
    <n v="1229942.95"/>
    <n v="0.23422790745409702"/>
    <n v="139599.40999999997"/>
    <n v="0"/>
    <n v="8089.5537853837013"/>
    <n v="131509.85621461627"/>
    <n v="0.10692354162818388"/>
    <n v="0.75"/>
    <n v="110694.86549999999"/>
    <n v="-20814.990714616288"/>
    <s v="N"/>
    <n v="367573.64840000006"/>
    <n v="86096.006500000018"/>
    <n v="11622.960877500002"/>
    <n v="122317.82637749999"/>
    <n v="-17281.58362249998"/>
    <n v="409894.78558012162"/>
    <n v="96008.797902777675"/>
    <n v="6200446.6699999999"/>
    <n v="1360948.09"/>
    <n v="5604396.2300000004"/>
    <n v="1249873.54"/>
    <n v="5898706.0099999998"/>
    <n v="89.02"/>
    <n v="0"/>
    <n v="20000"/>
    <n v="0"/>
  </r>
  <r>
    <x v="335"/>
    <s v="165615"/>
    <d v="1985-02-11T00:00:00"/>
    <n v="39.912328767123284"/>
    <s v="Y"/>
    <s v="PK"/>
    <s v="DBUKER"/>
    <s v="Mike Peters"/>
    <s v="SR III"/>
    <s v="SR III"/>
    <n v="3606691.14"/>
    <n v="974629.65"/>
    <n v="0.27022819869183473"/>
    <n v="122851.95"/>
    <n v="0"/>
    <n v="7513.750410000066"/>
    <n v="115338.19958999993"/>
    <n v="0.1183405405222383"/>
    <n v="1"/>
    <n v="116955.558"/>
    <n v="1617.3584100000735"/>
    <s v="Y"/>
    <n v="252468.37980000002"/>
    <n v="68224.075500000006"/>
    <n v="12280.33359"/>
    <n v="129235.89159"/>
    <n v="6383.9415900000022"/>
    <n v="0"/>
    <n v="0"/>
    <n v="4286995.8899999997"/>
    <n v="1176265.6599999999"/>
    <n v="3584207.25"/>
    <n v="1017589.19"/>
    <n v="3824448.39"/>
    <n v="94.31"/>
    <n v="0"/>
    <n v="20000"/>
    <n v="0"/>
  </r>
  <r>
    <x v="336"/>
    <s v="301056"/>
    <d v="2016-01-11T00:00:00"/>
    <n v="8.9780821917808211"/>
    <s v="Y"/>
    <s v="PK"/>
    <s v="DCAAN"/>
    <s v="Arthur Shields"/>
    <s v="SR III"/>
    <s v="SR III"/>
    <n v="6056165.25"/>
    <n v="1704456.92"/>
    <n v="0.28144161356891639"/>
    <n v="261740.05000000002"/>
    <n v="0"/>
    <n v="0"/>
    <n v="261740.05000000002"/>
    <n v="0.15356213872510197"/>
    <n v="1"/>
    <n v="204534.83039999998"/>
    <n v="-57205.21960000004"/>
    <s v="N"/>
    <n v="423931.56750000006"/>
    <n v="119311.98440000002"/>
    <n v="21476.157192000002"/>
    <n v="226010.98759199999"/>
    <n v="-35729.062408000027"/>
    <n v="705278.75618134369"/>
    <n v="198494.79115555572"/>
    <n v="6918436.7000000002"/>
    <n v="1967937.79"/>
    <n v="5878858.5899999999"/>
    <n v="1795194.7"/>
    <n v="6185430.1299999999"/>
    <n v="97.91"/>
    <n v="0"/>
    <n v="20000"/>
    <n v="0"/>
  </r>
  <r>
    <x v="337"/>
    <s v="162925"/>
    <d v="1989-07-31T00:00:00"/>
    <n v="35.443835616438356"/>
    <s v="Y"/>
    <s v="PK"/>
    <s v="DWISEMA"/>
    <s v="Travis Johannsen"/>
    <s v="SR III"/>
    <s v="SR III"/>
    <n v="3879638.16"/>
    <n v="1086310.17"/>
    <n v="0.280002960379171"/>
    <n v="142515.96"/>
    <n v="0"/>
    <n v="1614.705624825001"/>
    <n v="140901.25437517499"/>
    <n v="0.12970628303624829"/>
    <n v="1"/>
    <n v="130357.22039999999"/>
    <n v="-10544.033975175"/>
    <s v="N"/>
    <n v="271574.67120000004"/>
    <n v="76041.711899999995"/>
    <n v="13687.508141999999"/>
    <n v="144044.728542"/>
    <n v="1528.7685420000053"/>
    <n v="0"/>
    <n v="0"/>
    <n v="5790453.5800000001"/>
    <n v="1276903.8799999999"/>
    <n v="4955218.04"/>
    <n v="1288665"/>
    <n v="4872045.5199999996"/>
    <n v="79.63"/>
    <n v="0"/>
    <n v="20000"/>
    <n v="0"/>
  </r>
  <r>
    <x v="338"/>
    <s v="123945"/>
    <d v="2008-10-20T00:00:00"/>
    <n v="16.208219178082192"/>
    <s v="Y"/>
    <s v="PK"/>
    <s v="ANDERD05"/>
    <s v="Thomas Guenette"/>
    <s v="SR III"/>
    <s v="SR III"/>
    <n v="4312395.9000000004"/>
    <n v="1059997.6399999999"/>
    <n v="0.24580248766120935"/>
    <n v="118551.88999999998"/>
    <n v="0"/>
    <n v="897.2894842500009"/>
    <n v="117654.60051574999"/>
    <n v="0.1109951532682186"/>
    <n v="1"/>
    <n v="127199.71679999998"/>
    <n v="9545.1162842499907"/>
    <s v="Y"/>
    <n v="301867.71300000005"/>
    <n v="74199.834799999997"/>
    <n v="13355.970264"/>
    <n v="140555.68706399997"/>
    <n v="22003.797063999984"/>
    <n v="0"/>
    <n v="0"/>
    <n v="6145786.6200000001"/>
    <n v="1561288.88"/>
    <n v="6326708.2599999998"/>
    <n v="1602147.64"/>
    <n v="4948494.41"/>
    <n v="87.15"/>
    <n v="0"/>
    <n v="20000"/>
    <n v="0"/>
  </r>
  <r>
    <x v="339"/>
    <s v="080331"/>
    <d v="1992-02-03T00:00:00"/>
    <n v="32.93150684931507"/>
    <s v="Y"/>
    <s v="PK"/>
    <s v="BOURQD01"/>
    <s v="Sarah Honeycutt"/>
    <s v="SR III"/>
    <s v="SR III"/>
    <n v="5318703.72"/>
    <n v="1474873.3"/>
    <n v="0.27729939053645952"/>
    <n v="206117.72"/>
    <n v="0"/>
    <n v="0"/>
    <n v="206117.72"/>
    <n v="0.13975283165001359"/>
    <n v="1"/>
    <n v="176984.796"/>
    <n v="-29132.923999999999"/>
    <s v="N"/>
    <n v="372309.26040000003"/>
    <n v="103241.13100000001"/>
    <n v="18583.403580000002"/>
    <n v="195568.19958000001"/>
    <n v="-10549.520419999986"/>
    <n v="211354.40169700561"/>
    <n v="58608.446777777703"/>
    <n v="4231857.97"/>
    <n v="1134379.92"/>
    <n v="4650827.54"/>
    <n v="1299797.6200000001"/>
    <n v="5179379.38"/>
    <n v="102.69"/>
    <n v="113.45"/>
    <n v="20000"/>
    <n v="22690"/>
  </r>
  <r>
    <x v="340"/>
    <s v="158160"/>
    <d v="2003-03-01T00:00:00"/>
    <n v="21.852054794520548"/>
    <s v="Y"/>
    <s v="PK"/>
    <s v="DBUHLER"/>
    <s v="Lucas Hespe"/>
    <s v="SR III"/>
    <s v="SR III"/>
    <n v="14945318.380000001"/>
    <n v="1848433.03"/>
    <n v="0.12367973588796841"/>
    <n v="172963.58000000002"/>
    <n v="0"/>
    <n v="0"/>
    <n v="172963.58000000002"/>
    <n v="9.3573084441149604E-2"/>
    <n v="0.75"/>
    <n v="166358.97269999998"/>
    <n v="-6604.6073000000324"/>
    <s v="N"/>
    <n v="1046172.2866000001"/>
    <n v="129390.3121"/>
    <n v="17467.692133500001"/>
    <n v="183826.66483349999"/>
    <n v="10863.084833499976"/>
    <n v="0"/>
    <n v="0"/>
    <n v="18938653.870000001"/>
    <n v="2229680.27"/>
    <n v="10399017.960000001"/>
    <n v="1578539.96"/>
    <n v="11164942.02"/>
    <n v="133.86000000000001"/>
    <n v="200"/>
    <n v="20000"/>
    <n v="40000"/>
  </r>
  <r>
    <x v="341"/>
    <s v="204806"/>
    <d v="2008-07-21T00:00:00"/>
    <n v="16.457534246575342"/>
    <s v="Y"/>
    <s v="PK"/>
    <s v="DMOORE"/>
    <s v="Jeremy Robb"/>
    <s v="SR III"/>
    <s v="SR III"/>
    <n v="14856223.98"/>
    <n v="2471451.3199999994"/>
    <n v="0.16635797382478609"/>
    <n v="226136.61000000002"/>
    <n v="0"/>
    <n v="0"/>
    <n v="226136.61000000002"/>
    <n v="9.1499520209040605E-2"/>
    <n v="0.75"/>
    <n v="222430.61879999994"/>
    <n v="-3705.9912000000768"/>
    <s v="N"/>
    <n v="1039935.6786000001"/>
    <n v="173001.59239999999"/>
    <n v="23355.214973999999"/>
    <n v="245785.83377399994"/>
    <n v="19649.223773999925"/>
    <n v="0"/>
    <n v="0"/>
    <n v="12331324.32"/>
    <n v="2063105.26"/>
    <n v="14106110.300000001"/>
    <n v="2329528.86"/>
    <n v="15584945.84"/>
    <n v="95.32"/>
    <n v="0"/>
    <n v="20000"/>
    <n v="0"/>
  </r>
  <r>
    <x v="342"/>
    <s v="157455"/>
    <d v="1995-01-03T00:00:00"/>
    <n v="30.013698630136986"/>
    <s v="Y"/>
    <s v="PK"/>
    <s v="DPICKER"/>
    <s v="Lucas Hespe"/>
    <s v="SR III"/>
    <s v="SR III"/>
    <n v="6073533.6100000003"/>
    <n v="1527696.3699999999"/>
    <n v="0.25153336889165578"/>
    <n v="193691"/>
    <n v="0"/>
    <n v="1389.3425869499915"/>
    <n v="192301.65741305001"/>
    <n v="0.12587688312242964"/>
    <n v="1"/>
    <n v="183323.56439999997"/>
    <n v="-8978.0930130500346"/>
    <s v="N"/>
    <n v="425147.35270000005"/>
    <n v="106938.74589999999"/>
    <n v="19248.974262"/>
    <n v="202572.53866199998"/>
    <n v="8881.5386619999772"/>
    <n v="0"/>
    <n v="0"/>
    <n v="6064103.3899999997"/>
    <n v="1177252.29"/>
    <n v="6270458.5999999996"/>
    <n v="1457062.7"/>
    <n v="6954996.71"/>
    <n v="87.33"/>
    <n v="0"/>
    <n v="20000"/>
    <n v="0"/>
  </r>
  <r>
    <x v="343"/>
    <s v="075713"/>
    <d v="1995-02-23T00:00:00"/>
    <n v="29.873972602739727"/>
    <s v="Y"/>
    <s v="PK"/>
    <s v="SAWYED01"/>
    <s v="David Johnson Iii"/>
    <s v="SR III"/>
    <s v="SR III"/>
    <n v="9090708.4499999993"/>
    <n v="2388492.56"/>
    <n v="0.26273998040273749"/>
    <n v="353492.04000000004"/>
    <n v="0"/>
    <n v="0"/>
    <n v="353492.04000000004"/>
    <n v="0.14799796571273391"/>
    <n v="1"/>
    <n v="286619.10719999997"/>
    <n v="-66872.932800000068"/>
    <s v="N"/>
    <n v="636349.59149999998"/>
    <n v="167194.4792"/>
    <n v="30095.006256000001"/>
    <n v="316714.11345599999"/>
    <n v="-36777.926544000045"/>
    <n v="777657.87231978029"/>
    <n v="204321.8141333336"/>
    <n v="8154028.3200000003"/>
    <n v="1953993.02"/>
    <n v="8287199.54"/>
    <n v="2181093.44"/>
    <n v="8406809.9900000002"/>
    <n v="108.14"/>
    <n v="148.55000000000001"/>
    <n v="20000"/>
    <n v="29710"/>
  </r>
  <r>
    <x v="344"/>
    <s v="121171"/>
    <d v="2004-01-14T00:00:00"/>
    <n v="20.978082191780821"/>
    <s v="Y"/>
    <s v="PK"/>
    <s v="ROBBID01"/>
    <s v="Cynthia Stoner"/>
    <s v="SR III"/>
    <s v="SR III"/>
    <n v="4532504.93"/>
    <n v="1692706.2200000002"/>
    <n v="0.37345932241490143"/>
    <n v="259438.71000000002"/>
    <n v="0"/>
    <n v="0"/>
    <n v="259438.71000000002"/>
    <n v="0.15326859849312777"/>
    <n v="1.2"/>
    <n v="243749.69568"/>
    <n v="-15689.014320000017"/>
    <s v="N"/>
    <n v="317275.34510000004"/>
    <n v="118489.43540000003"/>
    <n v="25593.718046400005"/>
    <n v="269343.4137264"/>
    <n v="9904.703726399981"/>
    <n v="0"/>
    <n v="0"/>
    <n v="3227151.01"/>
    <n v="1240729.93"/>
    <n v="3770961.97"/>
    <n v="1517550.03"/>
    <n v="4002174.62"/>
    <n v="113.25"/>
    <n v="186.88"/>
    <n v="20000"/>
    <n v="37375"/>
  </r>
  <r>
    <x v="345"/>
    <s v="250246"/>
    <d v="2012-06-04T00:00:00"/>
    <n v="12.583561643835617"/>
    <s v="Y"/>
    <s v="PK"/>
    <s v="DMADDOX"/>
    <s v="Helen Mcneil"/>
    <s v="SR III"/>
    <s v="SR III"/>
    <n v="5391647.8499999996"/>
    <n v="1349116.76"/>
    <n v="0.25022345626671449"/>
    <n v="158902.59"/>
    <n v="0"/>
    <n v="0"/>
    <n v="158902.59"/>
    <n v="0.1177826817598797"/>
    <n v="1"/>
    <n v="161894.01120000001"/>
    <n v="2991.4212000000116"/>
    <s v="Y"/>
    <n v="377415.34950000001"/>
    <n v="94438.173200000019"/>
    <n v="16998.871176000004"/>
    <n v="178892.88237600002"/>
    <n v="19990.292376000027"/>
    <n v="0"/>
    <n v="0"/>
    <n v="7071112.8700000001"/>
    <n v="1610306.53"/>
    <n v="6390996.9100000001"/>
    <n v="1575810.29"/>
    <n v="6621412.4699999997"/>
    <n v="81.430000000000007"/>
    <n v="0"/>
    <n v="20000"/>
    <n v="0"/>
  </r>
  <r>
    <x v="346"/>
    <s v="124644"/>
    <d v="2012-06-10T00:00:00"/>
    <n v="12.567123287671233"/>
    <s v="Y"/>
    <s v="PK"/>
    <s v="MACKED02"/>
    <s v="Joanne Leudesdorff"/>
    <s v="SR III"/>
    <s v="SR III"/>
    <n v="4489023.03"/>
    <n v="1339761.1200000001"/>
    <n v="0.29845271700466192"/>
    <n v="193378.22999999998"/>
    <n v="0"/>
    <n v="0"/>
    <n v="193378.22999999998"/>
    <n v="0.14433784285365736"/>
    <n v="1.2"/>
    <n v="192925.60128000003"/>
    <n v="-452.62871999994968"/>
    <s v="N"/>
    <n v="314231.61210000003"/>
    <n v="93783.27840000001"/>
    <n v="20257.188134399999"/>
    <n v="213182.78941440003"/>
    <n v="19804.55941440005"/>
    <n v="0"/>
    <n v="0"/>
    <n v="5014305.45"/>
    <n v="1153611.75"/>
    <n v="3659575.89"/>
    <n v="925933.38"/>
    <n v="4713324.03"/>
    <n v="95.24"/>
    <n v="0"/>
    <n v="20000"/>
    <n v="0"/>
  </r>
  <r>
    <x v="347"/>
    <s v="165760"/>
    <d v="1989-06-05T00:00:00"/>
    <n v="35.597260273972601"/>
    <s v="Y"/>
    <s v="PK"/>
    <s v="DDURRE"/>
    <s v="Todd Fosheim"/>
    <s v="SR III"/>
    <s v="SR III"/>
    <n v="12066440.66"/>
    <n v="2990044.1300000008"/>
    <n v="0.24779835365303166"/>
    <n v="443157.05"/>
    <n v="0"/>
    <n v="0"/>
    <n v="443157.05"/>
    <n v="0.14821087272715264"/>
    <n v="1"/>
    <n v="358805.29560000007"/>
    <n v="-84351.754399999918"/>
    <s v="N"/>
    <n v="844650.84620000015"/>
    <n v="209303.0891000001"/>
    <n v="37674.556038000017"/>
    <n v="396479.85163800011"/>
    <n v="-46677.198361999879"/>
    <n v="1046487.0522944434"/>
    <n v="259317.76867777712"/>
    <n v="10549130.85"/>
    <n v="2564809.37"/>
    <n v="9171527.2300000004"/>
    <n v="2367329.38"/>
    <n v="14712591.41"/>
    <n v="82.01"/>
    <n v="0"/>
    <n v="20000"/>
    <n v="0"/>
  </r>
  <r>
    <x v="348"/>
    <s v="196213"/>
    <d v="2007-01-02T00:00:00"/>
    <n v="18.008219178082193"/>
    <s v="Y"/>
    <s v="PK"/>
    <s v="DMONTIB"/>
    <s v="Jeremy Reisinger"/>
    <s v="SR III"/>
    <s v="SR III"/>
    <n v="4576051.26"/>
    <n v="1438203.8000000003"/>
    <n v="0.31428926781733657"/>
    <n v="208349.35"/>
    <n v="0"/>
    <n v="4446.8184449999972"/>
    <n v="203902.53155499999"/>
    <n v="0.14177582589824889"/>
    <n v="1.2"/>
    <n v="207101.34720000005"/>
    <n v="3198.8156450000533"/>
    <s v="Y"/>
    <n v="320323.5882"/>
    <n v="100674.26600000003"/>
    <n v="21745.641456000005"/>
    <n v="228846.98865600006"/>
    <n v="20497.638656000054"/>
    <n v="0"/>
    <n v="0"/>
    <n v="4536028.4400000004"/>
    <n v="1326001.21"/>
    <n v="4145971.74"/>
    <n v="1171089.73"/>
    <n v="4516779.72"/>
    <n v="101.31"/>
    <n v="106.55"/>
    <n v="20000"/>
    <n v="21310"/>
  </r>
  <r>
    <x v="349"/>
    <s v="080333"/>
    <d v="1988-06-13T00:00:00"/>
    <n v="36.575342465753423"/>
    <s v="Y"/>
    <s v="PK"/>
    <s v="NEWMAD01"/>
    <s v="David Fromm"/>
    <s v="SR III"/>
    <s v="SR III"/>
    <n v="6398010.5199999996"/>
    <n v="2042602.39"/>
    <n v="0.31925586611883222"/>
    <n v="327350.74999999994"/>
    <n v="0"/>
    <n v="0"/>
    <n v="327350.74999999994"/>
    <n v="0.16026161116946502"/>
    <n v="1.2"/>
    <n v="294134.74415999994"/>
    <n v="-33216.005839999998"/>
    <s v="N"/>
    <n v="447860.73639999999"/>
    <n v="142982.1673"/>
    <n v="30884.148136799999"/>
    <n v="325018.89229679992"/>
    <n v="-2331.8577032000176"/>
    <n v="40578.001511038492"/>
    <n v="12954.765017777876"/>
    <n v="4985986.72"/>
    <n v="1474216.38"/>
    <n v="5291589.72"/>
    <n v="1742575.33"/>
    <n v="5784620.0199999996"/>
    <n v="110.6"/>
    <n v="167"/>
    <n v="20000"/>
    <n v="33400"/>
  </r>
  <r>
    <x v="350"/>
    <s v="161276"/>
    <d v="1987-08-24T00:00:00"/>
    <n v="37.38082191780822"/>
    <s v="Y"/>
    <s v="PK"/>
    <s v="DSWARTZ"/>
    <s v="Teall Bennett"/>
    <s v="SR III"/>
    <s v="SR III"/>
    <n v="4205372.42"/>
    <n v="907187.99000000011"/>
    <n v="0.21572120121527788"/>
    <n v="80806.630000000019"/>
    <n v="0"/>
    <n v="0"/>
    <n v="80806.630000000019"/>
    <n v="8.907374313894964E-2"/>
    <n v="0.75"/>
    <n v="81646.919100000014"/>
    <n v="840.28909999999451"/>
    <s v="Y"/>
    <n v="294376.06940000004"/>
    <n v="63503.159300000014"/>
    <n v="8572.9265055000014"/>
    <n v="90219.845605500013"/>
    <n v="9413.2156054999941"/>
    <n v="0"/>
    <n v="0"/>
    <n v="4912767.57"/>
    <n v="912421.21"/>
    <n v="4480000.24"/>
    <n v="860767.58"/>
    <n v="4716747.91"/>
    <n v="89.16"/>
    <n v="0"/>
    <n v="20000"/>
    <n v="0"/>
  </r>
  <r>
    <x v="351"/>
    <s v="164053"/>
    <d v="1997-08-04T00:00:00"/>
    <n v="27.427397260273974"/>
    <s v="Y"/>
    <s v="PK"/>
    <s v="DMCCULL"/>
    <s v="Anita Robben"/>
    <s v="SR III"/>
    <s v="SR III"/>
    <n v="7146523.2199999997"/>
    <n v="2015791.1099999999"/>
    <n v="0.28206598480764467"/>
    <n v="325380.88999999996"/>
    <n v="0"/>
    <n v="0"/>
    <n v="325380.88999999996"/>
    <n v="0.16141597628139157"/>
    <n v="1"/>
    <n v="241894.93319999997"/>
    <n v="-83485.956799999985"/>
    <s v="N"/>
    <n v="500256.62540000002"/>
    <n v="141105.37769999998"/>
    <n v="25398.967985999996"/>
    <n v="267293.90118599997"/>
    <n v="-58086.988813999982"/>
    <n v="1144078.0200107452"/>
    <n v="322705.49341111101"/>
    <n v="6211125.1399999997"/>
    <n v="1749811.34"/>
    <n v="6200076.8899999997"/>
    <n v="1828318.96"/>
    <n v="6955020.8899999997"/>
    <n v="102.75"/>
    <n v="113.75"/>
    <n v="20000"/>
    <n v="22750"/>
  </r>
  <r>
    <x v="352"/>
    <s v="302611"/>
    <d v="2017-03-06T00:00:00"/>
    <n v="7.8273972602739725"/>
    <s v="Y"/>
    <s v="PK"/>
    <s v="EFRANZ"/>
    <s v="Craig Paianini"/>
    <s v="SR III"/>
    <s v="SR III"/>
    <n v="6041727.4500000002"/>
    <n v="1732990.8899999997"/>
    <n v="0.28683698567038135"/>
    <n v="266097.08"/>
    <n v="0"/>
    <n v="0"/>
    <n v="266097.08"/>
    <n v="0.15354788160484795"/>
    <n v="1"/>
    <n v="207958.90679999994"/>
    <n v="-58138.173200000077"/>
    <s v="N"/>
    <n v="422920.92150000005"/>
    <n v="121309.36229999999"/>
    <n v="21835.685213999997"/>
    <n v="229794.59201399994"/>
    <n v="-36302.48798600008"/>
    <n v="703118.84061866638"/>
    <n v="201680.48881111157"/>
    <n v="6331010.3799999999"/>
    <n v="1799954.29"/>
    <n v="7431722.2300000004"/>
    <n v="2221732.6800000002"/>
    <n v="7952767.6399999997"/>
    <n v="75.97"/>
    <n v="0"/>
    <n v="20000"/>
    <n v="0"/>
  </r>
  <r>
    <x v="353"/>
    <s v="159787"/>
    <d v="1983-01-01T00:00:00"/>
    <n v="42.027397260273972"/>
    <s v="Y"/>
    <s v="PK"/>
    <s v="EGODFRE"/>
    <s v="Derek Anderson"/>
    <s v="SR III"/>
    <s v="SR III"/>
    <n v="4597755.4400000004"/>
    <n v="1662254.7299999995"/>
    <n v="0.3615361346840143"/>
    <n v="255204.32"/>
    <n v="0"/>
    <n v="0"/>
    <n v="255204.32"/>
    <n v="0.15352900815628906"/>
    <n v="1.2"/>
    <n v="239364.68111999991"/>
    <n v="-15839.6388800001"/>
    <s v="N"/>
    <n v="321842.88080000004"/>
    <n v="116357.83109999998"/>
    <n v="25133.291517599991"/>
    <n v="264497.97263759992"/>
    <n v="9293.6526375999092"/>
    <n v="0"/>
    <n v="0"/>
    <n v="3832473.22"/>
    <n v="1448060.73"/>
    <n v="4362579.0999999996"/>
    <n v="1552503.45"/>
    <n v="4662933.42"/>
    <n v="98.6"/>
    <n v="0"/>
    <n v="20000"/>
    <n v="0"/>
  </r>
  <r>
    <x v="354"/>
    <s v="161124"/>
    <d v="2000-02-01T00:00:00"/>
    <n v="24.931506849315067"/>
    <s v="Y"/>
    <s v="PK"/>
    <s v="EKEENEY"/>
    <s v="Mark Basilii"/>
    <s v="SR III"/>
    <s v="SR III"/>
    <n v="9334543.1300000008"/>
    <n v="1965526.7600000002"/>
    <n v="0.21056485921448628"/>
    <n v="218939.79"/>
    <n v="0"/>
    <n v="160.42892481000035"/>
    <n v="218779.36107519001"/>
    <n v="0.11130825869559262"/>
    <n v="0.75"/>
    <n v="176897.40840000001"/>
    <n v="-41881.952675189998"/>
    <s v="N"/>
    <n v="653418.01910000015"/>
    <n v="137586.87320000003"/>
    <n v="18574.227882000003"/>
    <n v="195471.63628200002"/>
    <n v="-23468.153717999987"/>
    <n v="619185.13969066355"/>
    <n v="130378.6317666666"/>
    <n v="7114746.0099999998"/>
    <n v="1283774.6299999999"/>
    <n v="7371180.4199999999"/>
    <n v="1386098.31"/>
    <n v="9341163.3900000006"/>
    <n v="99.93"/>
    <n v="0"/>
    <n v="20000"/>
    <n v="20000"/>
  </r>
  <r>
    <x v="355"/>
    <s v="266616"/>
    <d v="2014-02-17T00:00:00"/>
    <n v="10.876712328767123"/>
    <s v="Y"/>
    <s v="PK"/>
    <s v="ESPENCE"/>
    <s v="Mathew Todd"/>
    <s v="SR III"/>
    <s v="SR III"/>
    <n v="3653088.59"/>
    <n v="848028.94000000006"/>
    <n v="0.2321402613452635"/>
    <n v="82110.179999999993"/>
    <n v="0"/>
    <n v="220.24486979999983"/>
    <n v="81889.9351302"/>
    <n v="9.6565024219810225E-2"/>
    <n v="0.75"/>
    <n v="76322.604600000006"/>
    <n v="-5567.3305301999935"/>
    <s v="N"/>
    <n v="255716.20130000002"/>
    <n v="59362.02580000001"/>
    <n v="8013.8734830000012"/>
    <n v="84336.478083000009"/>
    <n v="2226.298083000016"/>
    <n v="0"/>
    <n v="0"/>
    <n v="3426176.36"/>
    <n v="716406.62"/>
    <n v="4155332.25"/>
    <n v="878998.45"/>
    <n v="4714377.9400000004"/>
    <n v="77.489999999999995"/>
    <n v="0"/>
    <n v="20000"/>
    <n v="0"/>
  </r>
  <r>
    <x v="356"/>
    <s v="081991"/>
    <d v="2000-06-07T00:00:00"/>
    <n v="24.583561643835615"/>
    <s v="Y"/>
    <s v="PK"/>
    <s v="TORREE01"/>
    <s v="Mathew Todd"/>
    <s v="SR III"/>
    <s v="SR III"/>
    <n v="5768455.4800000004"/>
    <n v="1520848.45"/>
    <n v="0.26364916142162892"/>
    <n v="199584.21000000002"/>
    <n v="0"/>
    <n v="0"/>
    <n v="199584.21000000002"/>
    <n v="0.13123214873908048"/>
    <n v="1"/>
    <n v="182501.81399999998"/>
    <n v="-17082.396000000037"/>
    <s v="N"/>
    <n v="403791.88360000006"/>
    <n v="106459.39150000001"/>
    <n v="19162.690470000001"/>
    <n v="201664.50446999999"/>
    <n v="2080.2944699999643"/>
    <n v="0"/>
    <n v="0"/>
    <n v="3724460.98"/>
    <n v="1000110.74"/>
    <n v="4964704.42"/>
    <n v="1327379.54"/>
    <n v="5263234.4400000004"/>
    <n v="109.6"/>
    <n v="159.5"/>
    <n v="20000"/>
    <n v="31900"/>
  </r>
  <r>
    <x v="357"/>
    <s v="165428"/>
    <d v="1999-07-12T00:00:00"/>
    <n v="25.490410958904111"/>
    <s v="Y"/>
    <s v="PK"/>
    <s v="EANTHON"/>
    <s v="Bradley Sedlacek"/>
    <s v="SR III"/>
    <s v="SR III"/>
    <n v="13539539.289999999"/>
    <n v="3826452.7800000003"/>
    <n v="0.2826132188135923"/>
    <n v="647830.24"/>
    <n v="0"/>
    <n v="0"/>
    <n v="647830.24"/>
    <n v="0.169303079705063"/>
    <n v="1"/>
    <n v="459174.33360000001"/>
    <n v="-188655.90639999998"/>
    <s v="N"/>
    <n v="947767.75030000007"/>
    <n v="267851.69460000005"/>
    <n v="48213.30502800001"/>
    <n v="507387.63862800004"/>
    <n v="-140442.60137199995"/>
    <n v="2760793.276281679"/>
    <n v="780236.67428888858"/>
    <n v="14926957.550000001"/>
    <n v="3663277.48"/>
    <n v="13221170.27"/>
    <n v="3276382.5"/>
    <n v="13799468.26"/>
    <n v="98.12"/>
    <n v="0"/>
    <n v="20000"/>
    <n v="0"/>
  </r>
  <r>
    <x v="358"/>
    <s v="077645"/>
    <d v="1998-10-26T00:00:00"/>
    <n v="26.2"/>
    <s v="Y"/>
    <s v="PK"/>
    <s v="OLSONE01"/>
    <s v="Alan Mccain"/>
    <s v="SR III"/>
    <s v="SR III"/>
    <n v="6580530.8399999999"/>
    <n v="1552737.49"/>
    <n v="0.23595930598206877"/>
    <n v="176465.09000000003"/>
    <n v="0"/>
    <n v="0"/>
    <n v="176465.09000000003"/>
    <n v="0.11364772934026345"/>
    <n v="0.75"/>
    <n v="139746.37410000002"/>
    <n v="-36718.71590000001"/>
    <s v="N"/>
    <n v="460637.15880000003"/>
    <n v="108691.62430000001"/>
    <n v="14673.369280500001"/>
    <n v="154419.7433805"/>
    <n v="-22045.346619500022"/>
    <n v="519047.75434209156"/>
    <n v="122474.14788611124"/>
    <n v="5190040.3099999996"/>
    <n v="1102514.92"/>
    <n v="4859847.33"/>
    <n v="1149507.4099999999"/>
    <n v="5810022.0700000003"/>
    <n v="113.26"/>
    <n v="186.95"/>
    <n v="20000"/>
    <n v="37390"/>
  </r>
  <r>
    <x v="359"/>
    <s v="250314"/>
    <d v="2012-07-09T00:00:00"/>
    <n v="12.487671232876712"/>
    <s v="Y"/>
    <s v="PK"/>
    <s v="EREISIN"/>
    <s v="Lisa Dillon"/>
    <s v="SR III"/>
    <s v="SR III"/>
    <n v="10545825.92"/>
    <n v="2681061.9999999995"/>
    <n v="0.25422968483818853"/>
    <n v="448383.24000000005"/>
    <n v="0"/>
    <n v="902.69118749999689"/>
    <n v="447480.54881250003"/>
    <n v="0.16690421512538692"/>
    <n v="1"/>
    <n v="321727.43999999994"/>
    <n v="-125753.10881250008"/>
    <s v="N"/>
    <n v="738207.81440000003"/>
    <n v="187674.33999999997"/>
    <n v="33781.381199999996"/>
    <n v="355508.82119999995"/>
    <n v="-92874.418800000101"/>
    <n v="2029538.7364451031"/>
    <n v="515968.99333333393"/>
    <n v="12335687.08"/>
    <n v="2837274.64"/>
    <n v="13308967.4"/>
    <n v="3447961.6000000001"/>
    <n v="11296585.550000001"/>
    <n v="93.35"/>
    <n v="0"/>
    <n v="20000"/>
    <n v="0"/>
  </r>
  <r>
    <x v="360"/>
    <s v="161837"/>
    <d v="2002-08-01T00:00:00"/>
    <n v="22.432876712328767"/>
    <s v="Y"/>
    <s v="PK"/>
    <s v="EMADDEN"/>
    <s v="Vanny Chow"/>
    <s v="SR III"/>
    <s v="SR III"/>
    <n v="15715923.789999999"/>
    <n v="3379696.23"/>
    <n v="0.21504916129400498"/>
    <n v="401826.94"/>
    <n v="0"/>
    <n v="0"/>
    <n v="401826.94"/>
    <n v="0.11889439542914187"/>
    <n v="0.75"/>
    <n v="304172.66070000001"/>
    <n v="-97654.279299999995"/>
    <s v="N"/>
    <n v="1100114.6653"/>
    <n v="236578.73610000001"/>
    <n v="31938.1293735"/>
    <n v="336110.79007350001"/>
    <n v="-65716.149926499987"/>
    <n v="1697703.5372612104"/>
    <n v="365089.72181388881"/>
    <n v="16524670.68"/>
    <n v="3174656.82"/>
    <n v="14227465.390000001"/>
    <n v="3168208.03"/>
    <n v="15245435.949999999"/>
    <n v="103.09"/>
    <n v="115.45"/>
    <n v="20000"/>
    <n v="23090"/>
  </r>
  <r>
    <x v="361"/>
    <s v="085043"/>
    <d v="2000-04-17T00:00:00"/>
    <n v="24.723287671232878"/>
    <s v="Y"/>
    <s v="PK"/>
    <s v="SHIELF01"/>
    <s v="Mark Basilii"/>
    <s v="SR III"/>
    <s v="SR III"/>
    <n v="6202058.3200000003"/>
    <n v="1311999.1500000004"/>
    <n v="0.21154253673641693"/>
    <n v="158919.82"/>
    <n v="0"/>
    <n v="0"/>
    <n v="158919.82"/>
    <n v="0.12112799006005451"/>
    <n v="0.75"/>
    <n v="118079.92350000003"/>
    <n v="-40839.896499999973"/>
    <s v="N"/>
    <n v="434144.08240000007"/>
    <n v="91839.940500000041"/>
    <n v="12398.391967500005"/>
    <n v="130478.31546750004"/>
    <n v="-28441.504532499966"/>
    <n v="746934.21451576857"/>
    <n v="158008.3585138887"/>
    <n v="6587753.2599999998"/>
    <n v="1358977.71"/>
    <n v="5643636.7800000003"/>
    <n v="1238418.8799999999"/>
    <n v="6461772.0499999998"/>
    <n v="95.98"/>
    <n v="0"/>
    <n v="20000"/>
    <n v="0"/>
  </r>
  <r>
    <x v="362"/>
    <s v="248860"/>
    <d v="2012-02-13T00:00:00"/>
    <n v="12.890410958904109"/>
    <s v="Y"/>
    <s v="PK"/>
    <s v="GANDERS"/>
    <s v="Arthur Shields"/>
    <s v="SR III"/>
    <s v="SR III"/>
    <n v="6534137.5300000003"/>
    <n v="1791148.0000000002"/>
    <n v="0.27412156413548894"/>
    <n v="249879.07"/>
    <n v="0"/>
    <n v="1824.1109377500034"/>
    <n v="248054.95906225001"/>
    <n v="0.13848937053903418"/>
    <n v="1"/>
    <n v="214937.76"/>
    <n v="-33117.199062250002"/>
    <s v="N"/>
    <n v="457389.62710000004"/>
    <n v="125380.36000000003"/>
    <n v="22568.464800000005"/>
    <n v="237506.22480000003"/>
    <n v="-12372.845199999982"/>
    <n v="250757.46632947828"/>
    <n v="68738.028888888788"/>
    <n v="7932445.6699999999"/>
    <n v="2035065.84"/>
    <n v="7457035.0599999996"/>
    <n v="2095845.55"/>
    <n v="8085253.4400000004"/>
    <n v="80.819999999999993"/>
    <n v="0"/>
    <n v="20000"/>
    <n v="0"/>
  </r>
  <r>
    <x v="363"/>
    <s v="165264"/>
    <d v="2002-10-28T00:00:00"/>
    <n v="22.19178082191781"/>
    <s v="Y"/>
    <s v="PK"/>
    <s v="GGOLIAS"/>
    <s v="Jenna Richie-Zehr"/>
    <s v="SR III"/>
    <s v="SR III"/>
    <n v="6034818.7699999996"/>
    <n v="1317708.52"/>
    <n v="0.21835096797778406"/>
    <n v="129682.03"/>
    <n v="0"/>
    <n v="3590.2497497999575"/>
    <n v="126091.78025020004"/>
    <n v="9.5690191219375317E-2"/>
    <n v="0.75"/>
    <n v="118593.76679999998"/>
    <n v="-7498.0134502000583"/>
    <s v="N"/>
    <n v="422437.31390000001"/>
    <n v="92239.596400000009"/>
    <n v="12452.345513999999"/>
    <n v="131046.11231399998"/>
    <n v="1364.0823139999848"/>
    <n v="0"/>
    <n v="0"/>
    <n v="6542880.2800000003"/>
    <n v="1245968.3600000001"/>
    <n v="6790862.4100000001"/>
    <n v="1397208.3"/>
    <n v="7351893.54"/>
    <n v="82.09"/>
    <n v="0"/>
    <n v="20000"/>
    <n v="0"/>
  </r>
  <r>
    <x v="364"/>
    <s v="306049"/>
    <d v="2019-06-03T00:00:00"/>
    <n v="5.5835616438356164"/>
    <s v="Y"/>
    <s v="PK"/>
    <s v="ORTEGG02"/>
    <s v="Arthur Shields"/>
    <s v="SR III"/>
    <s v="SR III"/>
    <n v="4919063.49"/>
    <n v="932987.67999999993"/>
    <n v="0.1896677450690924"/>
    <n v="82901.530000000013"/>
    <n v="0"/>
    <n v="2397.8381775000016"/>
    <n v="80503.691822500012"/>
    <n v="8.628591089487915E-2"/>
    <n v="0.75"/>
    <n v="83968.891199999998"/>
    <n v="3465.1993774999864"/>
    <s v="Y"/>
    <n v="344334.44430000003"/>
    <n v="65309.137600000002"/>
    <n v="8816.7335759999987"/>
    <n v="92785.624775999997"/>
    <n v="9884.0947759999835"/>
    <n v="0"/>
    <n v="0"/>
    <n v="4543406.12"/>
    <n v="964500.62"/>
    <n v="4404684.95"/>
    <n v="1118243.74"/>
    <n v="4645012.8899999997"/>
    <n v="105.9"/>
    <n v="131.75"/>
    <n v="20000"/>
    <n v="26350"/>
  </r>
  <r>
    <x v="365"/>
    <s v="164376"/>
    <d v="1994-12-27T00:00:00"/>
    <n v="30.032876712328768"/>
    <s v="Y"/>
    <s v="PK"/>
    <s v="GQUINTA"/>
    <s v="James Erramouspe"/>
    <s v="SR III"/>
    <s v="SR III"/>
    <n v="7953121.6200000001"/>
    <n v="2453859.3200000003"/>
    <n v="0.30854039926023413"/>
    <n v="412068.96000000008"/>
    <n v="0"/>
    <n v="0"/>
    <n v="412068.96000000008"/>
    <n v="0.16792688832707819"/>
    <n v="1.2"/>
    <n v="353355.74208000005"/>
    <n v="-58713.217920000025"/>
    <s v="N"/>
    <n v="556718.51340000005"/>
    <n v="171770.15240000002"/>
    <n v="37102.3529184"/>
    <n v="390458.09499840008"/>
    <n v="-21610.865001600003"/>
    <n v="389123.63310561731"/>
    <n v="120060.36112000002"/>
    <n v="8939057.5299999993"/>
    <n v="2943077.46"/>
    <n v="8700880.3000000007"/>
    <n v="2979016.23"/>
    <n v="9154973.2599999998"/>
    <n v="86.87"/>
    <n v="0"/>
    <n v="20000"/>
    <n v="0"/>
  </r>
  <r>
    <x v="366"/>
    <s v="075346"/>
    <d v="1987-03-16T00:00:00"/>
    <n v="37.821917808219176"/>
    <s v="Y"/>
    <s v="PK"/>
    <s v="BOCKHG01"/>
    <s v="Todd Mathews"/>
    <s v="SR III"/>
    <s v="SR III"/>
    <n v="4843631.45"/>
    <n v="1194938.4500000002"/>
    <n v="0.24670300833891895"/>
    <n v="134214.65999999997"/>
    <n v="0"/>
    <n v="2547.0294288337464"/>
    <n v="131667.63057116623"/>
    <n v="0.11018779299566953"/>
    <n v="1"/>
    <n v="143392.61400000003"/>
    <n v="11724.983428833802"/>
    <s v="Y"/>
    <n v="339054.20150000002"/>
    <n v="83645.691500000015"/>
    <n v="15056.224470000003"/>
    <n v="158448.83847000005"/>
    <n v="24234.178470000072"/>
    <n v="0"/>
    <n v="0"/>
    <n v="6100255.8799999999"/>
    <n v="1434049.98"/>
    <n v="4298017.63"/>
    <n v="1093372.8500000001"/>
    <n v="4565016.8"/>
    <n v="106.1"/>
    <n v="133.25"/>
    <n v="20000"/>
    <n v="26650"/>
  </r>
  <r>
    <x v="367"/>
    <s v="194384"/>
    <d v="2006-10-16T00:00:00"/>
    <n v="18.221917808219178"/>
    <s v="Y"/>
    <s v="PK"/>
    <s v="GGONDER"/>
    <s v="Anita Robben"/>
    <s v="SR III"/>
    <s v="SR III"/>
    <n v="10840207.140000001"/>
    <n v="2196226.6399999997"/>
    <n v="0.20260006212390511"/>
    <n v="213631.40000000002"/>
    <n v="0"/>
    <n v="0"/>
    <n v="213631.40000000002"/>
    <n v="9.7272019248432415E-2"/>
    <n v="0.75"/>
    <n v="197660.39759999997"/>
    <n v="-15971.002400000056"/>
    <s v="N"/>
    <n v="758814.49980000011"/>
    <n v="153735.86480000001"/>
    <n v="20754.341748000003"/>
    <n v="218414.73934799997"/>
    <n v="4783.3393479999504"/>
    <n v="0"/>
    <n v="0"/>
    <n v="18965290.740000002"/>
    <n v="4401812.38"/>
    <n v="13438642.119999999"/>
    <n v="2904103.58"/>
    <n v="11615122.9"/>
    <n v="93.33"/>
    <n v="0"/>
    <n v="20000"/>
    <n v="0"/>
  </r>
  <r>
    <x v="368"/>
    <s v="307278"/>
    <d v="2021-01-21T00:00:00"/>
    <n v="3.9452054794520546"/>
    <s v="Y"/>
    <s v="PK"/>
    <s v="GGOODY"/>
    <s v="Brian Owens"/>
    <s v="SR III"/>
    <s v="SR III"/>
    <n v="5443934.8899999997"/>
    <n v="1219480.6299999999"/>
    <n v="0.22400720336315411"/>
    <n v="116451.61"/>
    <n v="0"/>
    <n v="3643.0593107249879"/>
    <n v="112808.55068927501"/>
    <n v="9.2505405919629094E-2"/>
    <n v="0.75"/>
    <n v="109753.2567"/>
    <n v="-3055.2939892750146"/>
    <s v="N"/>
    <n v="381075.4423"/>
    <n v="85363.64409999999"/>
    <n v="11524.091953499999"/>
    <n v="121277.3486535"/>
    <n v="4825.7386534999969"/>
    <n v="0"/>
    <n v="0"/>
    <n v="6510011"/>
    <n v="1225912.79"/>
    <n v="7603236.79"/>
    <n v="1406513.2"/>
    <n v="5137030.49"/>
    <n v="105.97"/>
    <n v="132.28"/>
    <n v="20000"/>
    <n v="26455"/>
  </r>
  <r>
    <x v="369"/>
    <s v="192787"/>
    <d v="2006-08-01T00:00:00"/>
    <n v="18.43013698630137"/>
    <s v="Y"/>
    <s v="PK"/>
    <s v="HNAVARR"/>
    <s v="Trevor Renfro"/>
    <s v="SR III"/>
    <s v="SR III"/>
    <n v="3767481.45"/>
    <n v="1085268.0900000001"/>
    <n v="0.28806195980075761"/>
    <n v="139323.60999999999"/>
    <n v="0"/>
    <n v="2594.8139841000011"/>
    <n v="136728.79601589998"/>
    <n v="0.12598619389601695"/>
    <n v="1"/>
    <n v="130232.17080000001"/>
    <n v="-6496.6252158999705"/>
    <s v="N"/>
    <n v="263723.70150000002"/>
    <n v="75968.766300000003"/>
    <n v="13674.377934"/>
    <n v="143906.54873400001"/>
    <n v="4582.9387340000249"/>
    <n v="0"/>
    <n v="0"/>
    <n v="8267069.75"/>
    <n v="2097881.65"/>
    <n v="6793304.3300000001"/>
    <n v="1876460.35"/>
    <n v="8017685.46"/>
    <n v="46.99"/>
    <n v="0"/>
    <n v="20000"/>
    <n v="0"/>
  </r>
  <r>
    <x v="370"/>
    <s v="301120"/>
    <d v="2016-02-17T00:00:00"/>
    <n v="8.8767123287671232"/>
    <s v="Y"/>
    <s v="PK"/>
    <s v="SCHMII01"/>
    <s v="Thomas Montbriand"/>
    <s v="SR III"/>
    <s v="SR III"/>
    <n v="4847286.84"/>
    <n v="833893.29999999993"/>
    <n v="0.17203300063010094"/>
    <n v="59750.36"/>
    <n v="0"/>
    <n v="1445.4706252499964"/>
    <n v="58304.889374750004"/>
    <n v="6.9918884556033734E-2"/>
    <n v="0.75"/>
    <n v="75050.396999999983"/>
    <n v="16745.507625249978"/>
    <s v="Y"/>
    <n v="339310.07880000002"/>
    <n v="58372.531000000003"/>
    <n v="7880.2916849999992"/>
    <n v="82930.688684999986"/>
    <n v="23180.328684999986"/>
    <n v="0"/>
    <n v="0"/>
    <n v="5951555.2199999997"/>
    <n v="1275167.3899999999"/>
    <n v="4588263.28"/>
    <n v="1039242.33"/>
    <n v="4875838.93"/>
    <n v="99.41"/>
    <n v="0"/>
    <n v="20000"/>
    <n v="0"/>
  </r>
  <r>
    <x v="371"/>
    <s v="300569"/>
    <d v="2015-07-13T00:00:00"/>
    <n v="9.4767123287671229"/>
    <s v="Y"/>
    <s v="PK"/>
    <s v="JMARINI"/>
    <s v="Jules Derner"/>
    <s v="SR III"/>
    <s v="SR III"/>
    <n v="8696487.1699999999"/>
    <n v="2010717.54"/>
    <n v="0.23121031523352434"/>
    <n v="279069.62"/>
    <n v="0"/>
    <n v="0"/>
    <n v="279069.62"/>
    <n v="0.13879106062803828"/>
    <n v="0.75"/>
    <n v="180964.57860000001"/>
    <n v="-98105.041399999987"/>
    <s v="N"/>
    <n v="608754.10190000001"/>
    <n v="140750.22779999999"/>
    <n v="19001.280752999999"/>
    <n v="199965.85935300001"/>
    <n v="-79103.760646999988"/>
    <n v="1900716.8278107061"/>
    <n v="439465.33692777774"/>
    <n v="7516950.8399999999"/>
    <n v="1627986.01"/>
    <n v="7831828.79"/>
    <n v="1735014.44"/>
    <n v="7940548.9000000004"/>
    <n v="109.52"/>
    <n v="158.9"/>
    <n v="20000"/>
    <n v="31780"/>
  </r>
  <r>
    <x v="372"/>
    <s v="158428"/>
    <d v="1996-07-01T00:00:00"/>
    <n v="28.520547945205479"/>
    <s v="Y"/>
    <s v="PK"/>
    <s v="JPRESLE"/>
    <s v="Thomas Guenette"/>
    <s v="SR III"/>
    <s v="SR III"/>
    <n v="7244728.6900000004"/>
    <n v="2205533.9399999995"/>
    <n v="0.30443292418173351"/>
    <n v="369764.75"/>
    <n v="0"/>
    <n v="1417.3266903000185"/>
    <n v="368347.42330969998"/>
    <n v="0.16701054408153884"/>
    <n v="1.2"/>
    <n v="317596.88735999988"/>
    <n v="-50750.535949700105"/>
    <s v="N"/>
    <n v="507131.0083000001"/>
    <n v="154387.37580000001"/>
    <n v="33347.673172800001"/>
    <n v="350944.56053279986"/>
    <n v="-18820.189467200136"/>
    <n v="343447.11049944133"/>
    <n v="104556.60815111187"/>
    <n v="10674177.5"/>
    <n v="2952742.22"/>
    <n v="8189224.5199999996"/>
    <n v="2471254.14"/>
    <n v="8727017.5700000003"/>
    <n v="83.01"/>
    <n v="0"/>
    <n v="20000"/>
    <n v="0"/>
  </r>
  <r>
    <x v="373"/>
    <s v="082816"/>
    <d v="1993-12-19T00:00:00"/>
    <n v="31.054794520547944"/>
    <s v="Y"/>
    <s v="PK"/>
    <s v="BAGLIJ01"/>
    <s v="Thomas Guenette"/>
    <s v="SR III"/>
    <s v="SR III"/>
    <n v="9441816.6600000001"/>
    <n v="2725933.7199999997"/>
    <n v="0.28870860536281584"/>
    <n v="472451.79000000004"/>
    <n v="0"/>
    <n v="0"/>
    <n v="472451.79000000004"/>
    <n v="0.173317416536452"/>
    <n v="1"/>
    <n v="327112.04639999993"/>
    <n v="-145339.7436000001"/>
    <s v="N"/>
    <n v="660927.16620000009"/>
    <n v="190815.36040000003"/>
    <n v="34346.764872000007"/>
    <n v="361458.81127199996"/>
    <n v="-110992.97872800007"/>
    <n v="2135813.2322557326"/>
    <n v="616627.65960000048"/>
    <n v="11422177.92"/>
    <n v="3507472.7"/>
    <n v="11452978.43"/>
    <n v="3606943.87"/>
    <n v="12254073.029999999"/>
    <n v="77.05"/>
    <n v="0"/>
    <n v="20000"/>
    <n v="0"/>
  </r>
  <r>
    <x v="374"/>
    <s v="124658"/>
    <d v="2012-06-29T00:00:00"/>
    <n v="12.515068493150684"/>
    <s v="Y"/>
    <s v="PK"/>
    <s v="BRUNSB01"/>
    <s v="Alan Mccain"/>
    <s v="SR III"/>
    <s v="SR III"/>
    <n v="5263825.1500000004"/>
    <n v="1753447.49"/>
    <n v="0.33311279155995521"/>
    <n v="271119.99"/>
    <n v="0"/>
    <n v="3045.8179133250087"/>
    <n v="268074.17208667495"/>
    <n v="0.15288406046688913"/>
    <n v="1.2"/>
    <n v="252496.43855999998"/>
    <n v="-15577.733526674972"/>
    <s v="N"/>
    <n v="368467.76050000003"/>
    <n v="122741.32430000001"/>
    <n v="26512.126048800001"/>
    <n v="279008.56460879999"/>
    <n v="7888.5746088000014"/>
    <n v="0"/>
    <n v="0"/>
    <n v="4794898.83"/>
    <n v="1541429.36"/>
    <n v="4813028"/>
    <n v="1667997.6"/>
    <n v="5190021.1399999997"/>
    <n v="101.42"/>
    <n v="107.1"/>
    <n v="20000"/>
    <n v="21420"/>
  </r>
  <r>
    <x v="375"/>
    <s v="086437"/>
    <d v="1998-02-02T00:00:00"/>
    <n v="26.92876712328767"/>
    <s v="Y"/>
    <s v="PK"/>
    <s v="BUFFJA01"/>
    <s v="Joseph Pleva"/>
    <s v="SR III"/>
    <s v="SR III"/>
    <n v="5272648.22"/>
    <n v="1350099.35"/>
    <n v="0.25605716400325301"/>
    <n v="164853.9"/>
    <n v="0"/>
    <n v="4296.6924028199574"/>
    <n v="160557.20759718004"/>
    <n v="0.11892251307074551"/>
    <n v="1"/>
    <n v="162011.92199999999"/>
    <n v="1454.7144028199546"/>
    <s v="Y"/>
    <n v="369085.37540000002"/>
    <n v="94506.954500000007"/>
    <n v="17011.251810000002"/>
    <n v="179023.17381000001"/>
    <n v="14169.273810000013"/>
    <n v="0"/>
    <n v="0"/>
    <n v="5045749.5599999996"/>
    <n v="1263744.1599999999"/>
    <n v="4672276.95"/>
    <n v="1215420.1100000001"/>
    <n v="4880317.21"/>
    <n v="108.04"/>
    <n v="147.80000000000001"/>
    <n v="20000"/>
    <n v="29560"/>
  </r>
  <r>
    <x v="376"/>
    <s v="123658"/>
    <d v="2007-09-24T00:00:00"/>
    <n v="17.282191780821918"/>
    <s v="Y"/>
    <s v="PK"/>
    <s v="ELDERJ02"/>
    <s v="Jeremy Robb"/>
    <s v="SR III"/>
    <s v="SR III"/>
    <n v="6003599.8899999997"/>
    <n v="1767840.7000000002"/>
    <n v="0.29446344399876395"/>
    <n v="266763.96000000002"/>
    <n v="0"/>
    <n v="0"/>
    <n v="266763.96000000002"/>
    <n v="0.15089818896012519"/>
    <n v="1.2"/>
    <n v="254569.06080000001"/>
    <n v="-12194.899200000014"/>
    <s v="N"/>
    <n v="420251.99230000004"/>
    <n v="123748.84900000005"/>
    <n v="26729.75138400001"/>
    <n v="281298.81218400004"/>
    <n v="14534.852184000018"/>
    <n v="0"/>
    <n v="0"/>
    <n v="6572294.5"/>
    <n v="1711623.55"/>
    <n v="6051630.2400000002"/>
    <n v="1917915.68"/>
    <n v="6341254.2699999996"/>
    <n v="94.68"/>
    <n v="0"/>
    <n v="20000"/>
    <n v="0"/>
  </r>
  <r>
    <x v="377"/>
    <s v="158511"/>
    <d v="1999-10-18T00:00:00"/>
    <n v="25.221917808219178"/>
    <s v="Y"/>
    <s v="PK"/>
    <s v="JKRYWKO"/>
    <s v="Jenna Richie-Zehr"/>
    <s v="SR III"/>
    <s v="SR III"/>
    <n v="5348878.9000000004"/>
    <n v="903446.77"/>
    <n v="0.1689039491995229"/>
    <n v="63917.85"/>
    <n v="0"/>
    <n v="0"/>
    <n v="63917.85"/>
    <n v="7.074888319098202E-2"/>
    <n v="0.75"/>
    <n v="81310.209300000002"/>
    <n v="17392.359300000004"/>
    <s v="Y"/>
    <n v="374421.52300000004"/>
    <n v="63241.2739"/>
    <n v="8537.5719764999994"/>
    <n v="89847.781276499998"/>
    <n v="25929.9312765"/>
    <n v="0"/>
    <n v="0"/>
    <n v="5778931.9699999997"/>
    <n v="1071405.0900000001"/>
    <n v="6540712.6699999999"/>
    <n v="1225386.1100000001"/>
    <n v="5286143.8899999997"/>
    <n v="101.19"/>
    <n v="105.95"/>
    <n v="20000"/>
    <n v="21190"/>
  </r>
  <r>
    <x v="378"/>
    <s v="300567"/>
    <d v="2015-07-06T00:00:00"/>
    <n v="9.4958904109589035"/>
    <s v="Y"/>
    <s v="PK"/>
    <s v="JLANSIN"/>
    <s v="Travis Turner"/>
    <s v="SR III"/>
    <s v="SR III"/>
    <n v="6805689.9100000001"/>
    <n v="1700431.87"/>
    <n v="0.24985444422048317"/>
    <n v="251835.09"/>
    <n v="0"/>
    <n v="0"/>
    <n v="251835.09"/>
    <n v="0.14810066456823112"/>
    <n v="1"/>
    <n v="204051.82440000001"/>
    <n v="-47783.265599999984"/>
    <s v="N"/>
    <n v="476398.29370000004"/>
    <n v="119030.23090000002"/>
    <n v="21425.441562000004"/>
    <n v="225477.265962"/>
    <n v="-26357.824037999992"/>
    <n v="586070.64694613917"/>
    <n v="146432.35576666662"/>
    <n v="6622854.5099999998"/>
    <n v="1721579.7"/>
    <n v="6994349.9100000001"/>
    <n v="1996122.32"/>
    <n v="6704021.6699999999"/>
    <n v="101.52"/>
    <n v="107.6"/>
    <n v="20000"/>
    <n v="21520"/>
  </r>
  <r>
    <x v="379"/>
    <s v="304540"/>
    <d v="2018-05-21T00:00:00"/>
    <n v="6.6191780821917812"/>
    <s v="Y"/>
    <s v="PK"/>
    <s v="JSTRING"/>
    <s v="Anna Waclawek"/>
    <s v="SR III"/>
    <s v="SR III"/>
    <n v="2571462.7200000002"/>
    <n v="763129.8600000001"/>
    <n v="0.29676878224390513"/>
    <n v="93115.739999999991"/>
    <n v="0"/>
    <n v="4914.7225032749993"/>
    <n v="88201.017496724991"/>
    <n v="0.11557799284216841"/>
    <n v="1.2"/>
    <n v="109890.69984"/>
    <n v="21689.68234327501"/>
    <s v="Y"/>
    <n v="180002.39040000003"/>
    <n v="53419.090200000006"/>
    <n v="11538.523483200001"/>
    <n v="121429.2233232"/>
    <n v="28313.483323200009"/>
    <n v="0"/>
    <n v="0"/>
    <n v="3069225.52"/>
    <n v="870458.11"/>
    <n v="2987120.9"/>
    <n v="900919.39"/>
    <n v="3249542.6"/>
    <n v="79.13"/>
    <n v="0"/>
    <n v="20000"/>
    <n v="0"/>
  </r>
  <r>
    <x v="380"/>
    <s v="027837"/>
    <d v="2003-06-23T00:00:00"/>
    <n v="21.539726027397261"/>
    <s v="Y"/>
    <s v="PK"/>
    <s v="WALSHJ01"/>
    <s v="Daniel Hutchison"/>
    <s v="SR III"/>
    <s v="SR III"/>
    <n v="8284549.7599999998"/>
    <n v="2515821.6199999996"/>
    <n v="0.30367632434861491"/>
    <n v="427189.35"/>
    <n v="0"/>
    <n v="5310.5909039999824"/>
    <n v="421878.75909599999"/>
    <n v="0.16769025106636934"/>
    <n v="1.2"/>
    <n v="362278.31327999994"/>
    <n v="-59600.44581600005"/>
    <s v="N"/>
    <n v="579918.48320000002"/>
    <n v="176107.5134"/>
    <n v="38039.222894400002"/>
    <n v="400317.53617439995"/>
    <n v="-26871.813825600024"/>
    <n v="491601.88864538237"/>
    <n v="149287.8545866668"/>
    <n v="8102347.0800000001"/>
    <n v="2138354.29"/>
    <n v="8409465.9800000004"/>
    <n v="2468874.63"/>
    <n v="9588109.6899999995"/>
    <n v="86.4"/>
    <n v="0"/>
    <n v="20000"/>
    <n v="0"/>
  </r>
  <r>
    <x v="381"/>
    <s v="159936"/>
    <d v="1983-10-17T00:00:00"/>
    <n v="41.235616438356168"/>
    <s v="Y"/>
    <s v="PK"/>
    <s v="JWICK"/>
    <s v="Aaron Hausman"/>
    <s v="SR III"/>
    <s v="SR III"/>
    <n v="3632652.83"/>
    <n v="1157229.8700000001"/>
    <n v="0.31856329909731562"/>
    <n v="164548.87000000002"/>
    <n v="0"/>
    <n v="0"/>
    <n v="164548.87000000002"/>
    <n v="0.14219203484611057"/>
    <n v="1.2"/>
    <n v="166641.10128000003"/>
    <n v="2092.2312800000072"/>
    <s v="Y"/>
    <n v="254285.69810000004"/>
    <n v="81006.09090000001"/>
    <n v="17497.315634400002"/>
    <n v="184138.41691440003"/>
    <n v="19589.546914400009"/>
    <n v="0"/>
    <n v="0"/>
    <n v="5277803.34"/>
    <n v="1498841.3"/>
    <n v="4997423.1399999997"/>
    <n v="1487392.91"/>
    <n v="5332305.96"/>
    <n v="68.13"/>
    <n v="0"/>
    <n v="20000"/>
    <n v="0"/>
  </r>
  <r>
    <x v="382"/>
    <s v="305176"/>
    <d v="2018-10-08T00:00:00"/>
    <n v="6.2356164383561641"/>
    <s v="Y"/>
    <s v="PK"/>
    <s v="DONALJ01"/>
    <s v="Mathew Todd"/>
    <s v="SR III"/>
    <s v="SR III"/>
    <n v="7913007.2599999998"/>
    <n v="1601219.46"/>
    <n v="0.20235283595582093"/>
    <n v="182535.66999999998"/>
    <n v="0"/>
    <n v="0"/>
    <n v="182535.66999999998"/>
    <n v="0.11399790881881987"/>
    <n v="0.75"/>
    <n v="144109.75140000001"/>
    <n v="-38425.918599999975"/>
    <s v="N"/>
    <n v="553910.50820000004"/>
    <n v="112085.36220000002"/>
    <n v="15131.523897000001"/>
    <n v="159241.27529700001"/>
    <n v="-23294.394702999969"/>
    <n v="639542.82278410858"/>
    <n v="129413.30390555538"/>
    <n v="6048537.1600000001"/>
    <n v="1474385"/>
    <n v="8132998.0599999996"/>
    <n v="1665146.83"/>
    <n v="8776559.0399999991"/>
    <n v="90.16"/>
    <n v="0"/>
    <n v="20000"/>
    <n v="0"/>
  </r>
  <r>
    <x v="383"/>
    <s v="124132"/>
    <d v="2010-02-07T00:00:00"/>
    <n v="14.906849315068493"/>
    <s v="Y"/>
    <s v="PK"/>
    <s v="KEATOJ01"/>
    <s v="Lisa Dillon"/>
    <s v="SR III"/>
    <s v="SR III"/>
    <n v="14128290.550000001"/>
    <n v="3635973.3899999997"/>
    <n v="0.25735409228259393"/>
    <n v="557642.19000000006"/>
    <n v="0"/>
    <n v="7576.0121351100534"/>
    <n v="550066.17786488996"/>
    <n v="0.1512844344179565"/>
    <n v="1"/>
    <n v="436316.80679999996"/>
    <n v="-113749.37106489"/>
    <s v="N"/>
    <n v="988980.33850000019"/>
    <n v="254518.13730000003"/>
    <n v="45813.264714000004"/>
    <n v="482130.07151399995"/>
    <n v="-75512.118486000109"/>
    <n v="1630095.5840485028"/>
    <n v="419511.76936666726"/>
    <n v="12460038.960000001"/>
    <n v="3170563.98"/>
    <n v="10943562.970000001"/>
    <n v="2828299.14"/>
    <n v="11890019.99"/>
    <n v="118.82"/>
    <n v="200"/>
    <n v="20000"/>
    <n v="40000"/>
  </r>
  <r>
    <x v="384"/>
    <s v="076519"/>
    <d v="1997-12-10T00:00:00"/>
    <n v="27.076712328767123"/>
    <s v="Y"/>
    <s v="PK"/>
    <s v="WALTRJ01"/>
    <s v="Maria Gergen"/>
    <s v="SR III"/>
    <s v="SR III"/>
    <n v="23165107.620000001"/>
    <n v="2548131.56"/>
    <n v="0.10999869293937689"/>
    <n v="224147.53"/>
    <n v="0"/>
    <n v="0"/>
    <n v="224147.53"/>
    <n v="8.7965446336687569E-2"/>
    <n v="0.75"/>
    <n v="229331.84040000002"/>
    <n v="5184.3104000000167"/>
    <s v="Y"/>
    <n v="1621557.5334000003"/>
    <n v="178369.20920000001"/>
    <n v="24079.843241999999"/>
    <n v="253411.68364200002"/>
    <n v="29264.153642000019"/>
    <n v="0"/>
    <n v="0"/>
    <n v="23432243.899999999"/>
    <n v="2370643.7599999998"/>
    <n v="21804765.449999999"/>
    <n v="2704159.57"/>
    <n v="23156271.059999999"/>
    <n v="100.04"/>
    <n v="100.2"/>
    <n v="20000"/>
    <n v="20040"/>
  </r>
  <r>
    <x v="385"/>
    <s v="304610"/>
    <d v="2018-06-12T00:00:00"/>
    <n v="6.558904109589041"/>
    <s v="Y"/>
    <s v="PK"/>
    <s v="JLOVELL"/>
    <s v="Anita Robben"/>
    <s v="SR III"/>
    <s v="SR III"/>
    <n v="5030156.5599999996"/>
    <n v="1452185.4999999998"/>
    <n v="0.28869588504418237"/>
    <n v="210507.82"/>
    <n v="0"/>
    <n v="992.62631450249864"/>
    <n v="209515.19368549751"/>
    <n v="0.14427577860094151"/>
    <n v="1"/>
    <n v="174262.25999999995"/>
    <n v="-35252.933685497555"/>
    <s v="N"/>
    <n v="352110.95919999998"/>
    <n v="101652.98499999999"/>
    <n v="18297.537299999996"/>
    <n v="192559.79729999995"/>
    <n v="-17948.02270000006"/>
    <n v="345385.03105772578"/>
    <n v="99711.237222222553"/>
    <n v="4780662.6900000004"/>
    <n v="1526367.73"/>
    <n v="4884470"/>
    <n v="1608666.62"/>
    <n v="5546729.0099999998"/>
    <n v="90.69"/>
    <n v="0"/>
    <n v="20000"/>
    <n v="0"/>
  </r>
  <r>
    <x v="386"/>
    <s v="124003"/>
    <d v="2009-02-27T00:00:00"/>
    <n v="15.852054794520548"/>
    <s v="Y"/>
    <s v="PK"/>
    <s v="PARRJE01"/>
    <s v="Alan Mccain"/>
    <s v="SR III"/>
    <s v="SR III"/>
    <n v="4466280.76"/>
    <n v="1246945.72"/>
    <n v="0.2791910735141514"/>
    <n v="174330.09"/>
    <n v="0"/>
    <n v="0"/>
    <n v="174330.09"/>
    <n v="0.13980567654540729"/>
    <n v="1"/>
    <n v="149633.48639999999"/>
    <n v="-24696.603600000002"/>
    <s v="N"/>
    <n v="312639.6532"/>
    <n v="87286.200400000002"/>
    <n v="15711.516072"/>
    <n v="165345.00247199999"/>
    <n v="-8985.0875280000037"/>
    <n v="178792.08065297687"/>
    <n v="49917.152933333353"/>
    <n v="3611995.55"/>
    <n v="1041255.92"/>
    <n v="3267648.44"/>
    <n v="1024101.27"/>
    <n v="4183655.37"/>
    <n v="106.76"/>
    <n v="138.19999999999999"/>
    <n v="20000"/>
    <n v="27640"/>
  </r>
  <r>
    <x v="387"/>
    <s v="089364"/>
    <d v="2012-08-05T00:00:00"/>
    <n v="12.413698630136986"/>
    <s v="Y"/>
    <s v="PK"/>
    <s v="REECEJ01"/>
    <s v="Todd Fosheim"/>
    <s v="SR III"/>
    <s v="SR III"/>
    <n v="6587245.2599999998"/>
    <n v="1560662.7800000003"/>
    <n v="0.23692191779724325"/>
    <n v="178386.76"/>
    <n v="0"/>
    <n v="5064.5403847499983"/>
    <n v="173322.21961525001"/>
    <n v="0.11105680345324183"/>
    <n v="0.75"/>
    <n v="140459.65020000003"/>
    <n v="-32862.569415249978"/>
    <s v="N"/>
    <n v="461107.16820000001"/>
    <n v="109246.39460000003"/>
    <n v="14748.263271000005"/>
    <n v="155207.91347100004"/>
    <n v="-23178.846528999973"/>
    <n v="543518.18017848989"/>
    <n v="128771.36960555542"/>
    <n v="6803391.0300000003"/>
    <n v="1477847.6"/>
    <n v="6533025.9800000004"/>
    <n v="1539925.68"/>
    <n v="7392312.2400000002"/>
    <n v="89.11"/>
    <n v="0"/>
    <n v="20000"/>
    <n v="0"/>
  </r>
  <r>
    <x v="388"/>
    <s v="305212"/>
    <d v="2018-10-15T00:00:00"/>
    <n v="6.2164383561643834"/>
    <s v="Y"/>
    <s v="PK"/>
    <s v="JELLIS"/>
    <s v="Laurel Blunt"/>
    <s v="SR III"/>
    <s v="SR III"/>
    <n v="4107389.09"/>
    <n v="945341.44000000006"/>
    <n v="0.23015629132909834"/>
    <n v="95231.81"/>
    <n v="0"/>
    <n v="0"/>
    <n v="95231.81"/>
    <n v="0.10073800424955452"/>
    <n v="0.75"/>
    <n v="85080.729600000006"/>
    <n v="-10151.080399999992"/>
    <s v="N"/>
    <n v="287517.23629999999"/>
    <n v="66173.900800000003"/>
    <n v="8933.4766080000009"/>
    <n v="94014.206208000003"/>
    <n v="-1217.6037919999944"/>
    <n v="29390.747791632748"/>
    <n v="6764.4655111110806"/>
    <n v="4425040.6900000004"/>
    <n v="1012843.51"/>
    <n v="3722687.83"/>
    <n v="920535.13"/>
    <n v="3950894.05"/>
    <n v="103.96"/>
    <n v="119.8"/>
    <n v="20000"/>
    <n v="23960"/>
  </r>
  <r>
    <x v="389"/>
    <s v="200435"/>
    <d v="2007-11-05T00:00:00"/>
    <n v="17.167123287671235"/>
    <s v="Y"/>
    <s v="PK"/>
    <s v="JWINES"/>
    <s v="William Benedict"/>
    <s v="SR III"/>
    <s v="SR III"/>
    <n v="4819642.9400000004"/>
    <n v="1195478.18"/>
    <n v="0.24804289340155972"/>
    <n v="138860.53000000003"/>
    <n v="0"/>
    <n v="3328.3464043124986"/>
    <n v="135532.18359568753"/>
    <n v="0.11337068786624574"/>
    <n v="1"/>
    <n v="143457.38159999999"/>
    <n v="7925.198004312464"/>
    <s v="Y"/>
    <n v="337375.00580000004"/>
    <n v="83683.472600000008"/>
    <n v="15063.025068000001"/>
    <n v="158520.40666799998"/>
    <n v="19659.876667999953"/>
    <n v="0"/>
    <n v="0"/>
    <n v="12593210.470000001"/>
    <n v="1753812.46"/>
    <n v="4654845.62"/>
    <n v="939744.51"/>
    <n v="6001306.0300000003"/>
    <n v="80.31"/>
    <n v="0"/>
    <n v="20000"/>
    <n v="0"/>
  </r>
  <r>
    <x v="390"/>
    <s v="306442"/>
    <d v="2019-10-01T00:00:00"/>
    <n v="5.2547945205479456"/>
    <s v="Y"/>
    <s v="PK"/>
    <s v="JSTIMSO"/>
    <s v="Farid Haghighi"/>
    <s v="SR III"/>
    <s v="SR III"/>
    <n v="3912832.64"/>
    <n v="1318259.0999999996"/>
    <n v="0.33690658949318097"/>
    <n v="185922.65999999997"/>
    <n v="0"/>
    <n v="7456.2666779437568"/>
    <n v="178466.39332205622"/>
    <n v="0.13538036135844331"/>
    <n v="1.2"/>
    <n v="189829.31039999993"/>
    <n v="11362.917077943712"/>
    <s v="Y"/>
    <n v="273898.28480000002"/>
    <n v="92278.136999999973"/>
    <n v="19932.077591999994"/>
    <n v="209761.38799199992"/>
    <n v="23838.727991999942"/>
    <n v="0"/>
    <n v="0"/>
    <n v="4762894.04"/>
    <n v="1595830"/>
    <n v="5205075.5199999996"/>
    <n v="1963891.97"/>
    <n v="6378499.3499999996"/>
    <n v="61.34"/>
    <n v="0"/>
    <n v="20000"/>
    <n v="0"/>
  </r>
  <r>
    <x v="391"/>
    <s v="305410"/>
    <d v="2018-12-03T00:00:00"/>
    <n v="6.0821917808219181"/>
    <s v="Y"/>
    <s v="PK"/>
    <s v="JFERRAR"/>
    <s v="Craig Paianini"/>
    <s v="SR III"/>
    <s v="SR III"/>
    <n v="2842308.24"/>
    <n v="753204.89999999991"/>
    <n v="0.26499761334822708"/>
    <n v="90977.729999999981"/>
    <n v="0"/>
    <n v="185.60950200000116"/>
    <n v="90792.120497999975"/>
    <n v="0.12054106458680763"/>
    <n v="1"/>
    <n v="90384.587999999989"/>
    <n v="-407.53249799998594"/>
    <s v="N"/>
    <n v="198961.57680000004"/>
    <n v="52724.343000000001"/>
    <n v="9490.3817399999989"/>
    <n v="99874.969739999986"/>
    <n v="8897.2397400000045"/>
    <n v="0"/>
    <n v="0"/>
    <n v="2850171.05"/>
    <n v="821255.1"/>
    <n v="2901851.19"/>
    <n v="827134.85"/>
    <n v="3262687.97"/>
    <n v="87.12"/>
    <n v="0"/>
    <n v="20000"/>
    <n v="0"/>
  </r>
  <r>
    <x v="392"/>
    <s v="175659"/>
    <d v="2004-09-20T00:00:00"/>
    <n v="20.293150684931508"/>
    <s v="Y"/>
    <s v="PK"/>
    <s v="JAIMONE"/>
    <s v="Kevin Thongsinthusak"/>
    <s v="SR III"/>
    <s v="SR III"/>
    <n v="6024612.1299999999"/>
    <n v="1547190.38"/>
    <n v="0.25681161651812429"/>
    <n v="199140.21999999997"/>
    <n v="0"/>
    <n v="270.80807688750065"/>
    <n v="198869.41192311246"/>
    <n v="0.12853583792520251"/>
    <n v="1"/>
    <n v="185662.84559999997"/>
    <n v="-13206.566323112493"/>
    <s v="N"/>
    <n v="421722.84910000005"/>
    <n v="108303.32660000001"/>
    <n v="19494.598788000003"/>
    <n v="205157.44438799997"/>
    <n v="6017.2243880000024"/>
    <n v="0"/>
    <n v="0"/>
    <n v="5878408.5"/>
    <n v="1510260.05"/>
    <n v="6066927.7000000002"/>
    <n v="1615840.66"/>
    <n v="6431525.5199999996"/>
    <n v="93.67"/>
    <n v="0"/>
    <n v="20000"/>
    <n v="0"/>
  </r>
  <r>
    <x v="393"/>
    <s v="164458"/>
    <d v="2000-02-07T00:00:00"/>
    <n v="24.915068493150685"/>
    <s v="Y"/>
    <s v="PK"/>
    <s v="JLAMB"/>
    <s v="Maria Gergen"/>
    <s v="SR III"/>
    <s v="SR III"/>
    <n v="3836579.46"/>
    <n v="934429.17999999982"/>
    <n v="0.24355788528357492"/>
    <n v="101586.09000000003"/>
    <n v="0"/>
    <n v="0"/>
    <n v="101586.09000000003"/>
    <n v="0.10871459514995031"/>
    <n v="1"/>
    <n v="112131.50159999997"/>
    <n v="10545.411599999949"/>
    <s v="Y"/>
    <n v="268560.56220000004"/>
    <n v="65410.042599999993"/>
    <n v="11773.807667999998"/>
    <n v="123905.30926799997"/>
    <n v="22319.219267999943"/>
    <n v="0"/>
    <n v="0"/>
    <n v="4895092.5999999996"/>
    <n v="1323710.6200000001"/>
    <n v="4621584.37"/>
    <n v="1248784.71"/>
    <n v="4932665.08"/>
    <n v="77.78"/>
    <n v="0"/>
    <n v="20000"/>
    <n v="0"/>
  </r>
  <r>
    <x v="394"/>
    <s v="080492"/>
    <d v="1984-06-11T00:00:00"/>
    <n v="40.583561643835615"/>
    <s v="Y"/>
    <s v="PK"/>
    <s v="SESNIJ01"/>
    <s v="William Benedict"/>
    <s v="SR III"/>
    <s v="SR III"/>
    <n v="5975226.8600000003"/>
    <n v="1962068.2100000002"/>
    <n v="0.32836714922653165"/>
    <n v="313265.86"/>
    <n v="0"/>
    <n v="18389.592591277556"/>
    <n v="294876.26740872243"/>
    <n v="0.15028848941430145"/>
    <n v="1.2"/>
    <n v="282537.82224000001"/>
    <n v="-12338.445168722421"/>
    <s v="N"/>
    <n v="418265.88020000007"/>
    <n v="137344.77470000004"/>
    <n v="29666.471335200004"/>
    <n v="312204.29357520002"/>
    <n v="-1061.5664247999666"/>
    <n v="17960.357066108685"/>
    <n v="5897.5912488887034"/>
    <n v="3488357.15"/>
    <n v="965396.68"/>
    <n v="3639994.81"/>
    <n v="1126100.8799999999"/>
    <n v="7177313.3799999999"/>
    <n v="83.25"/>
    <n v="0"/>
    <n v="20000"/>
    <n v="0"/>
  </r>
  <r>
    <x v="395"/>
    <s v="161168"/>
    <d v="1981-09-08T00:00:00"/>
    <n v="43.342465753424655"/>
    <s v="Y"/>
    <s v="PK"/>
    <s v="MTREXLE"/>
    <s v="Robert Rogers"/>
    <s v="SR III"/>
    <s v="SR III"/>
    <n v="3452864.67"/>
    <n v="965167.2699999999"/>
    <n v="0.27952652717200177"/>
    <n v="113020.09"/>
    <n v="0"/>
    <n v="0"/>
    <n v="113020.09"/>
    <n v="0.11709896668999148"/>
    <n v="1"/>
    <n v="115820.07239999999"/>
    <n v="2799.9823999999935"/>
    <s v="Y"/>
    <n v="241700.52690000003"/>
    <n v="67561.708899999998"/>
    <n v="12161.107602"/>
    <n v="127981.18000199999"/>
    <n v="14961.090001999997"/>
    <n v="0"/>
    <n v="0"/>
    <n v="3615662.84"/>
    <n v="863255.41"/>
    <n v="3688208.62"/>
    <n v="987586.75"/>
    <n v="3865608.37"/>
    <n v="89.32"/>
    <n v="0"/>
    <n v="20000"/>
    <n v="0"/>
  </r>
  <r>
    <x v="396"/>
    <s v="309592"/>
    <d v="2024-06-03T00:00:00"/>
    <n v="0.57808219178082187"/>
    <s v="Y"/>
    <s v="PK"/>
    <s v="JTUMBAR"/>
    <s v="Jeff Karhoff"/>
    <s v="SR III"/>
    <s v="SR III"/>
    <n v="800000"/>
    <n v="175000"/>
    <n v="0.21875"/>
    <n v="27708.310000000005"/>
    <n v="27708.310000000005"/>
    <n v="0"/>
    <n v="0"/>
    <n v="0"/>
    <n v="0.75"/>
    <n v="15750"/>
    <n v="15750"/>
    <s v="Y"/>
    <n v="56000.000000000007"/>
    <n v="12250.000000000002"/>
    <n v="1653.7500000000002"/>
    <n v="17403.75"/>
    <n v="-10304.560000000005"/>
    <n v="261703.11111111124"/>
    <n v="57247.555555555584"/>
    <n v="0"/>
    <n v="0"/>
    <n v="0"/>
    <n v="0"/>
    <n v="0"/>
    <n v="0"/>
    <n v="0"/>
    <n v="20000"/>
    <n v="0"/>
  </r>
  <r>
    <x v="397"/>
    <s v="229099"/>
    <d v="2008-10-13T00:00:00"/>
    <n v="16.227397260273971"/>
    <s v="Y"/>
    <s v="PK"/>
    <s v="JHUBER"/>
    <s v="David Johnson Iii"/>
    <s v="SR III"/>
    <s v="SR III"/>
    <n v="5216150.6399999997"/>
    <n v="1779716.16"/>
    <n v="0.34119339774282287"/>
    <n v="277436.18999999994"/>
    <n v="0"/>
    <n v="695.35855784999876"/>
    <n v="276740.83144214994"/>
    <n v="0.15549717289871096"/>
    <n v="1.2"/>
    <n v="256279.12703999999"/>
    <n v="-20461.704402149946"/>
    <s v="N"/>
    <n v="365130.54480000003"/>
    <n v="124580.13120000002"/>
    <n v="26909.308339200001"/>
    <n v="283188.43537919997"/>
    <n v="5752.2453792000306"/>
    <n v="0"/>
    <n v="0"/>
    <n v="6867330.5099999998"/>
    <n v="2354426.5499999998"/>
    <n v="5758672.7699999996"/>
    <n v="2126274.7599999998"/>
    <n v="6196063.7300000004"/>
    <n v="84.18"/>
    <n v="0"/>
    <n v="20000"/>
    <n v="0"/>
  </r>
  <r>
    <x v="398"/>
    <s v="168730"/>
    <d v="2003-11-17T00:00:00"/>
    <n v="21.136986301369863"/>
    <s v="Y"/>
    <s v="PK"/>
    <s v="CCURRIE"/>
    <s v="Joseph Pleva"/>
    <s v="SR III"/>
    <s v="SR III"/>
    <n v="7308360.0899999999"/>
    <n v="1838633.3199999998"/>
    <n v="0.25157946479892179"/>
    <n v="273012.19"/>
    <n v="0"/>
    <n v="0"/>
    <n v="273012.19"/>
    <n v="0.14848648016451699"/>
    <n v="1"/>
    <n v="220635.99839999998"/>
    <n v="-52376.19160000002"/>
    <s v="N"/>
    <n v="511585.20630000002"/>
    <n v="128704.3324"/>
    <n v="23166.779832"/>
    <n v="243802.77823199998"/>
    <n v="-29209.41176800002"/>
    <n v="645022.87558295904"/>
    <n v="162274.50982222235"/>
    <n v="9901386.5099999998"/>
    <n v="2179710.6800000002"/>
    <n v="7103700.8700000001"/>
    <n v="1881637.65"/>
    <n v="7528872.6500000004"/>
    <n v="97.07"/>
    <n v="0"/>
    <n v="20000"/>
    <n v="0"/>
  </r>
  <r>
    <x v="399"/>
    <s v="306051"/>
    <d v="2019-06-03T00:00:00"/>
    <n v="5.5835616438356164"/>
    <s v="Y"/>
    <s v="PK"/>
    <s v="JROSALE"/>
    <s v="James Erramouspe"/>
    <s v="SR III"/>
    <s v="SR III"/>
    <n v="6184634.7699999996"/>
    <n v="2151265.1599999997"/>
    <n v="0.34784029130308691"/>
    <n v="353868.27"/>
    <n v="0"/>
    <n v="0"/>
    <n v="353868.27"/>
    <n v="0.16449309763376638"/>
    <n v="1.2"/>
    <n v="309782.18303999992"/>
    <n v="-44086.086960000102"/>
    <s v="N"/>
    <n v="432924.4339"/>
    <n v="150588.5612"/>
    <n v="32527.129219199996"/>
    <n v="342309.31225919991"/>
    <n v="-11558.957740800106"/>
    <n v="184614.7024910913"/>
    <n v="64216.431893333924"/>
    <n v="3580814.96"/>
    <n v="1017525.59"/>
    <n v="4766479.71"/>
    <n v="1618592.17"/>
    <n v="6579058.0800000001"/>
    <n v="94"/>
    <n v="0"/>
    <n v="20000"/>
    <n v="0"/>
  </r>
  <r>
    <x v="400"/>
    <s v="085813"/>
    <d v="1998-08-10T00:00:00"/>
    <n v="26.410958904109588"/>
    <s v="Y"/>
    <s v="PK"/>
    <s v="BURKEJ01"/>
    <s v="William Benedict"/>
    <s v="SR III"/>
    <s v="SR III"/>
    <n v="9653744.9399999995"/>
    <n v="3091536.2199999997"/>
    <n v="0.32024216914933323"/>
    <n v="550598.64"/>
    <n v="0"/>
    <n v="0"/>
    <n v="550598.64"/>
    <n v="0.17809871883047196"/>
    <n v="1.2"/>
    <n v="445181.21567999996"/>
    <n v="-105417.42432000005"/>
    <s v="N"/>
    <n v="675762.14580000006"/>
    <n v="216407.53539999999"/>
    <n v="46744.027646399991"/>
    <n v="491925.24332639994"/>
    <n v="-58673.396673600073"/>
    <n v="1017865.0604297295"/>
    <n v="325963.31485333375"/>
    <n v="12146338.130000001"/>
    <n v="3696925.66"/>
    <n v="10877861.6"/>
    <n v="3227894.47"/>
    <n v="11893090.380000001"/>
    <n v="81.17"/>
    <n v="0"/>
    <n v="20000"/>
    <n v="0"/>
  </r>
  <r>
    <x v="401"/>
    <s v="163471"/>
    <d v="2001-08-01T00:00:00"/>
    <n v="23.432876712328767"/>
    <s v="Y"/>
    <s v="PK"/>
    <s v="SFITZGE"/>
    <s v="Matthew Burkhead"/>
    <s v="SR III"/>
    <s v="SR III"/>
    <n v="5209243.78"/>
    <n v="1782425.6000000001"/>
    <n v="0.34216590262934476"/>
    <n v="277850.42"/>
    <n v="0"/>
    <n v="2488.6337531250028"/>
    <n v="275361.78624687495"/>
    <n v="0.15448711365393031"/>
    <n v="1.2"/>
    <n v="256669.28640000001"/>
    <n v="-18692.49984687494"/>
    <s v="N"/>
    <n v="364647.06460000004"/>
    <n v="124769.792"/>
    <n v="26950.275071999997"/>
    <n v="283619.56147200003"/>
    <n v="5769.1414720000466"/>
    <n v="0"/>
    <n v="0"/>
    <n v="5325173.71"/>
    <n v="1474409.61"/>
    <n v="4930625.82"/>
    <n v="1505442.07"/>
    <n v="5269582.5599999996"/>
    <n v="98.85"/>
    <n v="0"/>
    <n v="20000"/>
    <n v="0"/>
  </r>
  <r>
    <x v="402"/>
    <s v="159998"/>
    <d v="1994-05-09T00:00:00"/>
    <n v="30.668493150684931"/>
    <s v="Y"/>
    <s v="PK"/>
    <s v="JSANTOS"/>
    <s v="Thomas Montbriand"/>
    <s v="SR III"/>
    <s v="SR III"/>
    <n v="7087203.7199999997"/>
    <n v="1613725.2200000002"/>
    <n v="0.22769561645957601"/>
    <n v="184538.63999999998"/>
    <n v="0"/>
    <n v="1656.3444870000003"/>
    <n v="182882.29551299999"/>
    <n v="0.11332926649866695"/>
    <n v="0.75"/>
    <n v="145235.26980000001"/>
    <n v="-37647.025712999981"/>
    <s v="N"/>
    <n v="496104.26040000003"/>
    <n v="112960.76540000003"/>
    <n v="15249.703329000004"/>
    <n v="160484.97312900002"/>
    <n v="-24053.666870999965"/>
    <n v="586886.49651887687"/>
    <n v="133631.48261666647"/>
    <n v="7213064.5899999999"/>
    <n v="1548814.76"/>
    <n v="7314694.25"/>
    <n v="1743998.94"/>
    <n v="7807074.0499999998"/>
    <n v="90.78"/>
    <n v="0"/>
    <n v="20000"/>
    <n v="0"/>
  </r>
  <r>
    <x v="403"/>
    <s v="163513"/>
    <d v="1995-06-26T00:00:00"/>
    <n v="29.536986301369861"/>
    <s v="Y"/>
    <s v="PK"/>
    <s v="WWOODSI"/>
    <s v="Teall Bennett"/>
    <s v="SR III"/>
    <s v="SR III"/>
    <n v="2774532.98"/>
    <n v="734468.02000000014"/>
    <n v="0.26471771115872628"/>
    <n v="79734.17"/>
    <n v="0"/>
    <n v="227.16575700000249"/>
    <n v="79507.004243000003"/>
    <n v="0.10825114515265075"/>
    <n v="1"/>
    <n v="88136.162400000016"/>
    <n v="8629.1581570000126"/>
    <s v="Y"/>
    <n v="194217.30860000002"/>
    <n v="51412.76140000001"/>
    <n v="9254.2970520000017"/>
    <n v="97390.45945200001"/>
    <n v="17656.289452000012"/>
    <n v="0"/>
    <n v="0"/>
    <n v="4825439.91"/>
    <n v="1109398.1399999999"/>
    <n v="4494412.49"/>
    <n v="1056800.52"/>
    <n v="4286197.66"/>
    <n v="64.73"/>
    <n v="0"/>
    <n v="20000"/>
    <n v="0"/>
  </r>
  <r>
    <x v="404"/>
    <s v="173568"/>
    <d v="2004-06-16T00:00:00"/>
    <n v="20.556164383561644"/>
    <s v="Y"/>
    <s v="PK"/>
    <s v="KALLEN"/>
    <s v="Lauren Kromer"/>
    <s v="SR III"/>
    <s v="SR III"/>
    <n v="3530591.27"/>
    <n v="958281.04999999993"/>
    <n v="0.2714222567031952"/>
    <n v="110752.13"/>
    <n v="0"/>
    <n v="0"/>
    <n v="110752.13"/>
    <n v="0.11557374530154803"/>
    <n v="1"/>
    <n v="114993.72599999998"/>
    <n v="4241.5959999999759"/>
    <s v="Y"/>
    <n v="247141.38890000002"/>
    <n v="67079.673500000004"/>
    <n v="12074.34123"/>
    <n v="127068.06722999999"/>
    <n v="16315.937229999981"/>
    <n v="0"/>
    <n v="0"/>
    <n v="3848918.84"/>
    <n v="1108630.19"/>
    <n v="3775327.29"/>
    <n v="1030839.88"/>
    <n v="3843565.1"/>
    <n v="91.86"/>
    <n v="0"/>
    <n v="20000"/>
    <n v="0"/>
  </r>
  <r>
    <x v="405"/>
    <s v="074836"/>
    <d v="1994-02-28T00:00:00"/>
    <n v="30.860273972602741"/>
    <s v="Y"/>
    <s v="PK"/>
    <s v="POWERK01"/>
    <s v="Mark Basilii"/>
    <s v="SR III"/>
    <s v="SR III"/>
    <n v="8045925.5899999999"/>
    <n v="2524557.3199999998"/>
    <n v="0.31376841505192193"/>
    <n v="413315.27"/>
    <n v="0"/>
    <n v="2786.3977288499882"/>
    <n v="410528.87227115"/>
    <n v="0.16261420131714419"/>
    <n v="1.2"/>
    <n v="363536.25407999998"/>
    <n v="-46992.618191150017"/>
    <s v="N"/>
    <n v="563214.79130000004"/>
    <n v="176719.01240000001"/>
    <n v="38171.306678399997"/>
    <n v="401707.56075840001"/>
    <n v="-11607.709241600009"/>
    <n v="205525.06393536532"/>
    <n v="64487.273564444498"/>
    <n v="14999112.84"/>
    <n v="3788315.55"/>
    <n v="11949205.91"/>
    <n v="3270625.41"/>
    <n v="12767825.199999999"/>
    <n v="63.02"/>
    <n v="0"/>
    <n v="20000"/>
    <n v="0"/>
  </r>
  <r>
    <x v="406"/>
    <s v="167081"/>
    <d v="2003-08-25T00:00:00"/>
    <n v="21.367123287671234"/>
    <s v="Y"/>
    <s v="PK"/>
    <s v="KLAPINA"/>
    <s v="Brandon Roehm"/>
    <s v="SR III"/>
    <s v="SR III"/>
    <n v="3408201.82"/>
    <n v="959701.94"/>
    <n v="0.28158600654699489"/>
    <n v="117734.70999999999"/>
    <n v="0"/>
    <n v="1670.1840037499933"/>
    <n v="116064.52599625"/>
    <n v="0.12093809667223347"/>
    <n v="1"/>
    <n v="115164.23279999998"/>
    <n v="-900.29319625001517"/>
    <s v="N"/>
    <n v="238574.1274"/>
    <n v="67179.135799999989"/>
    <n v="12092.244443999998"/>
    <n v="127256.47724399998"/>
    <n v="9521.7672439999878"/>
    <n v="0"/>
    <n v="0"/>
    <n v="3624989.57"/>
    <n v="978156.6"/>
    <n v="3559978.94"/>
    <n v="983646.48"/>
    <n v="4049522.04"/>
    <n v="84.16"/>
    <n v="0"/>
    <n v="20000"/>
    <n v="0"/>
  </r>
  <r>
    <x v="407"/>
    <s v="089227"/>
    <d v="1988-07-05T00:00:00"/>
    <n v="36.515068493150686"/>
    <s v="Y"/>
    <s v="PK"/>
    <s v="STORTK01"/>
    <s v="Jacqueline Mayo"/>
    <s v="SR III"/>
    <s v="SR III"/>
    <n v="5781879.5700000003"/>
    <n v="1220590.8299999998"/>
    <n v="0.21110623547629509"/>
    <n v="121924.71000000002"/>
    <n v="0"/>
    <n v="2588.1696661311726"/>
    <n v="119336.54033386885"/>
    <n v="9.7769487858489698E-2"/>
    <n v="0.75"/>
    <n v="109853.17469999997"/>
    <n v="-9483.3656338688743"/>
    <s v="N"/>
    <n v="404731.56990000006"/>
    <n v="85441.358099999998"/>
    <n v="11534.583343499999"/>
    <n v="121387.75804349997"/>
    <n v="-536.95195650005189"/>
    <n v="14130.640993478632"/>
    <n v="2983.0664250002883"/>
    <n v="5470965.4699999997"/>
    <n v="1211790.3799999999"/>
    <n v="4939267.1399999997"/>
    <n v="1106853.7"/>
    <n v="5491385.1600000001"/>
    <n v="105.29"/>
    <n v="127.18"/>
    <n v="20000"/>
    <n v="25435"/>
  </r>
  <r>
    <x v="408"/>
    <s v="157339"/>
    <d v="1989-07-17T00:00:00"/>
    <n v="35.482191780821921"/>
    <s v="Y"/>
    <s v="PK"/>
    <s v="KPRETZE"/>
    <s v="Joseph Pleva"/>
    <s v="SR III"/>
    <s v="SR III"/>
    <n v="3828323.44"/>
    <n v="1155849.74"/>
    <n v="0.30192060783662522"/>
    <n v="156009.09999999998"/>
    <n v="0"/>
    <n v="0"/>
    <n v="156009.09999999998"/>
    <n v="0.13497351307964994"/>
    <n v="1.2"/>
    <n v="166442.36256000001"/>
    <n v="10433.262560000032"/>
    <s v="Y"/>
    <n v="267982.64079999999"/>
    <n v="80909.481799999994"/>
    <n v="17476.448068799997"/>
    <n v="183918.81062880001"/>
    <n v="27909.710628800036"/>
    <n v="0"/>
    <n v="0"/>
    <n v="4349264.47"/>
    <n v="1179198.99"/>
    <n v="4243039.59"/>
    <n v="1244012.04"/>
    <n v="4483114.75"/>
    <n v="85.39"/>
    <n v="0"/>
    <n v="20000"/>
    <n v="0"/>
  </r>
  <r>
    <x v="409"/>
    <s v="084318"/>
    <d v="2018-04-16T00:00:00"/>
    <n v="6.7150684931506852"/>
    <s v="Y"/>
    <s v="PK"/>
    <s v="ROBBIK01"/>
    <s v="Jeremy Robb"/>
    <s v="SR III"/>
    <s v="SR III"/>
    <n v="10205175.83"/>
    <n v="3264641.78"/>
    <n v="0.31990059107095264"/>
    <n v="584233.96"/>
    <n v="0"/>
    <n v="12249.075023493759"/>
    <n v="571984.88497650623"/>
    <n v="0.17520601754245338"/>
    <n v="1.2"/>
    <n v="470108.4163199999"/>
    <n v="-101876.46865650633"/>
    <s v="N"/>
    <n v="714362.30810000002"/>
    <n v="228524.9246"/>
    <n v="49361.383713599993"/>
    <n v="519469.80003359989"/>
    <n v="-64764.159966400068"/>
    <n v="1124727.1769573574"/>
    <n v="359800.88870222261"/>
    <n v="5572215.3200000003"/>
    <n v="1707756.51"/>
    <n v="6709013.8899999997"/>
    <n v="2236148.2400000002"/>
    <n v="7156828.4199999999"/>
    <n v="142.59"/>
    <n v="200"/>
    <n v="20000"/>
    <n v="40000"/>
  </r>
  <r>
    <x v="410"/>
    <s v="017269"/>
    <d v="2001-11-05T00:00:00"/>
    <n v="23.169863013698631"/>
    <s v="Y"/>
    <s v="PK"/>
    <s v="VOSKEN01"/>
    <s v="Maria Gergen"/>
    <s v="SR III"/>
    <s v="SR III"/>
    <n v="2927253.19"/>
    <n v="770824.39999999979"/>
    <n v="0.26332686309242687"/>
    <n v="85883.41"/>
    <n v="0"/>
    <n v="0"/>
    <n v="85883.41"/>
    <n v="0.11141760691540126"/>
    <n v="1"/>
    <n v="92498.927999999971"/>
    <n v="6615.5179999999673"/>
    <s v="Y"/>
    <n v="204907.72330000001"/>
    <n v="53957.707999999991"/>
    <n v="9712.3874399999986"/>
    <n v="102211.31543999998"/>
    <n v="16327.905439999973"/>
    <n v="0"/>
    <n v="0"/>
    <n v="3401195.74"/>
    <n v="852800.48"/>
    <n v="3282381.56"/>
    <n v="870829.83"/>
    <n v="3392663.22"/>
    <n v="86.28"/>
    <n v="0"/>
    <n v="20000"/>
    <n v="0"/>
  </r>
  <r>
    <x v="411"/>
    <s v="163450"/>
    <d v="2000-02-25T00:00:00"/>
    <n v="24.865753424657534"/>
    <s v="Y"/>
    <s v="PK"/>
    <s v="KWALKER"/>
    <s v="Travis Johannsen"/>
    <s v="SR III"/>
    <s v="SR III"/>
    <n v="13159240.710000001"/>
    <n v="3916985.6500000004"/>
    <n v="0.29766046053275669"/>
    <n v="715798.04"/>
    <n v="0"/>
    <n v="0"/>
    <n v="715798.04"/>
    <n v="0.18274206340275972"/>
    <n v="1.2"/>
    <n v="564045.93359999999"/>
    <n v="-151752.10640000005"/>
    <s v="N"/>
    <n v="921146.84970000014"/>
    <n v="274188.99550000002"/>
    <n v="59224.823027999999"/>
    <n v="623270.75662799994"/>
    <n v="-92527.283372000093"/>
    <n v="1726935.6576877621"/>
    <n v="514040.46317777829"/>
    <n v="14365585.529999999"/>
    <n v="3807215.75"/>
    <n v="12085038.48"/>
    <n v="3501893.29"/>
    <n v="12976048.789999999"/>
    <n v="101.41"/>
    <n v="107.05"/>
    <n v="20000"/>
    <n v="21410"/>
  </r>
  <r>
    <x v="412"/>
    <s v="302064"/>
    <d v="2016-10-03T00:00:00"/>
    <n v="8.24931506849315"/>
    <s v="Y"/>
    <s v="PK"/>
    <s v="KBONNER"/>
    <s v="Brian Owens"/>
    <s v="SR III"/>
    <s v="SR III"/>
    <n v="3272058.06"/>
    <n v="847729.58000000007"/>
    <n v="0.2590814601865592"/>
    <n v="87864.18"/>
    <n v="0"/>
    <n v="0"/>
    <n v="87864.18"/>
    <n v="0.10364647179115773"/>
    <n v="1"/>
    <n v="101727.5496"/>
    <n v="13863.369600000005"/>
    <s v="Y"/>
    <n v="229044.06420000002"/>
    <n v="59341.070600000014"/>
    <n v="10681.392708000001"/>
    <n v="112408.942308"/>
    <n v="24544.762308000005"/>
    <n v="0"/>
    <n v="0"/>
    <n v="1965672.4300000002"/>
    <n v="408890.65"/>
    <n v="3358867.44"/>
    <n v="829152.2"/>
    <n v="3499504.63"/>
    <n v="93.5"/>
    <n v="0"/>
    <n v="20000"/>
    <n v="0"/>
  </r>
  <r>
    <x v="413"/>
    <s v="300483"/>
    <d v="2015-06-02T00:00:00"/>
    <n v="9.5890410958904102"/>
    <s v="Y"/>
    <s v="PK"/>
    <s v="KROBINS"/>
    <s v="Brian Owens"/>
    <s v="SR III"/>
    <s v="SR III"/>
    <n v="3007832.2"/>
    <n v="1137146.98"/>
    <n v="0.37806197433487143"/>
    <n v="157967.51"/>
    <n v="0"/>
    <n v="0"/>
    <n v="157967.51"/>
    <n v="0.1389156483535664"/>
    <n v="1.2"/>
    <n v="163749.16511999999"/>
    <n v="5781.6551199999813"/>
    <s v="Y"/>
    <n v="210548.25400000004"/>
    <n v="79600.288600000014"/>
    <n v="17193.662337600003"/>
    <n v="180942.82745759998"/>
    <n v="22975.317457599973"/>
    <n v="0"/>
    <n v="0"/>
    <n v="3366109.61"/>
    <n v="1235460.73"/>
    <n v="3244418.82"/>
    <n v="1246044.3899999999"/>
    <n v="3250605.54"/>
    <n v="92.53"/>
    <n v="0"/>
    <n v="20000"/>
    <n v="0"/>
  </r>
  <r>
    <x v="414"/>
    <s v="084428"/>
    <d v="1995-04-03T00:00:00"/>
    <n v="29.767123287671232"/>
    <s v="Y"/>
    <s v="PK"/>
    <s v="CRAFTK01"/>
    <s v="Keith Fergusson"/>
    <s v="SR III"/>
    <s v="SR III"/>
    <n v="6156215.0999999996"/>
    <n v="1348436.2100000002"/>
    <n v="0.21903656517784773"/>
    <n v="128533.23999999999"/>
    <n v="0"/>
    <n v="0"/>
    <n v="128533.23999999999"/>
    <n v="9.5320222823147102E-2"/>
    <n v="0.75"/>
    <n v="121359.25890000002"/>
    <n v="-7173.9810999999754"/>
    <s v="N"/>
    <n v="430935.05700000003"/>
    <n v="94390.534700000033"/>
    <n v="12742.722184500004"/>
    <n v="134101.98108450003"/>
    <n v="5568.7410845000413"/>
    <n v="0"/>
    <n v="0"/>
    <n v="6364305.7300000004"/>
    <n v="1401018.98"/>
    <n v="6237932.4199999999"/>
    <n v="1400932.61"/>
    <n v="6473832.2300000004"/>
    <n v="95.09"/>
    <n v="0"/>
    <n v="20000"/>
    <n v="0"/>
  </r>
  <r>
    <x v="415"/>
    <s v="164979"/>
    <d v="1997-01-06T00:00:00"/>
    <n v="28.002739726027396"/>
    <s v="Y"/>
    <s v="PK"/>
    <s v="KGEIGER"/>
    <s v="Jeremy Reisinger"/>
    <s v="SR III"/>
    <s v="SR III"/>
    <n v="6206943.9800000004"/>
    <n v="1905559.7200000002"/>
    <n v="0.30700449788818618"/>
    <n v="300139.37"/>
    <n v="0"/>
    <n v="0"/>
    <n v="300139.37"/>
    <n v="0.15750719688806183"/>
    <n v="1.2"/>
    <n v="274400.59967999998"/>
    <n v="-25738.770320000011"/>
    <s v="N"/>
    <n v="434486.07860000007"/>
    <n v="133389.18040000001"/>
    <n v="28812.062966400004"/>
    <n v="303212.66264639999"/>
    <n v="3073.2926463999902"/>
    <n v="0"/>
    <n v="0"/>
    <n v="5763008.7800000003"/>
    <n v="1619905.73"/>
    <n v="6230934.8700000001"/>
    <n v="1764738.49"/>
    <n v="6646504.9400000004"/>
    <n v="93.39"/>
    <n v="0"/>
    <n v="20000"/>
    <n v="0"/>
  </r>
  <r>
    <x v="416"/>
    <s v="078493"/>
    <d v="1988-09-26T00:00:00"/>
    <n v="36.287671232876711"/>
    <s v="Y"/>
    <s v="PK"/>
    <s v="SULLIL04"/>
    <s v="Marvin Harris Jr."/>
    <s v="SR III"/>
    <s v="SR III"/>
    <n v="4356910.21"/>
    <n v="1203996.3499999999"/>
    <n v="0.27634178625866146"/>
    <n v="173088.16"/>
    <n v="0"/>
    <n v="0"/>
    <n v="173088.16"/>
    <n v="0.14376136605397519"/>
    <n v="1"/>
    <n v="144479.56199999998"/>
    <n v="-28608.598000000027"/>
    <s v="N"/>
    <n v="304983.71470000001"/>
    <n v="84279.744499999986"/>
    <n v="15170.354009999997"/>
    <n v="159649.91600999999"/>
    <n v="-13438.243990000017"/>
    <n v="270161.49843395484"/>
    <n v="74656.911055555654"/>
    <n v="4534620.3899999997"/>
    <n v="1264083.27"/>
    <n v="4365099.5999999996"/>
    <n v="1241674.8600000001"/>
    <n v="5332685.25"/>
    <n v="81.7"/>
    <n v="0"/>
    <n v="20000"/>
    <n v="0"/>
  </r>
  <r>
    <x v="417"/>
    <s v="199051"/>
    <d v="2007-07-09T00:00:00"/>
    <n v="17.493150684931507"/>
    <s v="Y"/>
    <s v="PK"/>
    <s v="LMETCAL"/>
    <s v="Trevor Renfro"/>
    <s v="SR III"/>
    <s v="SR III"/>
    <n v="7980693.2599999998"/>
    <n v="2057528.7699999996"/>
    <n v="0.25781328801503139"/>
    <n v="294270.89"/>
    <n v="0"/>
    <n v="148.81538906249989"/>
    <n v="294122.0746109375"/>
    <n v="0.14294919171941278"/>
    <n v="1"/>
    <n v="246903.45239999995"/>
    <n v="-47218.622210937552"/>
    <s v="N"/>
    <n v="558648.52820000006"/>
    <n v="144027.01389999999"/>
    <n v="25924.862501999996"/>
    <n v="272828.31490199995"/>
    <n v="-21442.575098000059"/>
    <n v="462060.8120251972"/>
    <n v="119125.41721111145"/>
    <n v="5567394.2599999998"/>
    <n v="1196746.95"/>
    <n v="6011163.6900000004"/>
    <n v="1413183.11"/>
    <n v="7019870.1200000001"/>
    <n v="113.69"/>
    <n v="190.18"/>
    <n v="20000"/>
    <n v="38035"/>
  </r>
  <r>
    <x v="418"/>
    <s v="192278"/>
    <d v="2006-07-11T00:00:00"/>
    <n v="18.487671232876714"/>
    <s v="Y"/>
    <s v="PK"/>
    <s v="LSKRELU"/>
    <s v="Jenna Richie-Zehr"/>
    <s v="SR III"/>
    <s v="SR III"/>
    <n v="1922187.57"/>
    <n v="592335.32000000007"/>
    <n v="0.30815687773904399"/>
    <n v="70815.960000000006"/>
    <n v="0"/>
    <n v="1546.0775086500216"/>
    <n v="69269.882491349985"/>
    <n v="0.11694369751807131"/>
    <n v="1.2"/>
    <n v="85296.286080000005"/>
    <n v="16026.403588650021"/>
    <s v="Y"/>
    <n v="134553.12990000003"/>
    <n v="41463.472400000013"/>
    <n v="8956.1100384000019"/>
    <n v="94252.396118400007"/>
    <n v="23436.436118400001"/>
    <n v="0"/>
    <n v="0"/>
    <n v="2899803.84"/>
    <n v="780580.09"/>
    <n v="2762611.77"/>
    <n v="922999.08"/>
    <n v="2962838.23"/>
    <n v="64.88"/>
    <n v="0"/>
    <n v="20000"/>
    <n v="0"/>
  </r>
  <r>
    <x v="419"/>
    <s v="309337"/>
    <d v="2024-01-16T00:00:00"/>
    <n v="0.95890410958904104"/>
    <s v="Y"/>
    <s v="PK"/>
    <s v="LPOWE01"/>
    <s v="Jeff Karhoff"/>
    <s v="SR III"/>
    <s v="SR III"/>
    <n v="606185.74"/>
    <n v="72369.41"/>
    <n v="0.11938487698506403"/>
    <n v="47499.960000000014"/>
    <n v="42687.41"/>
    <n v="0"/>
    <n v="4812.5500000000102"/>
    <n v="6.6499782159340659E-2"/>
    <n v="0.75"/>
    <n v="6513.2469000000001"/>
    <n v="1700.6968999999899"/>
    <s v="Y"/>
    <n v="42433.001800000005"/>
    <n v="5065.8587000000016"/>
    <n v="683.89092450000021"/>
    <n v="7197.1378245000005"/>
    <n v="-40302.822175500012"/>
    <n v="1875485.1811731474"/>
    <n v="223904.56764166674"/>
    <n v="0"/>
    <n v="0"/>
    <n v="0"/>
    <n v="0"/>
    <n v="1387577.65"/>
    <n v="43.69"/>
    <n v="0"/>
    <n v="20000"/>
    <n v="0"/>
  </r>
  <r>
    <x v="420"/>
    <s v="085538"/>
    <d v="1999-10-25T00:00:00"/>
    <n v="25.202739726027396"/>
    <s v="Y"/>
    <s v="PK"/>
    <s v="ABERNL01"/>
    <s v="David Fromm"/>
    <s v="SR III"/>
    <s v="SR III"/>
    <n v="6356253.0899999999"/>
    <n v="1664889.9900000002"/>
    <n v="0.26192946794697258"/>
    <n v="221938.06"/>
    <n v="0"/>
    <n v="142.99948275000133"/>
    <n v="221795.06051725001"/>
    <n v="0.13321904861548839"/>
    <n v="1"/>
    <n v="199786.79880000002"/>
    <n v="-22008.261717249989"/>
    <s v="N"/>
    <n v="444937.71630000003"/>
    <n v="116542.29930000004"/>
    <n v="20977.613874000006"/>
    <n v="220764.41267400002"/>
    <n v="-1173.6473259999766"/>
    <n v="24893.201109934351"/>
    <n v="6520.2629222220921"/>
    <n v="5531693.1900000004"/>
    <n v="1599579.11"/>
    <n v="5357125.32"/>
    <n v="1570918.7"/>
    <n v="7242868.4199999999"/>
    <n v="87.76"/>
    <n v="0"/>
    <n v="20000"/>
    <n v="0"/>
  </r>
  <r>
    <x v="421"/>
    <s v="158194"/>
    <d v="1993-01-24T00:00:00"/>
    <n v="31.956164383561642"/>
    <s v="Y"/>
    <s v="PK"/>
    <s v="LDANIEL"/>
    <s v="Alan Mccain"/>
    <s v="SR III"/>
    <s v="SR III"/>
    <n v="6765749.7199999997"/>
    <n v="2029693.5700000003"/>
    <n v="0.29999536695838647"/>
    <n v="323956.5"/>
    <n v="0"/>
    <n v="26162.828532000072"/>
    <n v="297793.67146799993"/>
    <n v="0.14671853715731084"/>
    <n v="1.2"/>
    <n v="292275.87408000004"/>
    <n v="-5517.7973879998899"/>
    <s v="N"/>
    <n v="473602.4804"/>
    <n v="142078.54990000004"/>
    <n v="30688.966778400008"/>
    <n v="322964.84085840004"/>
    <n v="-991.65914159995737"/>
    <n v="18364.341786976001"/>
    <n v="5509.2174533330963"/>
    <n v="6273167.7999999998"/>
    <n v="1554365.95"/>
    <n v="6797047.2800000003"/>
    <n v="1857567.24"/>
    <n v="6454717.4000000004"/>
    <n v="104.82"/>
    <n v="124.1"/>
    <n v="20000"/>
    <n v="24820"/>
  </r>
  <r>
    <x v="422"/>
    <s v="248811"/>
    <d v="2012-02-01T00:00:00"/>
    <n v="12.923287671232877"/>
    <s v="Y"/>
    <s v="PK"/>
    <s v="MHOERDE"/>
    <s v="Farid Haghighi"/>
    <s v="SR III"/>
    <s v="SR III"/>
    <n v="4690157.1500000004"/>
    <n v="1385196.47"/>
    <n v="0.29534116356847445"/>
    <n v="198564.28000000003"/>
    <n v="0"/>
    <n v="225.69399374999921"/>
    <n v="198338.58600625003"/>
    <n v="0.14318444372461478"/>
    <n v="1.2"/>
    <n v="199468.29167999999"/>
    <n v="1129.7056737499661"/>
    <s v="Y"/>
    <n v="328311.00050000008"/>
    <n v="96963.752900000021"/>
    <n v="20944.170626400006"/>
    <n v="220412.4623064"/>
    <n v="21848.182306399976"/>
    <n v="0"/>
    <n v="0"/>
    <n v="5068846.5999999996"/>
    <n v="1427482.44"/>
    <n v="4583771.8899999997"/>
    <n v="1431797.99"/>
    <n v="5567962.5300000003"/>
    <n v="84.23"/>
    <n v="0"/>
    <n v="20000"/>
    <n v="0"/>
  </r>
  <r>
    <x v="423"/>
    <s v="159119"/>
    <d v="1988-07-05T00:00:00"/>
    <n v="36.515068493150686"/>
    <s v="Y"/>
    <s v="PK"/>
    <s v="MKROMER"/>
    <s v="Joseph Pleva"/>
    <s v="SR III"/>
    <s v="SR III"/>
    <n v="3227351.9"/>
    <n v="918080.72000000009"/>
    <n v="0.28446873735708839"/>
    <n v="112916.51"/>
    <n v="0"/>
    <n v="0"/>
    <n v="112916.51"/>
    <n v="0.1229919194904779"/>
    <n v="1"/>
    <n v="110169.68640000001"/>
    <n v="-2746.8235999999888"/>
    <s v="N"/>
    <n v="225914.633"/>
    <n v="64265.650400000013"/>
    <n v="11567.817072000002"/>
    <n v="121737.50347200001"/>
    <n v="8820.9934720000165"/>
    <n v="0"/>
    <n v="0"/>
    <n v="3323477.68"/>
    <n v="845341.44"/>
    <n v="3117868.79"/>
    <n v="797452.63"/>
    <n v="4124496.15"/>
    <n v="78.25"/>
    <n v="0"/>
    <n v="20000"/>
    <n v="0"/>
  </r>
  <r>
    <x v="424"/>
    <s v="075055"/>
    <d v="1984-01-11T00:00:00"/>
    <n v="41"/>
    <s v="Y"/>
    <s v="PK"/>
    <s v="LIPSEM01"/>
    <s v="Anita Robben"/>
    <s v="SR III"/>
    <s v="SR III"/>
    <n v="13000999.130000001"/>
    <n v="3226680.8"/>
    <n v="0.24818714067554895"/>
    <n v="461477.14000000007"/>
    <n v="0"/>
    <n v="0"/>
    <n v="461477.14000000007"/>
    <n v="0.14301914834587917"/>
    <n v="1"/>
    <n v="387201.69599999994"/>
    <n v="-74275.444000000134"/>
    <s v="N"/>
    <n v="910069.93910000019"/>
    <n v="225867.65600000002"/>
    <n v="40656.178080000005"/>
    <n v="427857.87407999992"/>
    <n v="-33619.265920000151"/>
    <n v="752551.88100064639"/>
    <n v="186773.69955555641"/>
    <n v="10550485.98"/>
    <n v="2367692.7999999998"/>
    <n v="11478921.050000001"/>
    <n v="2585813.39"/>
    <n v="12765949.789999999"/>
    <n v="101.84"/>
    <n v="109.2"/>
    <n v="20000"/>
    <n v="21840"/>
  </r>
  <r>
    <x v="425"/>
    <s v="302286"/>
    <d v="2016-11-28T00:00:00"/>
    <n v="8.0958904109589049"/>
    <s v="Y"/>
    <s v="PK"/>
    <s v="RIDLEM01"/>
    <s v="Todd Mathews"/>
    <s v="SR III"/>
    <s v="SR III"/>
    <n v="3310700.87"/>
    <n v="803390.94999999984"/>
    <n v="0.24266491644713278"/>
    <n v="78487.300000000017"/>
    <n v="0"/>
    <n v="0"/>
    <n v="78487.300000000017"/>
    <n v="9.7695026313154298E-2"/>
    <n v="1"/>
    <n v="96406.913999999975"/>
    <n v="17919.613999999958"/>
    <s v="Y"/>
    <n v="231749.06090000004"/>
    <n v="56237.366499999996"/>
    <n v="10122.72597"/>
    <n v="106529.63996999997"/>
    <n v="28042.339969999957"/>
    <n v="0"/>
    <n v="0"/>
    <n v="4085043.54"/>
    <n v="918261.78"/>
    <n v="4162236.67"/>
    <n v="1004565.53"/>
    <n v="4030158.54"/>
    <n v="82.15"/>
    <n v="0"/>
    <n v="20000"/>
    <n v="0"/>
  </r>
  <r>
    <x v="426"/>
    <s v="078599"/>
    <d v="1989-08-24T00:00:00"/>
    <n v="35.37808219178082"/>
    <s v="Y"/>
    <s v="PK"/>
    <s v="JOINEM01"/>
    <s v="Alan Mccain"/>
    <s v="SR III"/>
    <s v="SR III"/>
    <n v="7218927.2599999998"/>
    <n v="1956769.32"/>
    <n v="0.27106095539186803"/>
    <n v="276924.21999999997"/>
    <n v="0"/>
    <n v="8422.7457097988372"/>
    <n v="268501.47429020115"/>
    <n v="0.13721672327231763"/>
    <n v="1"/>
    <n v="234812.31839999999"/>
    <n v="-33689.15589020116"/>
    <s v="N"/>
    <n v="505324.90820000001"/>
    <n v="136973.8524"/>
    <n v="24655.293431999999"/>
    <n v="259467.611832"/>
    <n v="-17456.608167999977"/>
    <n v="357783.57066839386"/>
    <n v="96981.156488888766"/>
    <n v="7133144.29"/>
    <n v="1824701.69"/>
    <n v="8223626.8700000001"/>
    <n v="2249978.13"/>
    <n v="8751035.9199999999"/>
    <n v="82.49"/>
    <n v="0"/>
    <n v="20000"/>
    <n v="0"/>
  </r>
  <r>
    <x v="427"/>
    <s v="160952"/>
    <d v="1995-12-12T00:00:00"/>
    <n v="29.073972602739726"/>
    <s v="Y"/>
    <s v="PK"/>
    <s v="MBANBUR"/>
    <s v="Mike Peters"/>
    <s v="SR III"/>
    <s v="SR III"/>
    <n v="5396972.3399999999"/>
    <n v="1335530.21"/>
    <n v="0.24745915410787522"/>
    <n v="161784.49"/>
    <n v="0"/>
    <n v="5231.7310592250069"/>
    <n v="156552.75894077498"/>
    <n v="0.1172214284398516"/>
    <n v="1"/>
    <n v="160263.62519999998"/>
    <n v="3710.8662592250039"/>
    <s v="Y"/>
    <n v="377788.0638"/>
    <n v="93487.114699999991"/>
    <n v="16827.680645999997"/>
    <n v="177091.30584599997"/>
    <n v="15306.815845999983"/>
    <n v="0"/>
    <n v="0"/>
    <n v="6674692.2999999998"/>
    <n v="1680537.24"/>
    <n v="5645913.04"/>
    <n v="1451749.92"/>
    <n v="6057054.4900000002"/>
    <n v="89.1"/>
    <n v="0"/>
    <n v="20000"/>
    <n v="0"/>
  </r>
  <r>
    <x v="428"/>
    <s v="158544"/>
    <d v="1993-07-06T00:00:00"/>
    <n v="31.509589041095889"/>
    <s v="Y"/>
    <s v="PK"/>
    <s v="MMILLE1"/>
    <s v="Jenna Richie-Zehr"/>
    <s v="SR III"/>
    <s v="SR III"/>
    <n v="4144229.61"/>
    <n v="1275965.33"/>
    <n v="0.30788963210945258"/>
    <n v="180713.12000000002"/>
    <n v="0"/>
    <n v="0"/>
    <n v="180713.12000000002"/>
    <n v="0.14162855036194441"/>
    <n v="1.2"/>
    <n v="183739.00752000001"/>
    <n v="3025.8875199999893"/>
    <s v="Y"/>
    <n v="290096.07270000002"/>
    <n v="89317.573100000023"/>
    <n v="19292.595789600004"/>
    <n v="203031.60330960003"/>
    <n v="22318.483309600007"/>
    <n v="0"/>
    <n v="0"/>
    <n v="5956325.2199999997"/>
    <n v="1535261.82"/>
    <n v="4877468.4800000004"/>
    <n v="1417648.37"/>
    <n v="5341058.1399999997"/>
    <n v="77.59"/>
    <n v="0"/>
    <n v="20000"/>
    <n v="0"/>
  </r>
  <r>
    <x v="429"/>
    <s v="171848"/>
    <d v="2012-07-09T00:00:00"/>
    <n v="12.487671232876712"/>
    <s v="Y"/>
    <s v="PK"/>
    <s v="MREVECK"/>
    <s v="Bradley Sedlacek"/>
    <s v="SR III"/>
    <s v="SR III"/>
    <n v="5273514.18"/>
    <n v="1649273.7399999998"/>
    <n v="0.31274662088800903"/>
    <n v="251769.77"/>
    <n v="0"/>
    <n v="0"/>
    <n v="251769.77"/>
    <n v="0.15265493161856808"/>
    <n v="1.2"/>
    <n v="237495.41855999996"/>
    <n v="-14274.351440000028"/>
    <s v="N"/>
    <n v="369145.9926"/>
    <n v="115449.16179999999"/>
    <n v="24937.018948799996"/>
    <n v="262432.43750879995"/>
    <n v="10662.667508799961"/>
    <n v="0"/>
    <n v="0"/>
    <n v="5040929.9800000004"/>
    <n v="1421299.64"/>
    <n v="4891137.05"/>
    <n v="1488974.76"/>
    <n v="5338445.8899999997"/>
    <n v="98.78"/>
    <n v="0"/>
    <n v="20000"/>
    <n v="0"/>
  </r>
  <r>
    <x v="430"/>
    <s v="250511"/>
    <d v="2012-07-16T00:00:00"/>
    <n v="12.468493150684932"/>
    <s v="Y"/>
    <s v="PK"/>
    <s v="MWARWIC"/>
    <s v="Joanne Leudesdorff"/>
    <s v="SR III"/>
    <s v="SR III"/>
    <n v="9492037.9399999995"/>
    <n v="1527649.2799999998"/>
    <n v="0.16094007310720881"/>
    <n v="141789.18000000002"/>
    <n v="0"/>
    <n v="0"/>
    <n v="141789.18000000002"/>
    <n v="9.2815269745684062E-2"/>
    <n v="0.75"/>
    <n v="137488.43519999998"/>
    <n v="-4300.7448000000441"/>
    <s v="N"/>
    <n v="664442.65580000007"/>
    <n v="106935.44959999999"/>
    <n v="14436.285695999999"/>
    <n v="151924.72089599998"/>
    <n v="10135.540895999962"/>
    <n v="0"/>
    <n v="0"/>
    <n v="5960860.9000000004"/>
    <n v="793719.01"/>
    <n v="13305221.720000001"/>
    <n v="2205644.14"/>
    <n v="9052685.1199999992"/>
    <n v="104.85"/>
    <n v="124.25"/>
    <n v="20000"/>
    <n v="24850"/>
  </r>
  <r>
    <x v="431"/>
    <s v="159475"/>
    <d v="1986-03-24T00:00:00"/>
    <n v="38.799999999999997"/>
    <s v="Y"/>
    <s v="PK"/>
    <s v="MDILLON"/>
    <s v="Robert Spencer"/>
    <s v="SR III"/>
    <s v="SR III"/>
    <n v="3513640.48"/>
    <n v="1041514.8"/>
    <n v="0.29642042375377009"/>
    <n v="139765.51"/>
    <n v="0"/>
    <n v="0"/>
    <n v="139765.51"/>
    <n v="0.13419445407784891"/>
    <n v="1.2"/>
    <n v="149978.1312"/>
    <n v="10212.621199999994"/>
    <s v="Y"/>
    <n v="245954.83360000001"/>
    <n v="72906.036000000007"/>
    <n v="15747.703776000002"/>
    <n v="165725.83497600001"/>
    <n v="25960.324976000004"/>
    <n v="0"/>
    <n v="0"/>
    <n v="4626996.41"/>
    <n v="1039413.59"/>
    <n v="3613035.21"/>
    <n v="1045902.78"/>
    <n v="3569299.65"/>
    <n v="98.44"/>
    <n v="0"/>
    <n v="20000"/>
    <n v="0"/>
  </r>
  <r>
    <x v="432"/>
    <s v="030515"/>
    <d v="2003-11-04T00:00:00"/>
    <n v="21.172602739726027"/>
    <s v="Y"/>
    <s v="PK"/>
    <s v="AZERMI01"/>
    <s v="Ghislaine Pinon-Grillo"/>
    <s v="SR III"/>
    <s v="SR III"/>
    <n v="6759768.8899999997"/>
    <n v="1966996.47"/>
    <n v="0.29098575735479026"/>
    <n v="301031.15000000002"/>
    <n v="0"/>
    <n v="1674.3675917100045"/>
    <n v="299356.78240829002"/>
    <n v="0.15218979137684474"/>
    <n v="1.2"/>
    <n v="283247.49167999998"/>
    <n v="-16109.290728290041"/>
    <s v="N"/>
    <n v="473183.8223"/>
    <n v="137689.75289999999"/>
    <n v="29740.986626399997"/>
    <n v="312988.47830639995"/>
    <n v="11957.328306399926"/>
    <n v="0"/>
    <n v="0"/>
    <n v="5599540.4500000002"/>
    <n v="1583761.16"/>
    <n v="6781085.0899999999"/>
    <n v="1927211.24"/>
    <n v="7178859.5"/>
    <n v="94.16"/>
    <n v="0"/>
    <n v="20000"/>
    <n v="0"/>
  </r>
  <r>
    <x v="433"/>
    <s v="087180"/>
    <d v="2000-11-13T00:00:00"/>
    <n v="24.147945205479452"/>
    <s v="Y"/>
    <s v="PK"/>
    <s v="BASLEM01"/>
    <s v="Daniel Hutchison"/>
    <s v="SR III"/>
    <s v="SR III"/>
    <n v="10990726.960000001"/>
    <n v="2644722.6799999997"/>
    <n v="0.24063218835526412"/>
    <n v="346864.93000000005"/>
    <n v="0"/>
    <n v="0"/>
    <n v="346864.93000000005"/>
    <n v="0.1311536111604715"/>
    <n v="1"/>
    <n v="317366.72159999993"/>
    <n v="-29498.20840000012"/>
    <s v="N"/>
    <n v="769350.88720000011"/>
    <n v="185130.5876"/>
    <n v="33323.505767999995"/>
    <n v="350690.22736799991"/>
    <n v="3825.297367999854"/>
    <n v="0"/>
    <n v="0"/>
    <n v="11106825"/>
    <n v="2858017.73"/>
    <n v="11006073.84"/>
    <n v="2575635.61"/>
    <n v="12548959.529999999"/>
    <n v="87.58"/>
    <n v="0"/>
    <n v="20000"/>
    <n v="0"/>
  </r>
  <r>
    <x v="434"/>
    <s v="078455"/>
    <d v="1996-07-22T00:00:00"/>
    <n v="28.463013698630139"/>
    <s v="Y"/>
    <s v="PK"/>
    <s v="BUIEMI01"/>
    <s v="Kristine Seymour"/>
    <s v="SR III"/>
    <s v="SR III"/>
    <n v="4243962.8499999996"/>
    <n v="1344025.1300000001"/>
    <n v="0.31669106858463669"/>
    <n v="192582.57"/>
    <n v="0"/>
    <n v="1259.1078900000002"/>
    <n v="191323.46210999999"/>
    <n v="0.14235110478179822"/>
    <n v="1.2"/>
    <n v="193539.61872"/>
    <n v="2216.1566100000055"/>
    <s v="Y"/>
    <n v="297077.3995"/>
    <n v="94081.75910000001"/>
    <n v="20321.6599656"/>
    <n v="213861.2786856"/>
    <n v="21278.708685599995"/>
    <n v="0"/>
    <n v="0"/>
    <n v="4924640.54"/>
    <n v="1620608.65"/>
    <n v="4445303.34"/>
    <n v="1458085.46"/>
    <n v="4599721.66"/>
    <n v="92.27"/>
    <n v="0"/>
    <n v="20000"/>
    <n v="0"/>
  </r>
  <r>
    <x v="435"/>
    <s v="263904"/>
    <d v="2013-07-18T00:00:00"/>
    <n v="11.463013698630137"/>
    <s v="Y"/>
    <s v="PK"/>
    <s v="MCAPSTI"/>
    <s v="Jenna Richie-Zehr"/>
    <s v="SR III"/>
    <s v="SR III"/>
    <n v="12203656.6"/>
    <n v="3416237.46"/>
    <n v="0.27993556128087055"/>
    <n v="598739.41"/>
    <n v="0"/>
    <n v="15176.024682749994"/>
    <n v="583563.38531725004"/>
    <n v="0.17082049832602972"/>
    <n v="1"/>
    <n v="409948.4952"/>
    <n v="-173614.89011725003"/>
    <s v="N"/>
    <n v="854255.96200000006"/>
    <n v="239136.62220000004"/>
    <n v="43044.591996000003"/>
    <n v="452993.08719600004"/>
    <n v="-145746.322804"/>
    <n v="2892457.7843939923"/>
    <n v="809701.79335555551"/>
    <n v="15998052.24"/>
    <n v="4530001"/>
    <n v="12239286.779999999"/>
    <n v="3454406.02"/>
    <n v="13065319.07"/>
    <n v="93.4"/>
    <n v="0"/>
    <n v="20000"/>
    <n v="0"/>
  </r>
  <r>
    <x v="436"/>
    <s v="080435"/>
    <d v="1986-11-24T00:00:00"/>
    <n v="38.128767123287673"/>
    <s v="Y"/>
    <s v="PK"/>
    <s v="DEFRAM01"/>
    <s v="David Fromm"/>
    <s v="SR III"/>
    <s v="SR III"/>
    <n v="4331842.08"/>
    <n v="1244442.5900000001"/>
    <n v="0.28727792172885491"/>
    <n v="172023.62"/>
    <n v="0"/>
    <n v="3557.6682457500028"/>
    <n v="168465.95175424998"/>
    <n v="0.13537462724917665"/>
    <n v="1"/>
    <n v="149333.11079999999"/>
    <n v="-19132.840954249987"/>
    <s v="N"/>
    <n v="303228.94560000004"/>
    <n v="87110.981300000014"/>
    <n v="15679.976634000002"/>
    <n v="165013.08743399999"/>
    <n v="-7010.532566000009"/>
    <n v="135573.95190711771"/>
    <n v="38947.403144444499"/>
    <n v="5094027.29"/>
    <n v="1255394.69"/>
    <n v="4838750.42"/>
    <n v="1337049.9099999999"/>
    <n v="5570234.6399999997"/>
    <n v="77.77"/>
    <n v="0"/>
    <n v="20000"/>
    <n v="0"/>
  </r>
  <r>
    <x v="437"/>
    <s v="301582"/>
    <d v="2016-07-11T00:00:00"/>
    <n v="8.4794520547945211"/>
    <s v="Y"/>
    <s v="PK"/>
    <s v="DEWEEM01"/>
    <s v="Donald Tighe"/>
    <s v="SR III"/>
    <s v="SR III"/>
    <n v="4605264.51"/>
    <n v="1328080.5199999998"/>
    <n v="0.28838311395928912"/>
    <n v="190091.46"/>
    <n v="0"/>
    <n v="2722.0000946250002"/>
    <n v="187369.459905375"/>
    <n v="0.14108290655853836"/>
    <n v="1"/>
    <n v="159369.66239999997"/>
    <n v="-27999.797505375027"/>
    <s v="N"/>
    <n v="322368.51569999999"/>
    <n v="92965.636399999974"/>
    <n v="16733.814551999996"/>
    <n v="176103.47695199997"/>
    <n v="-13987.983048000024"/>
    <n v="269471.45367292163"/>
    <n v="77711.016933333463"/>
    <n v="2869763.03"/>
    <n v="947702.33"/>
    <n v="3399025.37"/>
    <n v="1003022.87"/>
    <n v="4429679.32"/>
    <n v="103.96"/>
    <n v="119.8"/>
    <n v="20000"/>
    <n v="23960"/>
  </r>
  <r>
    <x v="438"/>
    <s v="078974"/>
    <d v="1980-05-01T00:00:00"/>
    <n v="44.698630136986303"/>
    <s v="Y"/>
    <s v="PK"/>
    <s v="DREYFM01"/>
    <s v="Cynthia Stoner"/>
    <s v="SR III"/>
    <s v="SR III"/>
    <n v="9924609.8900000006"/>
    <n v="3140738.31"/>
    <n v="0.31645962358324997"/>
    <n v="557135.74000000011"/>
    <n v="0"/>
    <n v="0"/>
    <n v="557135.74000000011"/>
    <n v="0.17739005450600565"/>
    <n v="1.2"/>
    <n v="452266.31664000003"/>
    <n v="-104869.42336000007"/>
    <s v="N"/>
    <n v="694722.69230000011"/>
    <n v="219851.68170000002"/>
    <n v="47487.963247199994"/>
    <n v="499754.27988720004"/>
    <n v="-57381.460112800065"/>
    <n v="1007350.9091174597"/>
    <n v="318785.88951555593"/>
    <n v="6670986.8399999999"/>
    <n v="1817302.56"/>
    <n v="11309088.560000001"/>
    <n v="3507912.45"/>
    <n v="12130497.560000001"/>
    <n v="81.819999999999993"/>
    <n v="0"/>
    <n v="20000"/>
    <n v="0"/>
  </r>
  <r>
    <x v="439"/>
    <s v="164178"/>
    <d v="1997-01-06T00:00:00"/>
    <n v="28.002739726027396"/>
    <s v="Y"/>
    <s v="PK"/>
    <s v="MFLORY"/>
    <s v="Michael Boone"/>
    <s v="SR III"/>
    <s v="SR III"/>
    <n v="7775540.5099999998"/>
    <n v="1827837.45"/>
    <n v="0.23507529124814502"/>
    <n v="217665.09"/>
    <n v="0"/>
    <n v="0"/>
    <n v="217665.09"/>
    <n v="0.11908339551747339"/>
    <n v="0.75"/>
    <n v="164505.37049999999"/>
    <n v="-53159.719500000007"/>
    <s v="N"/>
    <n v="544287.83570000005"/>
    <n v="127948.62150000002"/>
    <n v="17273.063902500002"/>
    <n v="181778.43440249999"/>
    <n v="-35886.655597500008"/>
    <n v="848112.56774981564"/>
    <n v="199370.30887500005"/>
    <n v="8800702.9100000001"/>
    <n v="2184664.25"/>
    <n v="9212463.9499999993"/>
    <n v="2560966.14"/>
    <n v="9884802.5500000007"/>
    <n v="78.66"/>
    <n v="0"/>
    <n v="20000"/>
    <n v="0"/>
  </r>
  <r>
    <x v="440"/>
    <s v="160268"/>
    <d v="1988-05-16T00:00:00"/>
    <n v="36.652054794520545"/>
    <s v="Y"/>
    <s v="PK"/>
    <s v="MGARRIT"/>
    <s v="Mike Peters"/>
    <s v="SR III"/>
    <s v="SR III"/>
    <n v="4484149.8"/>
    <n v="867143.11"/>
    <n v="0.19337960342002847"/>
    <n v="93652.250000000015"/>
    <n v="0"/>
    <n v="263.6973583125"/>
    <n v="93388.552641687507"/>
    <n v="0.1076968167822812"/>
    <n v="0.75"/>
    <n v="78042.8799"/>
    <n v="-15345.672741687507"/>
    <s v="N"/>
    <n v="313890.48600000003"/>
    <n v="60700.017700000004"/>
    <n v="8194.5023895000013"/>
    <n v="86237.382289500005"/>
    <n v="-7414.8677105000097"/>
    <n v="213019.92958018123"/>
    <n v="41193.709502777834"/>
    <n v="9911267.2400000002"/>
    <n v="2235394.2400000002"/>
    <n v="5860068.9699999997"/>
    <n v="1152168.42"/>
    <n v="5650905.2999999998"/>
    <n v="79.349999999999994"/>
    <n v="0"/>
    <n v="20000"/>
    <n v="0"/>
  </r>
  <r>
    <x v="441"/>
    <s v="089953"/>
    <d v="1988-05-02T00:00:00"/>
    <n v="36.69041095890411"/>
    <s v="Y"/>
    <s v="PK"/>
    <s v="GRAFFM01"/>
    <s v="Todd Fosheim"/>
    <s v="SR III"/>
    <s v="SR III"/>
    <n v="6973897.1600000001"/>
    <n v="1541492.8900000001"/>
    <n v="0.22103751383681144"/>
    <n v="174285.78999999998"/>
    <n v="0"/>
    <n v="0"/>
    <n v="174285.78999999998"/>
    <n v="0.11306298662201417"/>
    <n v="0.75"/>
    <n v="138734.36010000002"/>
    <n v="-35551.429899999959"/>
    <s v="N"/>
    <n v="488172.80120000005"/>
    <n v="107904.50230000001"/>
    <n v="14567.107810500002"/>
    <n v="153301.46791050001"/>
    <n v="-20984.322089499969"/>
    <n v="527419.82634657028"/>
    <n v="116579.56716388871"/>
    <n v="6801168.5599999996"/>
    <n v="1279719.68"/>
    <n v="6071158.46"/>
    <n v="1280202.3700000001"/>
    <n v="8074605.6399999997"/>
    <n v="86.37"/>
    <n v="0"/>
    <n v="20000"/>
    <n v="0"/>
  </r>
  <r>
    <x v="442"/>
    <s v="237341"/>
    <d v="2009-12-07T00:00:00"/>
    <n v="15.076712328767123"/>
    <s v="Y"/>
    <s v="PK"/>
    <s v="MGREENE"/>
    <s v="David Fromm"/>
    <s v="SR III"/>
    <s v="SR III"/>
    <n v="6564697.1100000003"/>
    <n v="1881837.6800000002"/>
    <n v="0.28666024471005641"/>
    <n v="290428.81"/>
    <n v="0"/>
    <n v="6573.1173313499894"/>
    <n v="283855.69266865001"/>
    <n v="0.15083962643826432"/>
    <n v="1"/>
    <n v="225820.52160000001"/>
    <n v="-58035.171068650001"/>
    <s v="N"/>
    <n v="459528.79770000005"/>
    <n v="131728.63760000002"/>
    <n v="23711.154768"/>
    <n v="249531.67636800001"/>
    <n v="-40897.133631999983"/>
    <n v="792597.8650627475"/>
    <n v="227206.29795555546"/>
    <n v="3921467.93"/>
    <n v="1160531"/>
    <n v="5087944.7699999996"/>
    <n v="1591467.01"/>
    <n v="6993750.5700000003"/>
    <n v="93.87"/>
    <n v="0"/>
    <n v="20000"/>
    <n v="0"/>
  </r>
  <r>
    <x v="443"/>
    <s v="075835"/>
    <d v="1996-10-28T00:00:00"/>
    <n v="28.194520547945206"/>
    <s v="Y"/>
    <s v="PK"/>
    <s v="IVESMI01"/>
    <s v="Aaron Hausman"/>
    <s v="SR III"/>
    <s v="SR III"/>
    <n v="3757362.93"/>
    <n v="1217829.9300000002"/>
    <n v="0.32411825865328375"/>
    <n v="169595.66"/>
    <n v="0"/>
    <n v="7974.2453968499613"/>
    <n v="161621.41460315004"/>
    <n v="0.13271263139603576"/>
    <n v="1.2"/>
    <n v="175367.50992000001"/>
    <n v="13746.095316849969"/>
    <s v="Y"/>
    <n v="263015.40510000003"/>
    <n v="85248.09510000002"/>
    <n v="18413.588541600002"/>
    <n v="193781.09846160002"/>
    <n v="24185.438461600017"/>
    <n v="0"/>
    <n v="0"/>
    <n v="5077815.43"/>
    <n v="1360676.79"/>
    <n v="4925285.8499999996"/>
    <n v="1425016.75"/>
    <n v="5178695.8499999996"/>
    <n v="72.55"/>
    <n v="0"/>
    <n v="20000"/>
    <n v="0"/>
  </r>
  <r>
    <x v="444"/>
    <s v="307063"/>
    <d v="2020-09-14T00:00:00"/>
    <n v="4.2986301369863016"/>
    <s v="Y"/>
    <s v="PK"/>
    <s v="MJOHN01"/>
    <s v="Zack Stender"/>
    <s v="SR III"/>
    <s v="SR III"/>
    <n v="3401987.68"/>
    <n v="947127.5"/>
    <n v="0.27840415342127284"/>
    <n v="116977.84"/>
    <n v="0"/>
    <n v="0"/>
    <n v="116977.84"/>
    <n v="0.12350801766393647"/>
    <n v="1"/>
    <n v="113655.3"/>
    <n v="-3322.5399999999936"/>
    <s v="N"/>
    <n v="238139.13760000005"/>
    <n v="66298.925000000017"/>
    <n v="11933.806500000002"/>
    <n v="125589.10650000001"/>
    <n v="8611.2665000000125"/>
    <n v="0"/>
    <n v="0"/>
    <n v="2186797.09"/>
    <n v="717603"/>
    <n v="3202052.34"/>
    <n v="934030.67"/>
    <n v="3213456.13"/>
    <n v="105.87"/>
    <n v="131.53"/>
    <n v="20000"/>
    <n v="26305"/>
  </r>
  <r>
    <x v="445"/>
    <s v="085176"/>
    <d v="2000-09-11T00:00:00"/>
    <n v="24.32054794520548"/>
    <s v="Y"/>
    <s v="PK"/>
    <s v="KELLEM02"/>
    <s v="Sarah Honeycutt"/>
    <s v="SR III"/>
    <s v="SR III"/>
    <n v="3134381.31"/>
    <n v="800079.15000000014"/>
    <n v="0.25525903547453199"/>
    <n v="83287.51999999999"/>
    <n v="0"/>
    <n v="0"/>
    <n v="83287.51999999999"/>
    <n v="0.10409910069522493"/>
    <n v="1"/>
    <n v="96009.498000000007"/>
    <n v="12721.978000000017"/>
    <s v="Y"/>
    <n v="219406.69170000002"/>
    <n v="56005.54050000001"/>
    <n v="10080.997290000001"/>
    <n v="106090.49529000001"/>
    <n v="22802.975290000017"/>
    <n v="0"/>
    <n v="0"/>
    <n v="4581162.46"/>
    <n v="997562.51"/>
    <n v="3964755.34"/>
    <n v="935836.8"/>
    <n v="4456404.49"/>
    <n v="70.33"/>
    <n v="0"/>
    <n v="20000"/>
    <n v="0"/>
  </r>
  <r>
    <x v="446"/>
    <s v="306783"/>
    <d v="2024-03-18T00:00:00"/>
    <n v="0.78904109589041094"/>
    <s v="Y"/>
    <s v="PK"/>
    <s v="MMANIA"/>
    <s v="Jules Derner"/>
    <s v="SR III"/>
    <s v="SR III"/>
    <n v="1969146.77"/>
    <n v="360287.83999999997"/>
    <n v="0.18296647334215721"/>
    <n v="54166.600000000006"/>
    <n v="28422.85"/>
    <n v="562.14669562500058"/>
    <n v="25181.603304375007"/>
    <n v="6.9893014719494856E-2"/>
    <n v="0.75"/>
    <n v="32425.905599999998"/>
    <n v="7244.3022956249915"/>
    <s v="Y"/>
    <n v="137840.2739"/>
    <n v="25220.148799999999"/>
    <n v="3404.720088"/>
    <n v="35830.625688"/>
    <n v="-18335.974312000006"/>
    <n v="556749.67164645332"/>
    <n v="101866.52395555559"/>
    <n v="0"/>
    <n v="0"/>
    <n v="0"/>
    <n v="0"/>
    <n v="2852762.16"/>
    <n v="69.03"/>
    <n v="0"/>
    <n v="20000"/>
    <n v="0"/>
  </r>
  <r>
    <x v="447"/>
    <s v="305467"/>
    <d v="2018-12-17T00:00:00"/>
    <n v="6.043835616438356"/>
    <s v="Y"/>
    <s v="PK"/>
    <s v="MMEEHAN"/>
    <s v="David Fromm"/>
    <s v="SR III"/>
    <s v="SR III"/>
    <n v="2797336.21"/>
    <n v="1227813.23"/>
    <n v="0.43892229529320681"/>
    <n v="173124.64"/>
    <n v="0"/>
    <n v="17748.175215982425"/>
    <n v="155376.46478401759"/>
    <n v="0.12654731272444231"/>
    <n v="1.2"/>
    <n v="176805.10511999999"/>
    <n v="21428.640335982403"/>
    <s v="Y"/>
    <n v="195813.53470000002"/>
    <n v="85946.926100000012"/>
    <n v="18564.536037599999"/>
    <n v="195369.64115759998"/>
    <n v="22245.001157599967"/>
    <n v="0"/>
    <n v="0"/>
    <n v="3889978.86"/>
    <n v="1117081.72"/>
    <n v="3199864.85"/>
    <n v="1136609.03"/>
    <n v="3137508.07"/>
    <n v="89.16"/>
    <n v="0"/>
    <n v="20000"/>
    <n v="0"/>
  </r>
  <r>
    <x v="448"/>
    <s v="164892"/>
    <d v="2002-05-08T00:00:00"/>
    <n v="22.665753424657535"/>
    <s v="Y"/>
    <s v="PK"/>
    <s v="MOLIVAS"/>
    <s v="Arthur Shields"/>
    <s v="SR III"/>
    <s v="SR III"/>
    <n v="3800877.89"/>
    <n v="1093358.99"/>
    <n v="0.287659593820837"/>
    <n v="146995.07999999999"/>
    <n v="0"/>
    <n v="0"/>
    <n v="146995.07999999999"/>
    <n v="0.13444356459720516"/>
    <n v="1"/>
    <n v="131203.07879999999"/>
    <n v="-15792.001199999999"/>
    <s v="N"/>
    <n v="266061.45230000006"/>
    <n v="76535.129300000015"/>
    <n v="13776.323274000002"/>
    <n v="144979.40207399998"/>
    <n v="-2015.6779260000039"/>
    <n v="38928.688423910527"/>
    <n v="11198.210700000021"/>
    <n v="4988991.32"/>
    <n v="1399111.84"/>
    <n v="4359707.37"/>
    <n v="1299638.94"/>
    <n v="4724579.59"/>
    <n v="80.45"/>
    <n v="0"/>
    <n v="20000"/>
    <n v="0"/>
  </r>
  <r>
    <x v="449"/>
    <s v="157345"/>
    <d v="1994-07-29T00:00:00"/>
    <n v="30.446575342465753"/>
    <s v="Y"/>
    <s v="PK"/>
    <s v="MSTEPHA"/>
    <s v="Mike Peters"/>
    <s v="SR III"/>
    <s v="SR III"/>
    <n v="7628929.8099999996"/>
    <n v="2204739.44"/>
    <n v="0.28899721126153605"/>
    <n v="326995.33999999997"/>
    <n v="0"/>
    <n v="0"/>
    <n v="326995.33999999997"/>
    <n v="0.14831473237490594"/>
    <n v="1"/>
    <n v="264568.7328"/>
    <n v="-62426.607199999969"/>
    <s v="N"/>
    <n v="534025.08669999999"/>
    <n v="154331.76079999999"/>
    <n v="27779.716943999996"/>
    <n v="292348.44974399998"/>
    <n v="-34646.890255999984"/>
    <n v="666036.61261717777"/>
    <n v="192482.72364444437"/>
    <n v="10935057.359999999"/>
    <n v="3530883.02"/>
    <n v="9893224.2300000004"/>
    <n v="2823287.19"/>
    <n v="10177755.48"/>
    <n v="74.959999999999994"/>
    <n v="0"/>
    <n v="20000"/>
    <n v="0"/>
  </r>
  <r>
    <x v="450"/>
    <s v="170772"/>
    <d v="2004-01-12T00:00:00"/>
    <n v="20.983561643835618"/>
    <s v="Y"/>
    <s v="PK"/>
    <s v="MSWASEY"/>
    <s v="Jeremy Robb"/>
    <s v="SR III"/>
    <s v="SR III"/>
    <n v="7700376.9500000002"/>
    <n v="2286455.6799999997"/>
    <n v="0.29692776014036554"/>
    <n v="370819.83999999997"/>
    <n v="0"/>
    <n v="15474.990162314993"/>
    <n v="355344.849837685"/>
    <n v="0.15541296205561486"/>
    <n v="1.2"/>
    <n v="329249.61791999993"/>
    <n v="-26095.231917685072"/>
    <s v="N"/>
    <n v="539026.38650000002"/>
    <n v="160051.89759999997"/>
    <n v="34571.209881599993"/>
    <n v="363820.82780159992"/>
    <n v="-6999.0121984000434"/>
    <n v="130952.39422491606"/>
    <n v="38883.401102222466"/>
    <n v="8112634.8799999999"/>
    <n v="2529091.9500000002"/>
    <n v="8202677.5"/>
    <n v="2440059.64"/>
    <n v="9421526.7300000004"/>
    <n v="81.73"/>
    <n v="0"/>
    <n v="20000"/>
    <n v="0"/>
  </r>
  <r>
    <x v="451"/>
    <s v="303276"/>
    <d v="2017-08-10T00:00:00"/>
    <n v="7.397260273972603"/>
    <s v="Y"/>
    <s v="PK"/>
    <s v="MTOBIN"/>
    <s v="Joseph Pleva"/>
    <s v="SR III"/>
    <s v="SR III"/>
    <n v="4663096.7"/>
    <n v="1298067.2599999998"/>
    <n v="0.27837022123088284"/>
    <n v="171376.55"/>
    <n v="0"/>
    <n v="0"/>
    <n v="171376.55"/>
    <n v="0.13202439910548242"/>
    <n v="1"/>
    <n v="155768.07119999998"/>
    <n v="-15608.478800000012"/>
    <s v="N"/>
    <n v="326416.76900000003"/>
    <n v="90864.708199999994"/>
    <n v="16355.647475999998"/>
    <n v="172123.71867599996"/>
    <n v="747.16867599997204"/>
    <n v="0"/>
    <n v="0"/>
    <n v="4474694.4400000004"/>
    <n v="1137053.96"/>
    <n v="4395786.33"/>
    <n v="1158557.77"/>
    <n v="4755855.59"/>
    <n v="98.05"/>
    <n v="0"/>
    <n v="20000"/>
    <n v="0"/>
  </r>
  <r>
    <x v="452"/>
    <s v="122031"/>
    <d v="2010-10-03T00:00:00"/>
    <n v="14.254794520547945"/>
    <s v="Y"/>
    <s v="PK"/>
    <s v="WARDMI02"/>
    <s v="Joanne Leudesdorff"/>
    <s v="SR III"/>
    <s v="SR III"/>
    <n v="5643530.1699999999"/>
    <n v="1451757.26"/>
    <n v="0.25724275697457644"/>
    <n v="175369.51"/>
    <n v="0"/>
    <n v="1270.897926749989"/>
    <n v="174098.61207325003"/>
    <n v="0.11992267362468712"/>
    <n v="1"/>
    <n v="174210.87119999999"/>
    <n v="112.25912674996653"/>
    <s v="Y"/>
    <n v="395047.11190000002"/>
    <n v="101623.00820000001"/>
    <n v="18292.141476000001"/>
    <n v="192503.01267599998"/>
    <n v="17133.502675999975"/>
    <n v="0"/>
    <n v="0"/>
    <n v="5956432.04"/>
    <n v="1515475.6"/>
    <n v="5643092.9400000004"/>
    <n v="1406763.05"/>
    <n v="6035325.5199999996"/>
    <n v="93.51"/>
    <n v="0"/>
    <n v="20000"/>
    <n v="0"/>
  </r>
  <r>
    <x v="453"/>
    <s v="301546"/>
    <d v="2016-06-27T00:00:00"/>
    <n v="8.5178082191780824"/>
    <s v="Y"/>
    <s v="PK"/>
    <s v="MLOUCKS"/>
    <s v="Jules Derner"/>
    <s v="SR III"/>
    <s v="SR III"/>
    <n v="14722090.32"/>
    <n v="4769512.7300000004"/>
    <n v="0.32396980498894268"/>
    <n v="893656.32000000007"/>
    <n v="0"/>
    <n v="0"/>
    <n v="893656.32000000007"/>
    <n v="0.18736847359247955"/>
    <n v="1.2"/>
    <n v="686809.83311999997"/>
    <n v="-206846.4868800001"/>
    <s v="N"/>
    <n v="1030546.3224000001"/>
    <n v="333865.89110000007"/>
    <n v="72115.032477600005"/>
    <n v="758924.8655976"/>
    <n v="-134731.45440240006"/>
    <n v="2310425.4423923269"/>
    <n v="748508.0800133337"/>
    <n v="9958657.4800000004"/>
    <n v="3323145.2"/>
    <n v="14172204.9"/>
    <n v="4821140.49"/>
    <n v="13355960.93"/>
    <n v="110.23"/>
    <n v="164.23"/>
    <n v="20000"/>
    <n v="32845"/>
  </r>
  <r>
    <x v="454"/>
    <s v="306093"/>
    <d v="2019-06-17T00:00:00"/>
    <n v="5.5452054794520551"/>
    <s v="Y"/>
    <s v="PK"/>
    <s v="MVELA02"/>
    <s v="Michael Boone"/>
    <s v="SR III"/>
    <s v="SR III"/>
    <n v="4683527.25"/>
    <n v="1159533.5"/>
    <n v="0.24757697310291085"/>
    <n v="134266.98000000001"/>
    <n v="0"/>
    <n v="0"/>
    <n v="134266.98000000001"/>
    <n v="0.11579396369315764"/>
    <n v="1"/>
    <n v="139144.01999999999"/>
    <n v="4877.039999999979"/>
    <s v="Y"/>
    <n v="327846.90750000003"/>
    <n v="81167.345000000016"/>
    <n v="14610.122100000002"/>
    <n v="153754.1421"/>
    <n v="19487.162099999987"/>
    <n v="0"/>
    <n v="0"/>
    <n v="4320450.38"/>
    <n v="867355.35"/>
    <n v="4850295.74"/>
    <n v="1138335.8899999999"/>
    <n v="4893507.42"/>
    <n v="95.71"/>
    <n v="0"/>
    <n v="20000"/>
    <n v="0"/>
  </r>
  <r>
    <x v="455"/>
    <s v="121737"/>
    <d v="2004-07-26T00:00:00"/>
    <n v="20.446575342465753"/>
    <s v="Y"/>
    <s v="PK"/>
    <s v="SIGMUM01"/>
    <s v="Jules Derner"/>
    <s v="SR III"/>
    <s v="SR III"/>
    <n v="8369724.0899999999"/>
    <n v="2098254.17"/>
    <n v="0.25069573948165835"/>
    <n v="278903.24999999994"/>
    <n v="0"/>
    <n v="0"/>
    <n v="278903.24999999994"/>
    <n v="0.13292157546385333"/>
    <n v="1"/>
    <n v="251790.50039999999"/>
    <n v="-27112.749599999952"/>
    <s v="N"/>
    <n v="585880.68630000006"/>
    <n v="146877.79190000001"/>
    <n v="26438.002542000002"/>
    <n v="278228.50294199999"/>
    <n v="-674.7470579999499"/>
    <n v="14952.766147590022"/>
    <n v="3748.5947666663883"/>
    <n v="8921351"/>
    <n v="1979312.94"/>
    <n v="7851202.3200000003"/>
    <n v="1883088.44"/>
    <n v="8361446.7800000003"/>
    <n v="100.1"/>
    <n v="100.5"/>
    <n v="20000"/>
    <n v="20100"/>
  </r>
  <r>
    <x v="456"/>
    <s v="250719"/>
    <d v="2012-07-02T00:00:00"/>
    <n v="12.506849315068493"/>
    <s v="Y"/>
    <s v="PK"/>
    <s v="NBEELEN"/>
    <s v="Joseph Pleva"/>
    <s v="SR III"/>
    <s v="SR III"/>
    <n v="4694005.7699999996"/>
    <n v="1174645.27"/>
    <n v="0.25024367833276018"/>
    <n v="139723.32"/>
    <n v="0"/>
    <n v="3725.5568026500114"/>
    <n v="135997.76319735"/>
    <n v="0.11577773023965779"/>
    <n v="1"/>
    <n v="140957.43239999999"/>
    <n v="4959.669202649995"/>
    <s v="Y"/>
    <n v="328580.40389999998"/>
    <n v="82225.168900000019"/>
    <n v="14800.530402000002"/>
    <n v="155757.96280199999"/>
    <n v="16034.642801999988"/>
    <n v="0"/>
    <n v="0"/>
    <n v="5711337.7199999997"/>
    <n v="1325138.68"/>
    <n v="5114183.55"/>
    <n v="1091171.31"/>
    <n v="5474267.7800000003"/>
    <n v="85.75"/>
    <n v="0"/>
    <n v="20000"/>
    <n v="0"/>
  </r>
  <r>
    <x v="457"/>
    <s v="307459"/>
    <d v="2021-05-03T00:00:00"/>
    <n v="3.6657534246575341"/>
    <s v="Y"/>
    <s v="PK"/>
    <s v="NHERRER"/>
    <s v="James Erramouspe"/>
    <s v="SR III"/>
    <s v="SR III"/>
    <n v="6831405.7300000004"/>
    <n v="1396839.2500000002"/>
    <n v="0.20447317949010183"/>
    <n v="106043.10999999999"/>
    <n v="0"/>
    <n v="-124.5713999999989"/>
    <n v="106167.68139999999"/>
    <n v="7.6005654480284665E-2"/>
    <n v="0.75"/>
    <n v="125715.53250000002"/>
    <n v="19547.851100000029"/>
    <s v="Y"/>
    <n v="478198.40110000008"/>
    <n v="97778.747500000027"/>
    <n v="13200.130912500003"/>
    <n v="138915.66341250003"/>
    <n v="32872.553412500041"/>
    <n v="0"/>
    <n v="0"/>
    <n v="2701775.88"/>
    <n v="589913.01"/>
    <n v="3488521.16"/>
    <n v="776624.41"/>
    <n v="4646450.3499999996"/>
    <n v="147.02000000000001"/>
    <n v="200"/>
    <n v="9500"/>
    <n v="19000"/>
  </r>
  <r>
    <x v="458"/>
    <s v="082136"/>
    <d v="1990-10-22T00:00:00"/>
    <n v="34.216438356164382"/>
    <s v="Y"/>
    <s v="PK"/>
    <s v="ANGULP01"/>
    <s v="Arthur Shields"/>
    <s v="SR III"/>
    <s v="SR III"/>
    <n v="6524998.9199999999"/>
    <n v="1415571.3699999999"/>
    <n v="0.21694583973969453"/>
    <n v="158321.28"/>
    <n v="0"/>
    <n v="0"/>
    <n v="158321.28"/>
    <n v="0.11184266887228725"/>
    <n v="0.75"/>
    <n v="127401.42329999998"/>
    <n v="-30919.856700000018"/>
    <s v="N"/>
    <n v="456749.92440000002"/>
    <n v="99089.995899999994"/>
    <n v="13377.1494465"/>
    <n v="140778.57274649997"/>
    <n v="-17542.707253500033"/>
    <n v="449234.1722644"/>
    <n v="97459.484741666849"/>
    <n v="5159684.0199999996"/>
    <n v="1028284.03"/>
    <n v="5035690.5999999996"/>
    <n v="1137934.02"/>
    <n v="5146352.92"/>
    <n v="126.79"/>
    <n v="200"/>
    <n v="20000"/>
    <n v="40000"/>
  </r>
  <r>
    <x v="459"/>
    <s v="304418"/>
    <d v="2018-04-16T00:00:00"/>
    <n v="6.7150684931506852"/>
    <s v="Y"/>
    <s v="PK"/>
    <s v="PATER"/>
    <s v="Jenna Richie-Zehr"/>
    <s v="SR III"/>
    <s v="SR III"/>
    <n v="7227629.1699999999"/>
    <n v="1904930.5"/>
    <n v="0.26356229064806874"/>
    <n v="268251.32"/>
    <n v="0"/>
    <n v="0"/>
    <n v="268251.32"/>
    <n v="0.14081947871589015"/>
    <n v="1"/>
    <n v="228591.66"/>
    <n v="-39659.660000000003"/>
    <s v="N"/>
    <n v="505934.04190000007"/>
    <n v="133345.13500000001"/>
    <n v="24002.124299999999"/>
    <n v="252593.7843"/>
    <n v="-15657.535700000008"/>
    <n v="330040.8007175661"/>
    <n v="86986.309444444487"/>
    <n v="10015525.529999999"/>
    <n v="2331339.85"/>
    <n v="7735688.7599999998"/>
    <n v="2038478.95"/>
    <n v="7831097.4800000004"/>
    <n v="92.29"/>
    <n v="0"/>
    <n v="20000"/>
    <n v="0"/>
  </r>
  <r>
    <x v="460"/>
    <s v="241724"/>
    <d v="2010-09-10T00:00:00"/>
    <n v="14.317808219178081"/>
    <s v="Y"/>
    <s v="PK"/>
    <s v="PKOJIS"/>
    <s v="Donald Tighe"/>
    <s v="SR III"/>
    <s v="SR III"/>
    <n v="4431606.46"/>
    <n v="1327639.6200000001"/>
    <n v="0.29958427761656437"/>
    <n v="187150.42999999996"/>
    <n v="0"/>
    <n v="0"/>
    <n v="187150.42999999996"/>
    <n v="0.14096478229536413"/>
    <n v="1.2"/>
    <n v="191180.10527999999"/>
    <n v="4029.6752800000249"/>
    <s v="Y"/>
    <n v="310212.4522"/>
    <n v="92934.773400000005"/>
    <n v="20073.9110544"/>
    <n v="211254.01633439999"/>
    <n v="24103.586334400024"/>
    <n v="0"/>
    <n v="0"/>
    <n v="3055381.86"/>
    <n v="851242.7"/>
    <n v="4181081.3"/>
    <n v="1238974.05"/>
    <n v="5360801.0599999996"/>
    <n v="82.67"/>
    <n v="0"/>
    <n v="20000"/>
    <n v="0"/>
  </r>
  <r>
    <x v="461"/>
    <s v="074879"/>
    <d v="1995-09-11T00:00:00"/>
    <n v="29.326027397260273"/>
    <s v="Y"/>
    <s v="PK"/>
    <s v="PETERP01"/>
    <s v="Brandon Roehm"/>
    <s v="SR III"/>
    <s v="SR III"/>
    <n v="7531835.6500000004"/>
    <n v="1738791.0599999998"/>
    <n v="0.23085886904608702"/>
    <n v="213993.31"/>
    <n v="0"/>
    <n v="2354.1553807649998"/>
    <n v="211639.15461923499"/>
    <n v="0.12171626567900287"/>
    <n v="0.75"/>
    <n v="156491.19539999997"/>
    <n v="-55147.959219235025"/>
    <s v="N"/>
    <n v="527228.49550000008"/>
    <n v="121715.37419999999"/>
    <n v="16431.575517000001"/>
    <n v="172922.77091699996"/>
    <n v="-41070.53908300004"/>
    <n v="988351.29235027265"/>
    <n v="228169.66157222245"/>
    <n v="9174559.8699999992"/>
    <n v="2277721.64"/>
    <n v="7002001.1699999999"/>
    <n v="1808871.59"/>
    <n v="7577437.29"/>
    <n v="99.4"/>
    <n v="0"/>
    <n v="20000"/>
    <n v="0"/>
  </r>
  <r>
    <x v="462"/>
    <s v="024594"/>
    <d v="1995-04-12T00:00:00"/>
    <n v="29.742465753424657"/>
    <s v="Y"/>
    <s v="PK"/>
    <s v="VANVEP01"/>
    <s v="Brandon Roehm"/>
    <s v="SR III"/>
    <s v="SR III"/>
    <n v="4923913.1100000003"/>
    <n v="865496.99999999988"/>
    <n v="0.17577422279086477"/>
    <n v="63960.49"/>
    <n v="0"/>
    <n v="0"/>
    <n v="63960.49"/>
    <n v="7.3900302369621168E-2"/>
    <n v="0.75"/>
    <n v="77894.729999999981"/>
    <n v="13934.239999999983"/>
    <s v="Y"/>
    <n v="344673.91770000005"/>
    <n v="60584.789999999994"/>
    <n v="8178.9466499999999"/>
    <n v="86073.676649999979"/>
    <n v="22113.186649999981"/>
    <n v="0"/>
    <n v="0"/>
    <n v="4751199.49"/>
    <n v="910841.33"/>
    <n v="4434462"/>
    <n v="839321.1"/>
    <n v="4740252.1500000004"/>
    <n v="103.87"/>
    <n v="119.35"/>
    <n v="20000"/>
    <n v="23870"/>
  </r>
  <r>
    <x v="463"/>
    <s v="262205"/>
    <d v="2013-05-06T00:00:00"/>
    <n v="11.663013698630136"/>
    <s v="Y"/>
    <s v="PK"/>
    <s v="PPERUCC"/>
    <s v="Travis Turner"/>
    <s v="SR III"/>
    <s v="SR III"/>
    <n v="4196628.03"/>
    <n v="995333.71"/>
    <n v="0.23717463232022493"/>
    <n v="100557.53"/>
    <n v="0"/>
    <n v="430.33651380000083"/>
    <n v="100127.19348620001"/>
    <n v="0.10059660642479396"/>
    <n v="0.75"/>
    <n v="89580.033899999995"/>
    <n v="-10547.15958620001"/>
    <s v="N"/>
    <n v="293763.96210000006"/>
    <n v="69673.359700000001"/>
    <n v="9405.9035595000005"/>
    <n v="98985.937459499997"/>
    <n v="-1571.5925405000016"/>
    <n v="36812.831052083464"/>
    <n v="8731.0696694444541"/>
    <n v="4954405.33"/>
    <n v="966397.65"/>
    <n v="5391882.2300000004"/>
    <n v="1169150.75"/>
    <n v="5603010.0099999998"/>
    <n v="74.900000000000006"/>
    <n v="0"/>
    <n v="20000"/>
    <n v="0"/>
  </r>
  <r>
    <x v="464"/>
    <s v="301111"/>
    <d v="2016-02-15T00:00:00"/>
    <n v="8.882191780821918"/>
    <s v="Y"/>
    <s v="PK"/>
    <s v="COLOSP01"/>
    <s v="Ghislaine Pinon-Grillo"/>
    <s v="SR III"/>
    <s v="SR III"/>
    <n v="4778488.51"/>
    <n v="1316630.2999999998"/>
    <n v="0.27553279603888803"/>
    <n v="189440.03"/>
    <n v="0"/>
    <n v="13291.787737139995"/>
    <n v="176148.24226286"/>
    <n v="0.13378717037186522"/>
    <n v="1"/>
    <n v="157995.63599999997"/>
    <n v="-18152.606262860034"/>
    <s v="N"/>
    <n v="334494.19570000004"/>
    <n v="92164.121000000014"/>
    <n v="16589.541780000003"/>
    <n v="174585.17777999997"/>
    <n v="-14854.85222000003"/>
    <n v="299517.72697915166"/>
    <n v="82526.956777777945"/>
    <n v="3924289.95"/>
    <n v="1094912.75"/>
    <n v="3883560.04"/>
    <n v="1135685.9099999999"/>
    <n v="4179825.86"/>
    <n v="114.32"/>
    <n v="194.9"/>
    <n v="20000"/>
    <n v="38980"/>
  </r>
  <r>
    <x v="465"/>
    <s v="078958"/>
    <d v="1993-07-19T00:00:00"/>
    <n v="31.473972602739725"/>
    <s v="Y"/>
    <s v="PK"/>
    <s v="MCCULA01"/>
    <s v="Cynthia Stoner"/>
    <s v="SR III"/>
    <s v="SR III"/>
    <n v="5894638.0700000003"/>
    <n v="1610764.8199999998"/>
    <n v="0.27325932497836969"/>
    <n v="219116.80000000002"/>
    <n v="0"/>
    <n v="0"/>
    <n v="219116.80000000002"/>
    <n v="0.13603276982421308"/>
    <n v="1"/>
    <n v="193291.77839999998"/>
    <n v="-25825.021600000036"/>
    <s v="N"/>
    <n v="412624.66490000003"/>
    <n v="112753.5374"/>
    <n v="20295.636731999999"/>
    <n v="213587.41513199999"/>
    <n v="-5529.3848680000228"/>
    <n v="112416.30939640925"/>
    <n v="30718.804822222352"/>
    <n v="4446966.82"/>
    <n v="964394.14999999991"/>
    <n v="6100696.25"/>
    <n v="1618139.78"/>
    <n v="6421261.8899999997"/>
    <n v="91.8"/>
    <n v="0"/>
    <n v="20000"/>
    <n v="0"/>
  </r>
  <r>
    <x v="466"/>
    <s v="303910"/>
    <d v="2017-11-13T00:00:00"/>
    <n v="7.1369863013698627"/>
    <s v="Y"/>
    <s v="PK"/>
    <s v="RCIPRIA"/>
    <s v="Lauren Kromer"/>
    <s v="SR III"/>
    <s v="SR III"/>
    <n v="2580460.98"/>
    <n v="638898.07999999996"/>
    <n v="0.24759067660848721"/>
    <n v="64681.280000000013"/>
    <n v="0"/>
    <n v="0"/>
    <n v="64681.280000000013"/>
    <n v="0.10123880791753204"/>
    <n v="1"/>
    <n v="76667.769599999985"/>
    <n v="11986.489599999972"/>
    <s v="Y"/>
    <n v="180632.26860000001"/>
    <n v="44722.865600000005"/>
    <n v="8050.1158080000005"/>
    <n v="84717.885407999987"/>
    <n v="20036.605407999974"/>
    <n v="0"/>
    <n v="0"/>
    <n v="2536236.7599999998"/>
    <n v="683798.07"/>
    <n v="2243226.0099999998"/>
    <n v="549546.68000000005"/>
    <n v="2492980.0699999998"/>
    <n v="103.51"/>
    <n v="117.55"/>
    <n v="20000"/>
    <n v="23510"/>
  </r>
  <r>
    <x v="467"/>
    <s v="163702"/>
    <d v="1992-07-06T00:00:00"/>
    <n v="32.509589041095893"/>
    <s v="Y"/>
    <s v="PK"/>
    <s v="RMOORE"/>
    <s v="Vanny Chow"/>
    <s v="SR III"/>
    <s v="SR III"/>
    <n v="3224690.42"/>
    <n v="1204366.68"/>
    <n v="0.37348288459888807"/>
    <n v="169729.91"/>
    <n v="0"/>
    <n v="0"/>
    <n v="169729.91"/>
    <n v="0.14092876598014153"/>
    <n v="1.2"/>
    <n v="173428.80191999997"/>
    <n v="3698.8919199999655"/>
    <s v="Y"/>
    <n v="225728.32940000002"/>
    <n v="84305.667600000001"/>
    <n v="18210.024201600001"/>
    <n v="191638.82612159997"/>
    <n v="21908.916121599963"/>
    <n v="0"/>
    <n v="0"/>
    <n v="2108039.08"/>
    <n v="842073.77"/>
    <n v="3065991.07"/>
    <n v="1180361.8999999999"/>
    <n v="3344367.12"/>
    <n v="96.42"/>
    <n v="0"/>
    <n v="20000"/>
    <n v="0"/>
  </r>
  <r>
    <x v="468"/>
    <s v="182039"/>
    <d v="2005-03-29T00:00:00"/>
    <n v="19.772602739726029"/>
    <s v="Y"/>
    <s v="PK"/>
    <s v="RORSAK"/>
    <s v="David Johnson Iii"/>
    <s v="SR III"/>
    <s v="SR III"/>
    <n v="3924325.54"/>
    <n v="1215341.2000000002"/>
    <n v="0.30969428698313345"/>
    <n v="170818.63999999998"/>
    <n v="0"/>
    <n v="0"/>
    <n v="170818.63999999998"/>
    <n v="0.14055200300952519"/>
    <n v="1.2"/>
    <n v="175009.13280000002"/>
    <n v="4190.4928000000364"/>
    <s v="Y"/>
    <n v="274702.78780000005"/>
    <n v="85073.88400000002"/>
    <n v="18375.958944000005"/>
    <n v="193385.09174400003"/>
    <n v="22566.451744000049"/>
    <n v="0"/>
    <n v="0"/>
    <n v="2939575.08"/>
    <n v="981952.92"/>
    <n v="3229666.55"/>
    <n v="1100161.94"/>
    <n v="3435290.9"/>
    <n v="114.24"/>
    <n v="194.3"/>
    <n v="20000"/>
    <n v="38860"/>
  </r>
  <r>
    <x v="469"/>
    <s v="084935"/>
    <d v="2000-04-26T00:00:00"/>
    <n v="24.698630136986303"/>
    <s v="Y"/>
    <s v="PK"/>
    <s v="WAGNER01"/>
    <s v="Brandon Roehm"/>
    <s v="SR III"/>
    <s v="SR III"/>
    <n v="5897316.9199999999"/>
    <n v="1217108.28"/>
    <n v="0.20638339375527406"/>
    <n v="108978.86"/>
    <n v="0"/>
    <n v="18992.230441931271"/>
    <n v="89986.629558068729"/>
    <n v="7.3934777239432412E-2"/>
    <n v="0.75"/>
    <n v="109539.74519999999"/>
    <n v="19553.115641931261"/>
    <s v="Y"/>
    <n v="412812.18440000003"/>
    <n v="85197.579600000012"/>
    <n v="11501.673246000002"/>
    <n v="121041.418446"/>
    <n v="12062.558445999995"/>
    <n v="0"/>
    <n v="0"/>
    <n v="7576183.6500000004"/>
    <n v="1333879.8500000001"/>
    <n v="6767174.3899999997"/>
    <n v="1317435.8700000001"/>
    <n v="6883470.29"/>
    <n v="85.67"/>
    <n v="0"/>
    <n v="20000"/>
    <n v="0"/>
  </r>
  <r>
    <x v="470"/>
    <s v="183431"/>
    <d v="2005-06-13T00:00:00"/>
    <n v="19.564383561643837"/>
    <s v="Y"/>
    <s v="PK"/>
    <s v="RBRISCO"/>
    <s v="Charles Jaramillo"/>
    <s v="SR III"/>
    <s v="SR III"/>
    <n v="9258331.1699999999"/>
    <n v="2725724.5999999996"/>
    <n v="0.29440776636206673"/>
    <n v="471672.23"/>
    <n v="0"/>
    <n v="308.03882512499695"/>
    <n v="471364.19117487501"/>
    <n v="0.17293170086767939"/>
    <n v="1.2"/>
    <n v="392504.34239999991"/>
    <n v="-78859.848774875107"/>
    <s v="N"/>
    <n v="648083.18190000008"/>
    <n v="190800.72200000001"/>
    <n v="41212.955951999997"/>
    <n v="433717.2983519999"/>
    <n v="-37954.931648000085"/>
    <n v="716220.0032401958"/>
    <n v="210860.73137777825"/>
    <n v="7835574.9000000004"/>
    <n v="2285574.9900000002"/>
    <n v="8326079.0499999998"/>
    <n v="2404482.9900000002"/>
    <n v="9230938.1300000008"/>
    <n v="100.3"/>
    <n v="101.5"/>
    <n v="20000"/>
    <n v="20300"/>
  </r>
  <r>
    <x v="471"/>
    <s v="196135"/>
    <d v="2007-01-03T00:00:00"/>
    <n v="18.005479452054793"/>
    <s v="Y"/>
    <s v="PK"/>
    <s v="RCONKLI"/>
    <s v="Todd Fosheim"/>
    <s v="SR III"/>
    <s v="SR III"/>
    <n v="4459230.6399999997"/>
    <n v="1339027.25"/>
    <n v="0.30028212445185387"/>
    <n v="191258.43000000002"/>
    <n v="0"/>
    <n v="7667.0343153750291"/>
    <n v="183591.39568462499"/>
    <n v="0.13710803546725803"/>
    <n v="1.2"/>
    <n v="192819.92399999997"/>
    <n v="9228.528315374977"/>
    <s v="Y"/>
    <n v="312146.14480000001"/>
    <n v="93731.907500000001"/>
    <n v="20246.09202"/>
    <n v="213066.01601999998"/>
    <n v="21807.586019999959"/>
    <n v="0"/>
    <n v="0"/>
    <n v="5285001.29"/>
    <n v="1515260.36"/>
    <n v="6101738.4400000004"/>
    <n v="1836686.35"/>
    <n v="6121811.0700000003"/>
    <n v="72.84"/>
    <n v="0"/>
    <n v="20000"/>
    <n v="0"/>
  </r>
  <r>
    <x v="472"/>
    <s v="248733"/>
    <d v="2012-02-06T00:00:00"/>
    <n v="12.90958904109589"/>
    <s v="Y"/>
    <s v="PK"/>
    <s v="RDEMICO"/>
    <s v="Stephon Gardner"/>
    <s v="SR III"/>
    <s v="SR III"/>
    <n v="2230133.9900000002"/>
    <n v="749193.36"/>
    <n v="0.33594096290151604"/>
    <n v="93234.389999999985"/>
    <n v="0"/>
    <n v="14857.250359050005"/>
    <n v="78377.139640949987"/>
    <n v="0.10461536877602598"/>
    <n v="1.2"/>
    <n v="107883.84383999999"/>
    <n v="29506.70419905"/>
    <s v="Y"/>
    <n v="156109.37930000003"/>
    <n v="52443.535200000006"/>
    <n v="11327.8036032"/>
    <n v="119211.64744319998"/>
    <n v="25977.257443199996"/>
    <n v="0"/>
    <n v="0"/>
    <n v="2786323.49"/>
    <n v="813034.34"/>
    <n v="2877046.44"/>
    <n v="884539.23"/>
    <n v="3145387.65"/>
    <n v="70.900000000000006"/>
    <n v="0"/>
    <n v="20000"/>
    <n v="0"/>
  </r>
  <r>
    <x v="473"/>
    <s v="086817"/>
    <d v="1988-08-29T00:00:00"/>
    <n v="36.364383561643834"/>
    <s v="Y"/>
    <s v="PK"/>
    <s v="HAGERB01"/>
    <s v="Daniel Hutchison"/>
    <s v="SR III"/>
    <s v="SR III"/>
    <n v="6945668.1500000004"/>
    <n v="1713430.5499999998"/>
    <n v="0.24669052897380359"/>
    <n v="212860.50999999998"/>
    <n v="0"/>
    <n v="0"/>
    <n v="212860.50999999998"/>
    <n v="0.1242306027518886"/>
    <n v="1"/>
    <n v="205611.66599999997"/>
    <n v="-7248.8440000000119"/>
    <s v="N"/>
    <n v="486196.7705000001"/>
    <n v="119940.1385"/>
    <n v="21589.22493"/>
    <n v="227200.89092999997"/>
    <n v="14340.380929999985"/>
    <n v="0"/>
    <n v="0"/>
    <n v="10530598.939999999"/>
    <n v="2562785.84"/>
    <n v="9783398.25"/>
    <n v="2332825.65"/>
    <n v="9144878.6099999994"/>
    <n v="75.95"/>
    <n v="0"/>
    <n v="20000"/>
    <n v="0"/>
  </r>
  <r>
    <x v="474"/>
    <s v="159001"/>
    <d v="1992-09-08T00:00:00"/>
    <n v="32.334246575342469"/>
    <s v="Y"/>
    <s v="PK"/>
    <s v="JHUGH01"/>
    <s v="Stephon Gardner"/>
    <s v="SR III"/>
    <s v="SR III"/>
    <n v="4167102.04"/>
    <n v="1402130.3699999999"/>
    <n v="0.33647613054370989"/>
    <n v="204138.43"/>
    <n v="0"/>
    <n v="0"/>
    <n v="204138.43"/>
    <n v="0.14559161855969213"/>
    <n v="1.2"/>
    <n v="201906.77327999999"/>
    <n v="-2231.656719999999"/>
    <s v="N"/>
    <n v="291697.14280000003"/>
    <n v="98149.125899999999"/>
    <n v="21200.211194399999"/>
    <n v="223106.9844744"/>
    <n v="18968.554474400007"/>
    <n v="0"/>
    <n v="0"/>
    <n v="4224019.8"/>
    <n v="1299313.26"/>
    <n v="4036249.11"/>
    <n v="1297857.3400000001"/>
    <n v="4404997.2699999996"/>
    <n v="94.6"/>
    <n v="0"/>
    <n v="20000"/>
    <n v="0"/>
  </r>
  <r>
    <x v="475"/>
    <s v="172054"/>
    <d v="2004-03-22T00:00:00"/>
    <n v="20.791780821917808"/>
    <s v="Y"/>
    <s v="PK"/>
    <s v="RKALLIL"/>
    <s v="Joseph Pleva"/>
    <s v="SR III"/>
    <s v="SR III"/>
    <n v="12702362.83"/>
    <n v="3134454.84"/>
    <n v="0.24676155782585213"/>
    <n v="433523.98"/>
    <n v="0"/>
    <n v="0"/>
    <n v="433523.98"/>
    <n v="0.13830921232861024"/>
    <n v="1"/>
    <n v="376134.5808"/>
    <n v="-57389.399199999985"/>
    <s v="N"/>
    <n v="889165.39810000011"/>
    <n v="219411.8388"/>
    <n v="39494.130983999996"/>
    <n v="415628.71178399998"/>
    <n v="-17895.268215999997"/>
    <n v="402891.59150842391"/>
    <n v="99418.156755555538"/>
    <n v="15658093.34"/>
    <n v="3436382.82"/>
    <n v="13284290.58"/>
    <n v="3119355.72"/>
    <n v="14205183.369999999"/>
    <n v="89.42"/>
    <n v="0"/>
    <n v="20000"/>
    <n v="0"/>
  </r>
  <r>
    <x v="476"/>
    <s v="247659"/>
    <d v="2011-10-26T00:00:00"/>
    <n v="13.191780821917808"/>
    <s v="Y"/>
    <s v="PK"/>
    <s v="RPUDDEP"/>
    <s v="Cynthia Stoner"/>
    <s v="SR III"/>
    <s v="SR III"/>
    <n v="3360567.77"/>
    <n v="935031.52"/>
    <n v="0.2782361743593107"/>
    <n v="116499.66000000002"/>
    <n v="0"/>
    <n v="0"/>
    <n v="116499.66000000002"/>
    <n v="0.12459436661557678"/>
    <n v="1"/>
    <n v="112203.7824"/>
    <n v="-4295.8776000000216"/>
    <s v="N"/>
    <n v="235239.74390000003"/>
    <n v="65452.206400000003"/>
    <n v="11781.397152"/>
    <n v="123985.179552"/>
    <n v="7485.5195519999834"/>
    <n v="0"/>
    <n v="0"/>
    <n v="4203442.37"/>
    <n v="1014943.97"/>
    <n v="3554260.93"/>
    <n v="1005923.82"/>
    <n v="3738786.9"/>
    <n v="89.88"/>
    <n v="0"/>
    <n v="20000"/>
    <n v="0"/>
  </r>
  <r>
    <x v="477"/>
    <s v="306929"/>
    <d v="2020-03-23T00:00:00"/>
    <n v="4.7780821917808218"/>
    <s v="Y"/>
    <s v="PK"/>
    <s v="RRICH"/>
    <s v="Laurel Blunt"/>
    <s v="SR III"/>
    <s v="SR III"/>
    <n v="8145639.7599999998"/>
    <n v="2299896.2999999993"/>
    <n v="0.28234692028659014"/>
    <n v="359481.10000000003"/>
    <n v="0"/>
    <n v="0"/>
    <n v="359481.10000000003"/>
    <n v="0.15630317766935845"/>
    <n v="1"/>
    <n v="275987.55599999992"/>
    <n v="-83493.544000000111"/>
    <s v="N"/>
    <n v="570194.78320000006"/>
    <n v="160992.74099999998"/>
    <n v="28978.693379999997"/>
    <n v="304966.24937999994"/>
    <n v="-54514.850620000099"/>
    <n v="1072653.0358992794"/>
    <n v="302860.28122222278"/>
    <n v="5603587.3600000003"/>
    <n v="1352172.03"/>
    <n v="6707063.5800000001"/>
    <n v="1673728.51"/>
    <n v="7005619.4900000002"/>
    <n v="116.27"/>
    <n v="200"/>
    <n v="20000"/>
    <n v="40000"/>
  </r>
  <r>
    <x v="478"/>
    <s v="164247"/>
    <d v="2021-03-29T00:00:00"/>
    <n v="3.7616438356164386"/>
    <s v="Y"/>
    <s v="PK"/>
    <s v="RWHITE"/>
    <s v="Lucas Hespe"/>
    <s v="SR III"/>
    <s v="SR III"/>
    <n v="5929940.3899999997"/>
    <n v="1458232.66"/>
    <n v="0.24591017178842164"/>
    <n v="140785.43"/>
    <n v="0"/>
    <n v="2071.0970863500006"/>
    <n v="138714.33291365"/>
    <n v="9.5124966487617965E-2"/>
    <n v="1"/>
    <n v="174987.91919999997"/>
    <n v="36273.586286349979"/>
    <s v="Y"/>
    <n v="415095.8273"/>
    <n v="102076.2862"/>
    <n v="18373.731516"/>
    <n v="193361.65071599997"/>
    <n v="52576.220715999982"/>
    <n v="0"/>
    <n v="0"/>
    <n v="1907295.21"/>
    <n v="475700.45"/>
    <n v="3804668.47"/>
    <n v="947160.56"/>
    <n v="6659341.6900000004"/>
    <n v="89.05"/>
    <n v="0"/>
    <n v="9500"/>
    <n v="0"/>
  </r>
  <r>
    <x v="479"/>
    <s v="300087"/>
    <d v="2014-11-17T00:00:00"/>
    <n v="10.128767123287671"/>
    <s v="Y"/>
    <s v="PK"/>
    <s v="RSPEN01"/>
    <s v="Robert Spencer"/>
    <s v="SR III"/>
    <s v="SR III"/>
    <n v="4952612.2"/>
    <n v="1554690"/>
    <n v="0.31391313052938002"/>
    <n v="230608.35000000003"/>
    <n v="0"/>
    <n v="0"/>
    <n v="230608.35000000003"/>
    <n v="0.148330760473149"/>
    <n v="1.2"/>
    <n v="223875.36"/>
    <n v="-6732.9900000000489"/>
    <s v="N"/>
    <n v="346682.85400000005"/>
    <n v="108828.30000000002"/>
    <n v="23506.912800000002"/>
    <n v="247382.27279999998"/>
    <n v="16773.922799999942"/>
    <n v="0"/>
    <n v="0"/>
    <n v="4030600.45"/>
    <n v="1290107.98"/>
    <n v="4695280.2699999996"/>
    <n v="1654044.75"/>
    <n v="4969341.7"/>
    <n v="99.66"/>
    <n v="0"/>
    <n v="20000"/>
    <n v="0"/>
  </r>
  <r>
    <x v="480"/>
    <s v="088496"/>
    <d v="1990-05-01T00:00:00"/>
    <n v="34.69315068493151"/>
    <s v="Y"/>
    <s v="PK"/>
    <s v="VACCAR01"/>
    <s v="Mark Basilii"/>
    <s v="SR III"/>
    <s v="SR III"/>
    <n v="9901753.0299999993"/>
    <n v="2706671.64"/>
    <n v="0.27335277216058784"/>
    <n v="417133.93"/>
    <n v="0"/>
    <n v="0"/>
    <n v="417133.93"/>
    <n v="0.15411323776237593"/>
    <n v="1"/>
    <n v="324800.5968"/>
    <n v="-92333.333199999994"/>
    <s v="N"/>
    <n v="693122.7121"/>
    <n v="189467.01480000003"/>
    <n v="34104.062664000005"/>
    <n v="358904.65946400003"/>
    <n v="-58229.270535999967"/>
    <n v="1183437.5955484232"/>
    <n v="323495.94742222206"/>
    <n v="18550980.010000002"/>
    <n v="3404147.22"/>
    <n v="20257196.539999999"/>
    <n v="3552295.7"/>
    <n v="10711819.289999999"/>
    <n v="92.44"/>
    <n v="0"/>
    <n v="20000"/>
    <n v="0"/>
  </r>
  <r>
    <x v="481"/>
    <s v="159054"/>
    <d v="1998-04-20T00:00:00"/>
    <n v="26.717808219178082"/>
    <s v="Y"/>
    <s v="PK"/>
    <s v="RHARTMA"/>
    <s v="Mathew Todd"/>
    <s v="SR III"/>
    <s v="SR III"/>
    <n v="4460434.68"/>
    <n v="844797.49"/>
    <n v="0.18939801849087948"/>
    <n v="61666.31"/>
    <n v="0"/>
    <n v="0"/>
    <n v="61666.31"/>
    <n v="7.2995375495256268E-2"/>
    <n v="0.75"/>
    <n v="76031.774099999995"/>
    <n v="14365.464099999997"/>
    <s v="Y"/>
    <n v="312230.4276"/>
    <n v="59135.824300000007"/>
    <n v="7983.3362805000006"/>
    <n v="84015.110380500002"/>
    <n v="22348.800380500004"/>
    <n v="0"/>
    <n v="0"/>
    <n v="4384592.29"/>
    <n v="888686.11"/>
    <n v="4825375.24"/>
    <n v="1028073.81"/>
    <n v="5328289.7"/>
    <n v="83.71"/>
    <n v="0"/>
    <n v="20000"/>
    <n v="0"/>
  </r>
  <r>
    <x v="482"/>
    <s v="078227"/>
    <d v="2007-05-29T00:00:00"/>
    <n v="17.605479452054794"/>
    <s v="Y"/>
    <s v="PK"/>
    <s v="MIMSRU01"/>
    <s v="Marvin Harris Jr."/>
    <s v="SR III"/>
    <s v="SR III"/>
    <n v="18732722.329999998"/>
    <n v="2781514.37"/>
    <n v="0.14848425770692564"/>
    <n v="245943.04000000001"/>
    <n v="0"/>
    <n v="0"/>
    <n v="245943.04000000001"/>
    <n v="8.8420553441181757E-2"/>
    <n v="0.75"/>
    <n v="250336.29330000002"/>
    <n v="4393.2533000000112"/>
    <s v="Y"/>
    <n v="1311290.5630999999"/>
    <n v="194706.00590000002"/>
    <n v="26285.310796500002"/>
    <n v="276621.60409650003"/>
    <n v="30678.56409650002"/>
    <n v="0"/>
    <n v="0"/>
    <n v="13720364.65"/>
    <n v="1350084.86"/>
    <n v="12925155.18"/>
    <n v="1474430.15"/>
    <n v="15933449.289999999"/>
    <n v="117.57"/>
    <n v="200"/>
    <n v="20000"/>
    <n v="40000"/>
  </r>
  <r>
    <x v="483"/>
    <s v="168540"/>
    <d v="2003-10-20T00:00:00"/>
    <n v="21.213698630136985"/>
    <s v="Y"/>
    <s v="PK"/>
    <s v="RKEARNE"/>
    <s v="Charles Jaramillo"/>
    <s v="SR III"/>
    <s v="SR III"/>
    <n v="8541241.3000000007"/>
    <n v="2199882.3099999996"/>
    <n v="0.25756002350618518"/>
    <n v="297271.20999999996"/>
    <n v="0"/>
    <n v="4188.3074820750044"/>
    <n v="293082.90251792496"/>
    <n v="0.13322662816354253"/>
    <n v="1"/>
    <n v="263985.87719999993"/>
    <n v="-29097.025317925029"/>
    <s v="N"/>
    <n v="597886.89100000006"/>
    <n v="153991.7617"/>
    <n v="27718.517105999999"/>
    <n v="291704.39430599991"/>
    <n v="-5566.8156940000481"/>
    <n v="120075.90865440783"/>
    <n v="30926.753855555824"/>
    <n v="7264783.1900000004"/>
    <n v="1792691.92"/>
    <n v="8418046.25"/>
    <n v="2098698.87"/>
    <n v="8956245.6799999997"/>
    <n v="95.37"/>
    <n v="0"/>
    <n v="20000"/>
    <n v="0"/>
  </r>
  <r>
    <x v="484"/>
    <s v="248113"/>
    <d v="2011-11-14T00:00:00"/>
    <n v="13.139726027397261"/>
    <s v="Y"/>
    <s v="PK"/>
    <s v="RSNIDER"/>
    <s v="Lucas Hespe"/>
    <s v="SR III"/>
    <s v="SR III"/>
    <n v="8317088.5899999999"/>
    <n v="1989941.8899999997"/>
    <n v="0.23925943176709624"/>
    <n v="246274.05000000002"/>
    <n v="0"/>
    <n v="1888.963933424995"/>
    <n v="244385.08606657502"/>
    <n v="0.12281016209301221"/>
    <n v="0.75"/>
    <n v="179094.77009999997"/>
    <n v="-65290.315966575057"/>
    <s v="N"/>
    <n v="582196.20130000007"/>
    <n v="139295.93229999999"/>
    <n v="18804.950860499997"/>
    <n v="197899.72096049995"/>
    <n v="-48374.329039500066"/>
    <n v="1123242.1244871733"/>
    <n v="268746.27244166704"/>
    <n v="7863414.6500000004"/>
    <n v="1775389.55"/>
    <n v="7013737.3200000003"/>
    <n v="1661741.66"/>
    <n v="7315465.21"/>
    <n v="113.69"/>
    <n v="190.18"/>
    <n v="20000"/>
    <n v="38035"/>
  </r>
  <r>
    <x v="485"/>
    <s v="303900"/>
    <d v="2017-11-01T00:00:00"/>
    <n v="7.1698630136986301"/>
    <s v="Y"/>
    <s v="PK"/>
    <s v="WHITTR01"/>
    <s v="Mathew Todd"/>
    <s v="SR III"/>
    <s v="SR III"/>
    <n v="7322136.5899999999"/>
    <n v="1629347.23"/>
    <n v="0.22252346838561229"/>
    <n v="199632.23"/>
    <n v="0"/>
    <n v="0"/>
    <n v="199632.23"/>
    <n v="0.12252282774617662"/>
    <n v="0.75"/>
    <n v="146641.25069999998"/>
    <n v="-52990.979300000035"/>
    <s v="N"/>
    <n v="512549.56130000006"/>
    <n v="114054.30610000002"/>
    <n v="15397.331323500001"/>
    <n v="162038.58202349997"/>
    <n v="-37593.64797650004"/>
    <n v="938568.86819470651"/>
    <n v="208853.59986944468"/>
    <n v="7514224.46"/>
    <n v="1419883.48"/>
    <n v="7351086.3499999996"/>
    <n v="1500285.5"/>
    <n v="7754577.4699999997"/>
    <n v="94.42"/>
    <n v="0"/>
    <n v="20000"/>
    <n v="0"/>
  </r>
  <r>
    <x v="486"/>
    <s v="124168"/>
    <d v="2010-04-18T00:00:00"/>
    <n v="14.715068493150685"/>
    <s v="Y"/>
    <s v="PK"/>
    <s v="DELAMS01"/>
    <s v="Anita Robben"/>
    <s v="SR III"/>
    <s v="SR III"/>
    <n v="5190881.71"/>
    <n v="1599610.3900000001"/>
    <n v="0.30815774262750445"/>
    <n v="222800.19"/>
    <n v="0"/>
    <n v="0"/>
    <n v="222800.19"/>
    <n v="0.13928403528311664"/>
    <n v="1.2"/>
    <n v="230343.89616000003"/>
    <n v="7543.7061600000306"/>
    <s v="Y"/>
    <n v="363361.71970000002"/>
    <n v="111972.72730000001"/>
    <n v="24186.109096800003"/>
    <n v="254530.00525680004"/>
    <n v="31729.815256800037"/>
    <n v="0"/>
    <n v="0"/>
    <n v="4675071.88"/>
    <n v="1114219.43"/>
    <n v="4631132.5199999996"/>
    <n v="1293398.1000000001"/>
    <n v="5391655.5199999996"/>
    <n v="96.28"/>
    <n v="0"/>
    <n v="20000"/>
    <n v="0"/>
  </r>
  <r>
    <x v="487"/>
    <s v="306540"/>
    <d v="2019-11-01T00:00:00"/>
    <n v="5.1698630136986301"/>
    <s v="Y"/>
    <s v="PK"/>
    <s v="SELLSWO"/>
    <s v="Jeremy Robb"/>
    <s v="SR III"/>
    <s v="SR III"/>
    <n v="2815974.79"/>
    <n v="649382.32000000007"/>
    <n v="0.23060658153122177"/>
    <n v="58534.320000000007"/>
    <n v="0"/>
    <n v="-1.4551915228366852E-10"/>
    <n v="58534.320000000153"/>
    <n v="9.0138456495089281E-2"/>
    <n v="0.75"/>
    <n v="58444.408800000005"/>
    <n v="-89.911200000147801"/>
    <s v="N"/>
    <n v="197118.23530000003"/>
    <n v="45456.762400000014"/>
    <n v="6136.662924000002"/>
    <n v="64581.071724000009"/>
    <n v="6046.7517240000016"/>
    <n v="0"/>
    <n v="0"/>
    <n v="3714709.28"/>
    <n v="916126.28"/>
    <n v="4722136.16"/>
    <n v="1038803.63"/>
    <n v="4367991.55"/>
    <n v="64.47"/>
    <n v="0"/>
    <n v="20000"/>
    <n v="0"/>
  </r>
  <r>
    <x v="488"/>
    <s v="233320"/>
    <d v="2009-05-26T00:00:00"/>
    <n v="15.610958904109589"/>
    <s v="Y"/>
    <s v="PK"/>
    <s v="SNELSON"/>
    <s v="Michael Boone"/>
    <s v="SR III"/>
    <s v="SR III"/>
    <n v="4268205.99"/>
    <n v="1155758.1599999999"/>
    <n v="0.2707831259100032"/>
    <n v="141269.97999999998"/>
    <n v="0"/>
    <n v="0"/>
    <n v="141269.97999999998"/>
    <n v="0.12223143637592833"/>
    <n v="1"/>
    <n v="138690.97919999997"/>
    <n v="-2579.0008000000089"/>
    <s v="N"/>
    <n v="298774.41930000007"/>
    <n v="80903.071200000006"/>
    <n v="14562.552816000001"/>
    <n v="153253.53201599998"/>
    <n v="11983.552016000001"/>
    <n v="0"/>
    <n v="0"/>
    <n v="4458665.2300000004"/>
    <n v="1124449.32"/>
    <n v="4369112.4000000004"/>
    <n v="1121144.1299999999"/>
    <n v="4513316.12"/>
    <n v="94.57"/>
    <n v="0"/>
    <n v="20000"/>
    <n v="0"/>
  </r>
  <r>
    <x v="489"/>
    <s v="163981"/>
    <d v="1995-08-07T00:00:00"/>
    <n v="29.421917808219177"/>
    <s v="Y"/>
    <s v="PK"/>
    <s v="SRAKER"/>
    <s v="Robert Spencer"/>
    <s v="SR III"/>
    <s v="SR III"/>
    <n v="4560690.87"/>
    <n v="1192997.3999999999"/>
    <n v="0.26158260535645556"/>
    <n v="159297.51"/>
    <n v="0"/>
    <n v="0"/>
    <n v="159297.51"/>
    <n v="0.13352712252348581"/>
    <n v="1"/>
    <n v="143159.68799999999"/>
    <n v="-16137.822000000015"/>
    <s v="N"/>
    <n v="319248.36090000003"/>
    <n v="83509.817999999999"/>
    <n v="15031.767239999999"/>
    <n v="158191.45523999998"/>
    <n v="-1106.0547600000282"/>
    <n v="23490.662379073128"/>
    <n v="6144.7486666668237"/>
    <n v="4312163.76"/>
    <n v="933048.13"/>
    <n v="4021226.3"/>
    <n v="1095176.3899999999"/>
    <n v="4478688.09"/>
    <n v="101.83"/>
    <n v="109.15"/>
    <n v="20000"/>
    <n v="21830"/>
  </r>
  <r>
    <x v="490"/>
    <s v="172564"/>
    <d v="2004-04-26T00:00:00"/>
    <n v="20.695890410958903"/>
    <s v="Y"/>
    <s v="PK"/>
    <s v="SSEARLE"/>
    <s v="Richard Roseth"/>
    <s v="SR III"/>
    <s v="SR III"/>
    <n v="8273443.0099999998"/>
    <n v="1822834.86"/>
    <n v="0.220323613494015"/>
    <n v="200091.28000000003"/>
    <n v="0"/>
    <n v="0"/>
    <n v="200091.28000000003"/>
    <n v="0.10976928540855314"/>
    <n v="0.75"/>
    <n v="164055.13740000001"/>
    <n v="-36036.142600000021"/>
    <s v="N"/>
    <n v="579141.01069999998"/>
    <n v="127598.4402"/>
    <n v="17225.789427"/>
    <n v="181280.92682700002"/>
    <n v="-18810.35317300001"/>
    <n v="474311.22073105001"/>
    <n v="104501.96207222229"/>
    <n v="15799246.470000001"/>
    <n v="3045249.75"/>
    <n v="10973186.939999999"/>
    <n v="2216887.0499999998"/>
    <n v="11714233.109999999"/>
    <n v="70.63"/>
    <n v="0"/>
    <n v="20000"/>
    <n v="0"/>
  </r>
  <r>
    <x v="491"/>
    <s v="196760"/>
    <d v="2007-02-22T00:00:00"/>
    <n v="17.86849315068493"/>
    <s v="Y"/>
    <s v="PK"/>
    <s v="SWALKER"/>
    <s v="Mark Basilii"/>
    <s v="SR III"/>
    <s v="SR III"/>
    <n v="5994027.2699999996"/>
    <n v="1459239.88"/>
    <n v="0.24344898918019103"/>
    <n v="188283.81"/>
    <n v="0"/>
    <n v="2029.2596431500133"/>
    <n v="186254.55035684997"/>
    <n v="0.12763806205519135"/>
    <n v="1"/>
    <n v="175108.78559999997"/>
    <n v="-11145.764756849996"/>
    <s v="N"/>
    <n v="419581.90889999998"/>
    <n v="102146.7916"/>
    <n v="18386.422488"/>
    <n v="193495.20808799998"/>
    <n v="5211.3980879999872"/>
    <n v="0"/>
    <n v="0"/>
    <n v="6801708.6299999999"/>
    <n v="1660073.17"/>
    <n v="6967783.3600000003"/>
    <n v="1866874.89"/>
    <n v="8029440.3499999996"/>
    <n v="74.650000000000006"/>
    <n v="0"/>
    <n v="20000"/>
    <n v="0"/>
  </r>
  <r>
    <x v="492"/>
    <s v="124468"/>
    <d v="2011-09-18T00:00:00"/>
    <n v="13.295890410958904"/>
    <s v="Y"/>
    <s v="PK"/>
    <s v="WOODYS01"/>
    <s v="Alan Mccain"/>
    <s v="SR III"/>
    <s v="SR III"/>
    <n v="5367365.0199999996"/>
    <n v="1697305.1500000001"/>
    <n v="0.31622689041558799"/>
    <n v="259668.94999999998"/>
    <n v="0"/>
    <n v="0"/>
    <n v="259668.94999999998"/>
    <n v="0.15298896017607674"/>
    <n v="1.2"/>
    <n v="244411.94160000002"/>
    <n v="-15257.008399999962"/>
    <s v="N"/>
    <n v="375715.5514"/>
    <n v="118811.36050000001"/>
    <n v="25663.253868"/>
    <n v="270075.19546800002"/>
    <n v="10406.245468000037"/>
    <n v="0"/>
    <n v="0"/>
    <n v="3545401.68"/>
    <n v="1063535.82"/>
    <n v="4586552.08"/>
    <n v="1435117.83"/>
    <n v="4816115.0999999996"/>
    <n v="111.45"/>
    <n v="173.38"/>
    <n v="20000"/>
    <n v="34675"/>
  </r>
  <r>
    <x v="493"/>
    <s v="124222"/>
    <d v="2010-08-15T00:00:00"/>
    <n v="14.389041095890411"/>
    <s v="Y"/>
    <s v="PK"/>
    <s v="BYERSS01"/>
    <s v="Mike Peters"/>
    <s v="SR III"/>
    <s v="SR III"/>
    <n v="3193027.7"/>
    <n v="1037258.5100000001"/>
    <n v="0.32485108412933594"/>
    <n v="139953.34"/>
    <n v="0"/>
    <n v="0"/>
    <n v="139953.34"/>
    <n v="0.13492619115749649"/>
    <n v="1.2"/>
    <n v="149365.22544000001"/>
    <n v="9411.8854400000127"/>
    <s v="Y"/>
    <n v="223511.93900000004"/>
    <n v="72608.09570000002"/>
    <n v="15683.348671200001"/>
    <n v="165048.5741112"/>
    <n v="25095.234111199999"/>
    <n v="0"/>
    <n v="0"/>
    <n v="3419667.69"/>
    <n v="1020360.27"/>
    <n v="3272594.61"/>
    <n v="1015756.59"/>
    <n v="3501922.67"/>
    <n v="91.18"/>
    <n v="0"/>
    <n v="20000"/>
    <n v="0"/>
  </r>
  <r>
    <x v="494"/>
    <s v="306172"/>
    <d v="2019-07-08T00:00:00"/>
    <n v="5.4876712328767123"/>
    <s v="Y"/>
    <s v="PK"/>
    <s v="SNOWAK"/>
    <s v="Craig Paianini"/>
    <s v="SR III"/>
    <s v="SR III"/>
    <n v="3245178.38"/>
    <n v="961717.77999999991"/>
    <n v="0.29635282483300657"/>
    <n v="127184.57"/>
    <n v="0"/>
    <n v="0"/>
    <n v="127184.57"/>
    <n v="0.13224728984422021"/>
    <n v="1.2"/>
    <n v="138487.36031999998"/>
    <n v="11302.790319999971"/>
    <s v="Y"/>
    <n v="227162.4866"/>
    <n v="67320.244600000005"/>
    <n v="14541.172833600001"/>
    <n v="153028.53315359997"/>
    <n v="25843.963153599965"/>
    <n v="0"/>
    <n v="0"/>
    <n v="2705928.44"/>
    <n v="786118.6"/>
    <n v="3001177.34"/>
    <n v="982965.61"/>
    <n v="3440980.84"/>
    <n v="94.31"/>
    <n v="0"/>
    <n v="20000"/>
    <n v="0"/>
  </r>
  <r>
    <x v="495"/>
    <s v="305001"/>
    <d v="2018-09-04T00:00:00"/>
    <n v="6.3287671232876717"/>
    <s v="Y"/>
    <s v="PK"/>
    <s v="SSULLIV"/>
    <s v="Derek Anderson"/>
    <s v="SR III"/>
    <s v="SR III"/>
    <n v="7188707.7599999998"/>
    <n v="1621939.7500000002"/>
    <n v="0.22562326973770322"/>
    <n v="184827.16"/>
    <n v="0"/>
    <n v="0"/>
    <n v="184827.16"/>
    <n v="0.11395439318877287"/>
    <n v="0.75"/>
    <n v="145974.57750000001"/>
    <n v="-38852.58249999999"/>
    <s v="N"/>
    <n v="503209.54320000001"/>
    <n v="113535.78250000003"/>
    <n v="15327.330637500003"/>
    <n v="161301.90813750002"/>
    <n v="-23525.251862499979"/>
    <n v="579265.79927901505"/>
    <n v="130695.84368055545"/>
    <n v="7131184.0700000003"/>
    <n v="1286730.24"/>
    <n v="5449225.9199999999"/>
    <n v="1190531.19"/>
    <n v="5923306.4199999999"/>
    <n v="121.36"/>
    <n v="200"/>
    <n v="20000"/>
    <n v="40000"/>
  </r>
  <r>
    <x v="496"/>
    <s v="089512"/>
    <d v="2007-03-19T00:00:00"/>
    <n v="17.8"/>
    <s v="Y"/>
    <s v="PK"/>
    <s v="KRIVOS01"/>
    <s v="Jenna Richie-Zehr"/>
    <s v="SR III"/>
    <s v="SR III"/>
    <n v="7866457.8700000001"/>
    <n v="2063783.7000000002"/>
    <n v="0.26235234893592585"/>
    <n v="286110.87"/>
    <n v="0"/>
    <n v="-17.183182499999475"/>
    <n v="286128.05318250001"/>
    <n v="0.13864246198983934"/>
    <n v="1"/>
    <n v="247654.04400000002"/>
    <n v="-38474.009182499984"/>
    <s v="N"/>
    <n v="550652.05090000003"/>
    <n v="144464.859"/>
    <n v="26003.674619999998"/>
    <n v="273657.71862"/>
    <n v="-12453.151379999996"/>
    <n v="263707.08939308993"/>
    <n v="69184.174333333314"/>
    <n v="8964551.5899999999"/>
    <n v="2111478.65"/>
    <n v="8670739.2400000002"/>
    <n v="2070090.2"/>
    <n v="8306114.3799999999"/>
    <n v="94.71"/>
    <n v="0"/>
    <n v="20000"/>
    <n v="0"/>
  </r>
  <r>
    <x v="497"/>
    <s v="158172"/>
    <d v="2009-03-16T00:00:00"/>
    <n v="15.805479452054794"/>
    <s v="Y"/>
    <s v="PK"/>
    <s v="SMELLEN"/>
    <s v="Jeremy Robb"/>
    <s v="SR III"/>
    <s v="SR III"/>
    <n v="6921375.2400000002"/>
    <n v="1651418.89"/>
    <n v="0.23859693091860165"/>
    <n v="206350.70999999996"/>
    <n v="0"/>
    <n v="0"/>
    <n v="206350.70999999996"/>
    <n v="0.12495358461110977"/>
    <n v="0.75"/>
    <n v="148627.70009999999"/>
    <n v="-57723.009899999975"/>
    <s v="N"/>
    <n v="484496.26680000004"/>
    <n v="115599.3223"/>
    <n v="15605.908510499999"/>
    <n v="164233.6086105"/>
    <n v="-42117.101389499963"/>
    <n v="980665.99476988963"/>
    <n v="233983.89660833313"/>
    <n v="6067129.2199999997"/>
    <n v="1575856.97"/>
    <n v="5314580.16"/>
    <n v="1346977"/>
    <n v="7916799.9000000004"/>
    <n v="87.43"/>
    <n v="0"/>
    <n v="20000"/>
    <n v="0"/>
  </r>
  <r>
    <x v="498"/>
    <s v="301665"/>
    <d v="2016-08-01T00:00:00"/>
    <n v="8.4219178082191775"/>
    <s v="Y"/>
    <s v="PK"/>
    <s v="COGDIS01"/>
    <s v="Keith Fergusson"/>
    <s v="SR III"/>
    <s v="SR III"/>
    <n v="4560283.8600000003"/>
    <n v="1404908.89"/>
    <n v="0.30807487716345794"/>
    <n v="203010.51999999996"/>
    <n v="0"/>
    <n v="0"/>
    <n v="203010.51999999996"/>
    <n v="0.14450084375222366"/>
    <n v="1.2"/>
    <n v="202306.88015999997"/>
    <n v="-703.63983999998891"/>
    <s v="N"/>
    <n v="319219.87020000006"/>
    <n v="98343.622300000003"/>
    <n v="21242.222416799999"/>
    <n v="223549.10257679998"/>
    <n v="20538.582576800021"/>
    <n v="0"/>
    <n v="0"/>
    <n v="4351710.72"/>
    <n v="1218525.3600000001"/>
    <n v="4473791.84"/>
    <n v="1337770.74"/>
    <n v="4871105.18"/>
    <n v="93.62"/>
    <n v="0"/>
    <n v="20000"/>
    <n v="0"/>
  </r>
  <r>
    <x v="499"/>
    <s v="192547"/>
    <d v="2006-07-10T00:00:00"/>
    <n v="18.490410958904111"/>
    <s v="Y"/>
    <s v="PK"/>
    <s v="SGIOLIT"/>
    <s v="Robert Rogers"/>
    <s v="SR III"/>
    <s v="SR III"/>
    <n v="5254305.9400000004"/>
    <n v="1661691.7499999998"/>
    <n v="0.31625332993076527"/>
    <n v="254255.99000000002"/>
    <n v="0"/>
    <n v="7225.0108273124933"/>
    <n v="247030.97917268751"/>
    <n v="0.1486623371468791"/>
    <n v="1.2"/>
    <n v="239283.61199999994"/>
    <n v="-7747.3671726875764"/>
    <s v="N"/>
    <n v="367801.41580000008"/>
    <n v="116318.4225"/>
    <n v="25124.779259999996"/>
    <n v="264408.39125999995"/>
    <n v="10152.401259999926"/>
    <n v="0"/>
    <n v="0"/>
    <n v="5660992.2300000004"/>
    <n v="1454962.09"/>
    <n v="5496699.4900000002"/>
    <n v="1566774.76"/>
    <n v="5598645.7800000003"/>
    <n v="93.85"/>
    <n v="0"/>
    <n v="20000"/>
    <n v="0"/>
  </r>
  <r>
    <x v="500"/>
    <s v="302526"/>
    <d v="2017-02-06T00:00:00"/>
    <n v="7.904109589041096"/>
    <s v="Y"/>
    <s v="PK"/>
    <s v="STOLER"/>
    <s v="Brandon Roehm"/>
    <s v="SR III"/>
    <s v="SR III"/>
    <n v="4199057.3899999997"/>
    <n v="922946.06"/>
    <n v="0.21979839146709071"/>
    <n v="84485.690000000017"/>
    <n v="0"/>
    <n v="0"/>
    <n v="84485.690000000017"/>
    <n v="9.1539141518194478E-2"/>
    <n v="0.75"/>
    <n v="83065.145399999994"/>
    <n v="-1420.5446000000229"/>
    <s v="N"/>
    <n v="293934.01730000001"/>
    <n v="64606.224200000011"/>
    <n v="8721.8402670000014"/>
    <n v="91786.985667000001"/>
    <n v="7301.295666999984"/>
    <n v="0"/>
    <n v="0"/>
    <n v="4488885.24"/>
    <n v="1046401.03"/>
    <n v="3431385.5"/>
    <n v="765606.95"/>
    <n v="4606685.74"/>
    <n v="91.15"/>
    <n v="0"/>
    <n v="20000"/>
    <n v="0"/>
  </r>
  <r>
    <x v="501"/>
    <s v="076482"/>
    <d v="1997-06-01T00:00:00"/>
    <n v="27.602739726027398"/>
    <s v="Y"/>
    <s v="PK"/>
    <s v="BARNIS01"/>
    <s v="Maria Gergen"/>
    <s v="SR III"/>
    <s v="SR III"/>
    <n v="8566342.1099999994"/>
    <n v="2080608.28"/>
    <n v="0.24288176368431311"/>
    <n v="260692.11000000002"/>
    <n v="0"/>
    <n v="0"/>
    <n v="260692.11000000002"/>
    <n v="0.12529610331071067"/>
    <n v="1"/>
    <n v="249672.99359999999"/>
    <n v="-11019.116400000028"/>
    <s v="N"/>
    <n v="599643.94770000002"/>
    <n v="145642.57960000003"/>
    <n v="26215.664328000003"/>
    <n v="275888.65792799997"/>
    <n v="15196.547927999956"/>
    <n v="0"/>
    <n v="0"/>
    <n v="8671734.6199999992"/>
    <n v="1954109.15"/>
    <n v="8458420.9800000004"/>
    <n v="2098489.69"/>
    <n v="9040268.3599999994"/>
    <n v="94.76"/>
    <n v="0"/>
    <n v="20000"/>
    <n v="0"/>
  </r>
  <r>
    <x v="502"/>
    <s v="241325"/>
    <d v="2010-09-02T00:00:00"/>
    <n v="14.33972602739726"/>
    <s v="Y"/>
    <s v="PK"/>
    <s v="SGILMAN"/>
    <s v="Joseph Pleva"/>
    <s v="SR III"/>
    <s v="SR III"/>
    <n v="2950048.82"/>
    <n v="960811.00999999989"/>
    <n v="0.32569325751022654"/>
    <n v="126712.17"/>
    <n v="0"/>
    <n v="0"/>
    <n v="126712.17"/>
    <n v="0.13188043088723558"/>
    <n v="1.2"/>
    <n v="138356.78543999998"/>
    <n v="11644.61543999998"/>
    <s v="Y"/>
    <n v="206503.41740000001"/>
    <n v="67256.770699999994"/>
    <n v="14527.462471199997"/>
    <n v="152884.24791119999"/>
    <n v="26172.077911199987"/>
    <n v="0"/>
    <n v="0"/>
    <n v="3580904.45"/>
    <n v="943249.57"/>
    <n v="2702290.52"/>
    <n v="841902.13"/>
    <n v="2786576.14"/>
    <n v="105.87"/>
    <n v="131.53"/>
    <n v="20000"/>
    <n v="26305"/>
  </r>
  <r>
    <x v="503"/>
    <s v="124195"/>
    <d v="2010-06-27T00:00:00"/>
    <n v="14.523287671232877"/>
    <s v="Y"/>
    <s v="PK"/>
    <s v="YOUNGS01"/>
    <s v="Aaron Hausman"/>
    <s v="SR III"/>
    <s v="SR III"/>
    <n v="7421039.1699999999"/>
    <n v="1215474.0800000003"/>
    <n v="0.16378758448191835"/>
    <n v="127154.26000000001"/>
    <n v="0"/>
    <n v="717.18635414999881"/>
    <n v="126437.07364585"/>
    <n v="0.10402284649776322"/>
    <n v="0.75"/>
    <n v="109392.66720000003"/>
    <n v="-17044.406445849978"/>
    <s v="N"/>
    <n v="519472.74190000002"/>
    <n v="85083.185600000026"/>
    <n v="11486.230056000004"/>
    <n v="120878.89725600003"/>
    <n v="-6275.3627439999836"/>
    <n v="212855.73302660344"/>
    <n v="34863.126355555469"/>
    <n v="5906734.3099999996"/>
    <n v="1251619.45"/>
    <n v="6205763.54"/>
    <n v="1441398.47"/>
    <n v="6602932.7800000003"/>
    <n v="112.39"/>
    <n v="180.43"/>
    <n v="20000"/>
    <n v="36085"/>
  </r>
  <r>
    <x v="504"/>
    <s v="302237"/>
    <d v="2016-11-07T00:00:00"/>
    <n v="8.1534246575342468"/>
    <s v="Y"/>
    <s v="PK"/>
    <s v="EVELES01"/>
    <s v="Travis Turner"/>
    <s v="SR III"/>
    <s v="SR III"/>
    <n v="5292729.87"/>
    <n v="1241694.3400000001"/>
    <n v="0.23460376223583843"/>
    <n v="131556.93"/>
    <n v="0"/>
    <n v="0"/>
    <n v="131556.93"/>
    <n v="0.10594952860943216"/>
    <n v="0.75"/>
    <n v="111752.49060000002"/>
    <n v="-19804.439399999974"/>
    <s v="N"/>
    <n v="370491.09090000007"/>
    <n v="86918.603800000012"/>
    <n v="11734.011513000001"/>
    <n v="123486.50211300002"/>
    <n v="-8070.4278869999689"/>
    <n v="191112.49562256163"/>
    <n v="44835.710483333161"/>
    <n v="4674237.1500000004"/>
    <n v="907625.37"/>
    <n v="5503384.0099999998"/>
    <n v="1228455.6499999999"/>
    <n v="5800493.0300000003"/>
    <n v="91.25"/>
    <n v="0"/>
    <n v="20000"/>
    <n v="0"/>
  </r>
  <r>
    <x v="505"/>
    <s v="300413"/>
    <d v="2015-05-08T00:00:00"/>
    <n v="9.6575342465753433"/>
    <s v="Y"/>
    <s v="PK"/>
    <s v="SSHIFLE"/>
    <s v="Anna Waclawek"/>
    <s v="SR III"/>
    <s v="SR III"/>
    <n v="3730311.26"/>
    <n v="792205"/>
    <n v="0.21236967769815543"/>
    <n v="66141.890000000014"/>
    <n v="0"/>
    <n v="0"/>
    <n v="66141.890000000014"/>
    <n v="8.3490876730139316E-2"/>
    <n v="0.75"/>
    <n v="71298.45"/>
    <n v="5156.5599999999831"/>
    <s v="Y"/>
    <n v="261121.78820000001"/>
    <n v="55454.350000000006"/>
    <n v="7486.3372500000005"/>
    <n v="78784.787249999994"/>
    <n v="12642.89724999998"/>
    <n v="0"/>
    <n v="0"/>
    <n v="4821910.83"/>
    <n v="995241.86"/>
    <n v="3644529.56"/>
    <n v="781052.53"/>
    <n v="3918276.27"/>
    <n v="95.2"/>
    <n v="0"/>
    <n v="20000"/>
    <n v="0"/>
  </r>
  <r>
    <x v="506"/>
    <s v="079076"/>
    <d v="1984-06-13T00:00:00"/>
    <n v="40.578082191780823"/>
    <s v="Y"/>
    <s v="PK"/>
    <s v="KIRBYT01"/>
    <s v="Robert Spencer"/>
    <s v="SR III"/>
    <s v="SR III"/>
    <n v="7233074.9199999999"/>
    <n v="2005598.4200000002"/>
    <n v="0.27728157694791306"/>
    <n v="289811.57000000007"/>
    <n v="0"/>
    <n v="827.7835099499971"/>
    <n v="288983.78649005009"/>
    <n v="0.14408855910948018"/>
    <n v="1"/>
    <n v="240671.81040000002"/>
    <n v="-48311.97609005007"/>
    <s v="N"/>
    <n v="506315.24440000003"/>
    <n v="140391.88940000001"/>
    <n v="25270.540092000003"/>
    <n v="265942.350492"/>
    <n v="-23869.219508000067"/>
    <n v="478238.67890564841"/>
    <n v="132606.77504444483"/>
    <n v="7996495.7800000003"/>
    <n v="1954531.26"/>
    <n v="7450997.9800000004"/>
    <n v="1978543.33"/>
    <n v="7868071.3499999996"/>
    <n v="91.93"/>
    <n v="0"/>
    <n v="20000"/>
    <n v="0"/>
  </r>
  <r>
    <x v="507"/>
    <s v="304561"/>
    <d v="2018-06-01T00:00:00"/>
    <n v="6.5890410958904111"/>
    <s v="Y"/>
    <s v="PK"/>
    <s v="TMINEGA"/>
    <s v="Stanley Dunton"/>
    <s v="SR III"/>
    <s v="SR III"/>
    <n v="6858999.7999999998"/>
    <n v="1577692.29"/>
    <n v="0.23001783583664781"/>
    <n v="173954.91999999998"/>
    <n v="0"/>
    <n v="0"/>
    <n v="173954.91999999998"/>
    <n v="0.11025909241148664"/>
    <n v="0.75"/>
    <n v="141992.30609999999"/>
    <n v="-31962.613899999997"/>
    <s v="N"/>
    <n v="480129.98600000003"/>
    <n v="110438.46030000002"/>
    <n v="14909.192140500001"/>
    <n v="156901.49824049999"/>
    <n v="-17053.421759499994"/>
    <n v="411886.45938093576"/>
    <n v="94741.231997222189"/>
    <n v="5972282.2400000002"/>
    <n v="1320833.8700000001"/>
    <n v="6347946.9299999997"/>
    <n v="1399466.31"/>
    <n v="6578886.5099999998"/>
    <n v="104.26"/>
    <n v="121.3"/>
    <n v="20000"/>
    <n v="24260"/>
  </r>
  <r>
    <x v="508"/>
    <s v="199242"/>
    <d v="2007-07-11T00:00:00"/>
    <n v="17.487671232876714"/>
    <s v="Y"/>
    <s v="PK"/>
    <s v="TNEIS"/>
    <s v="Anthony Hutson"/>
    <s v="SR III"/>
    <s v="SR III"/>
    <n v="6384721.5099999998"/>
    <n v="1515667.04"/>
    <n v="0.23738968686826875"/>
    <n v="178592.72999999998"/>
    <n v="0"/>
    <n v="0"/>
    <n v="178592.72999999998"/>
    <n v="0.11783111018895019"/>
    <n v="0.75"/>
    <n v="136410.0336"/>
    <n v="-42182.696399999986"/>
    <s v="N"/>
    <n v="446930.50570000004"/>
    <n v="106096.6928"/>
    <n v="14323.053527999999"/>
    <n v="150733.08712799998"/>
    <n v="-27859.642871999997"/>
    <n v="651990.38667261414"/>
    <n v="154775.79373333332"/>
    <n v="7337543.4800000004"/>
    <n v="1970060.59"/>
    <n v="6938031.04"/>
    <n v="1692228.2"/>
    <n v="7391950.21"/>
    <n v="86.37"/>
    <n v="0"/>
    <n v="20000"/>
    <n v="0"/>
  </r>
  <r>
    <x v="509"/>
    <s v="163700"/>
    <d v="1992-06-01T00:00:00"/>
    <n v="32.605479452054794"/>
    <s v="Y"/>
    <s v="PK"/>
    <s v="TCALABR"/>
    <s v="Brian Owens"/>
    <s v="SR III"/>
    <s v="SR III"/>
    <n v="7489460.9500000002"/>
    <n v="2382257.58"/>
    <n v="0.31808131398295092"/>
    <n v="398510.6"/>
    <n v="0"/>
    <n v="17169.140945774969"/>
    <n v="381341.45905422501"/>
    <n v="0.16007566195013428"/>
    <n v="1.2"/>
    <n v="343045.09152000002"/>
    <n v="-38296.367534224992"/>
    <s v="N"/>
    <n v="524262.26650000009"/>
    <n v="166758.03060000003"/>
    <n v="36019.734609600004"/>
    <n v="379064.8261296"/>
    <n v="-19445.773870399978"/>
    <n v="339636.66618771624"/>
    <n v="108032.07705777766"/>
    <n v="9278810.9499999993"/>
    <n v="3047856.12"/>
    <n v="7844490.9000000004"/>
    <n v="2505017.36"/>
    <n v="8115146.1799999997"/>
    <n v="92.29"/>
    <n v="0"/>
    <n v="20000"/>
    <n v="0"/>
  </r>
  <r>
    <x v="510"/>
    <s v="157322"/>
    <d v="1994-03-01T00:00:00"/>
    <n v="30.857534246575341"/>
    <s v="Y"/>
    <s v="PK"/>
    <s v="TGASPER"/>
    <s v="Helen Mcneil"/>
    <s v="SR III"/>
    <s v="SR III"/>
    <n v="7432864.7300000004"/>
    <n v="2187993.4000000004"/>
    <n v="0.29436744505371892"/>
    <n v="348261.14"/>
    <n v="0"/>
    <n v="2123.0664828000008"/>
    <n v="346138.07351720001"/>
    <n v="0.15819886546147716"/>
    <n v="1.2"/>
    <n v="315071.04960000003"/>
    <n v="-31067.023917199986"/>
    <s v="N"/>
    <n v="520300.53110000008"/>
    <n v="153159.53800000006"/>
    <n v="33082.460208000011"/>
    <n v="348153.50980800006"/>
    <n v="-107.63019199995324"/>
    <n v="2031.2895367955268"/>
    <n v="597.94551111085138"/>
    <n v="6616675"/>
    <n v="1793519.68"/>
    <n v="6412194.8300000001"/>
    <n v="1866876.37"/>
    <n v="6837414.7800000003"/>
    <n v="108.71"/>
    <n v="152.83000000000001"/>
    <n v="20000"/>
    <n v="30565"/>
  </r>
  <r>
    <x v="511"/>
    <s v="196299"/>
    <d v="2007-01-22T00:00:00"/>
    <n v="17.953424657534246"/>
    <s v="Y"/>
    <s v="PK"/>
    <s v="TPALIA"/>
    <s v="Kevin Thongsinthusak"/>
    <s v="SR III"/>
    <s v="SR III"/>
    <n v="6900160.4199999999"/>
    <n v="2505487.2200000002"/>
    <n v="0.3631056479118786"/>
    <n v="441257.73000000004"/>
    <n v="0"/>
    <n v="2862.5044770000022"/>
    <n v="438395.22552300006"/>
    <n v="0.17497404178457554"/>
    <n v="1.2"/>
    <n v="360790.15968000004"/>
    <n v="-77605.065843000019"/>
    <s v="N"/>
    <n v="483011.22940000007"/>
    <n v="175384.10540000006"/>
    <n v="37882.966766400008"/>
    <n v="398673.12644640007"/>
    <n v="-42584.603553599969"/>
    <n v="651549.02495691436"/>
    <n v="236581.13085333316"/>
    <n v="11559843.720000001"/>
    <n v="4557594.79"/>
    <n v="7758415.8499999996"/>
    <n v="2912573.96"/>
    <n v="8272366.4400000004"/>
    <n v="83.41"/>
    <n v="0"/>
    <n v="20000"/>
    <n v="0"/>
  </r>
  <r>
    <x v="512"/>
    <s v="306813"/>
    <d v="2020-02-10T00:00:00"/>
    <n v="4.8931506849315065"/>
    <s v="Y"/>
    <s v="PK"/>
    <s v="RPARKIN"/>
    <s v="Derek Anderson"/>
    <s v="SR III"/>
    <s v="SR III"/>
    <n v="6150538.8499999996"/>
    <n v="1751594.6999999997"/>
    <n v="0.284787193889524"/>
    <n v="197774.15999999997"/>
    <n v="0"/>
    <n v="14547.938841375057"/>
    <n v="183226.22115862492"/>
    <n v="0.10460537540940547"/>
    <n v="1"/>
    <n v="210191.36399999997"/>
    <n v="26965.142841375055"/>
    <s v="Y"/>
    <n v="430537.71950000001"/>
    <n v="122611.629"/>
    <n v="22070.093219999999"/>
    <n v="232261.45721999998"/>
    <n v="34487.297220000008"/>
    <n v="0"/>
    <n v="0"/>
    <n v="1725682.38"/>
    <n v="364148.33"/>
    <n v="3288915.24"/>
    <n v="709970.05"/>
    <n v="3454046.29"/>
    <n v="178.07"/>
    <n v="200"/>
    <n v="9500"/>
    <n v="19000"/>
  </r>
  <r>
    <x v="513"/>
    <s v="124037"/>
    <d v="2009-07-05T00:00:00"/>
    <n v="15.501369863013698"/>
    <s v="Y"/>
    <s v="PK"/>
    <s v="WIPPET01"/>
    <s v="Laurel Blunt"/>
    <s v="SR III"/>
    <s v="SR III"/>
    <n v="13421928.869999999"/>
    <n v="3398918.64"/>
    <n v="0.25323622803553125"/>
    <n v="528688.57000000007"/>
    <n v="0"/>
    <n v="1563.4901953499939"/>
    <n v="527125.07980465004"/>
    <n v="0.15508611285989771"/>
    <n v="1"/>
    <n v="407870.23680000001"/>
    <n v="-119254.84300465003"/>
    <s v="N"/>
    <n v="939535.0209"/>
    <n v="237924.30480000001"/>
    <n v="42826.374863999998"/>
    <n v="450696.61166400003"/>
    <n v="-77991.95833600004"/>
    <n v="1711005.8098062819"/>
    <n v="433288.65742222243"/>
    <n v="16812768.98"/>
    <n v="3674624.14"/>
    <n v="13440273.1"/>
    <n v="3462606.28"/>
    <n v="14569978.43"/>
    <n v="92.12"/>
    <n v="0"/>
    <n v="20000"/>
    <n v="0"/>
  </r>
  <r>
    <x v="514"/>
    <s v="301634"/>
    <d v="2016-07-25T00:00:00"/>
    <n v="8.4410958904109581"/>
    <s v="Y"/>
    <s v="PK"/>
    <s v="JFITZGE"/>
    <s v="Lucas Hespe"/>
    <s v="SR III"/>
    <s v="SR III"/>
    <n v="4899455.62"/>
    <n v="1135106.31"/>
    <n v="0.23168008816457042"/>
    <n v="114110.49000000002"/>
    <n v="0"/>
    <n v="0"/>
    <n v="114110.49000000002"/>
    <n v="0.10052846063378858"/>
    <n v="0.75"/>
    <n v="102159.56789999999"/>
    <n v="-11950.922100000025"/>
    <s v="N"/>
    <n v="342961.89340000006"/>
    <n v="79457.44170000001"/>
    <n v="10726.754629500001"/>
    <n v="112886.3225295"/>
    <n v="-1224.1674705000187"/>
    <n v="29354.833406467944"/>
    <n v="6800.9303916667704"/>
    <n v="4704157.2"/>
    <n v="1097737.1000000001"/>
    <n v="3934687.69"/>
    <n v="862663.93"/>
    <n v="4613010.3499999996"/>
    <n v="106.21"/>
    <n v="134.08000000000001"/>
    <n v="20000"/>
    <n v="26815"/>
  </r>
  <r>
    <x v="515"/>
    <s v="124335"/>
    <d v="2011-03-06T00:00:00"/>
    <n v="13.832876712328767"/>
    <s v="Y"/>
    <s v="PK"/>
    <s v="KOLTZT01"/>
    <s v="Michael Boone"/>
    <s v="SR III"/>
    <s v="SR III"/>
    <n v="7147860.5599999996"/>
    <n v="1266696.98"/>
    <n v="0.17721344301098119"/>
    <n v="121556.19999999998"/>
    <n v="0"/>
    <n v="0"/>
    <n v="121556.19999999998"/>
    <n v="9.5963124503541469E-2"/>
    <n v="0.75"/>
    <n v="114002.72819999998"/>
    <n v="-7553.4717999999993"/>
    <s v="N"/>
    <n v="500350.23920000001"/>
    <n v="88668.7886"/>
    <n v="11970.286461000002"/>
    <n v="125973.01466099998"/>
    <n v="4416.8146609999967"/>
    <n v="0"/>
    <n v="0"/>
    <n v="7117730.5"/>
    <n v="1590791.01"/>
    <n v="5212502.41"/>
    <n v="1145334.6299999999"/>
    <n v="8336239.5300000003"/>
    <n v="85.74"/>
    <n v="0"/>
    <n v="20000"/>
    <n v="0"/>
  </r>
  <r>
    <x v="516"/>
    <s v="122021"/>
    <d v="2004-10-25T00:00:00"/>
    <n v="20.197260273972603"/>
    <s v="Y"/>
    <s v="PK"/>
    <s v="HARRIT04"/>
    <s v="Brian Owens"/>
    <s v="SR III"/>
    <s v="SR III"/>
    <n v="8564970.8599999994"/>
    <n v="2699248.28"/>
    <n v="0.3151497330371536"/>
    <n v="466223.54999999993"/>
    <n v="0"/>
    <n v="0"/>
    <n v="466223.54999999993"/>
    <n v="0.17272347766393686"/>
    <n v="1.2"/>
    <n v="388691.75231999997"/>
    <n v="-77531.79767999996"/>
    <s v="N"/>
    <n v="599547.96019999997"/>
    <n v="188947.37959999999"/>
    <n v="40812.633993599993"/>
    <n v="429504.38631359994"/>
    <n v="-36719.163686399988"/>
    <n v="647296.60992377822"/>
    <n v="203995.35381333326"/>
    <n v="9496177.8800000008"/>
    <n v="3174848.94"/>
    <n v="7512112.96"/>
    <n v="2454922.85"/>
    <n v="7723140.7999999998"/>
    <n v="110.9"/>
    <n v="169.25"/>
    <n v="20000"/>
    <n v="33850"/>
  </r>
  <r>
    <x v="517"/>
    <s v="025044"/>
    <d v="2003-02-03T00:00:00"/>
    <n v="21.923287671232877"/>
    <s v="Y"/>
    <s v="PK"/>
    <s v="ZELENT01"/>
    <s v="Stanley Dunton"/>
    <s v="SR III"/>
    <s v="SR III"/>
    <n v="7608856.2699999996"/>
    <n v="1827190.8900000001"/>
    <n v="0.240140019099086"/>
    <n v="223252.2"/>
    <n v="0"/>
    <n v="324.38475513750382"/>
    <n v="222927.81524486252"/>
    <n v="0.1220057611193883"/>
    <n v="1"/>
    <n v="219262.9068"/>
    <n v="-3664.9084448625217"/>
    <s v="N"/>
    <n v="532619.93890000007"/>
    <n v="127903.36230000004"/>
    <n v="23022.605214000007"/>
    <n v="242285.51201400001"/>
    <n v="19033.312013999996"/>
    <n v="0"/>
    <n v="0"/>
    <n v="7495891.7400000002"/>
    <n v="1664121.25"/>
    <n v="6987826.2400000002"/>
    <n v="1674303.6"/>
    <n v="7833876.5099999998"/>
    <n v="97.13"/>
    <n v="0"/>
    <n v="20000"/>
    <n v="0"/>
  </r>
  <r>
    <x v="518"/>
    <s v="164553"/>
    <d v="1985-10-01T00:00:00"/>
    <n v="39.276712328767125"/>
    <s v="Y"/>
    <s v="PK"/>
    <s v="TBELSHE"/>
    <s v="Vanny Chow"/>
    <s v="SR III"/>
    <s v="SR III"/>
    <n v="7972712.6500000004"/>
    <n v="3830146.1900000004"/>
    <n v="0.48040690266191899"/>
    <n v="702850.58000000007"/>
    <n v="0"/>
    <n v="0"/>
    <n v="702850.58000000007"/>
    <n v="0.18350489645409593"/>
    <n v="1.2"/>
    <n v="551541.05136000004"/>
    <n v="-151309.52864000003"/>
    <s v="N"/>
    <n v="558089.88550000009"/>
    <n v="268110.23330000008"/>
    <n v="57911.810392800013"/>
    <n v="609452.86175280006"/>
    <n v="-93397.718247200013"/>
    <n v="1080076.5134917262"/>
    <n v="518876.21248444455"/>
    <n v="7157656.3899999997"/>
    <n v="2895645.42"/>
    <n v="6332710.2400000002"/>
    <n v="2650947.88"/>
    <n v="6750460.7199999997"/>
    <n v="118.11"/>
    <n v="200"/>
    <n v="20000"/>
    <n v="40000"/>
  </r>
  <r>
    <x v="519"/>
    <s v="305584"/>
    <d v="2019-01-21T00:00:00"/>
    <n v="5.9479452054794519"/>
    <s v="Y"/>
    <s v="PK"/>
    <s v="TSTILES"/>
    <s v="Anita Robben"/>
    <s v="SR III"/>
    <s v="SR III"/>
    <n v="3964050.69"/>
    <n v="1260356.21"/>
    <n v="0.31794654220226432"/>
    <n v="184613.5"/>
    <n v="0"/>
    <n v="0"/>
    <n v="184613.5"/>
    <n v="0.14647724074767721"/>
    <n v="1.2"/>
    <n v="181491.29423999996"/>
    <n v="-3122.2057600000408"/>
    <s v="N"/>
    <n v="277483.54830000002"/>
    <n v="88224.934700000013"/>
    <n v="19056.585895200002"/>
    <n v="200547.88013519996"/>
    <n v="15934.380135199957"/>
    <n v="0"/>
    <n v="0"/>
    <n v="3713163.11"/>
    <n v="1131207.01"/>
    <n v="5143671.91"/>
    <n v="1711449.38"/>
    <n v="5597241.9400000004"/>
    <n v="70.819999999999993"/>
    <n v="0"/>
    <n v="20000"/>
    <n v="0"/>
  </r>
  <r>
    <x v="520"/>
    <s v="303040"/>
    <d v="2017-06-19T00:00:00"/>
    <n v="7.5397260273972604"/>
    <s v="Y"/>
    <s v="PK"/>
    <s v="VANRIT01"/>
    <s v="Lisa Dillon"/>
    <s v="SR III"/>
    <s v="SR III"/>
    <n v="5873664.4699999997"/>
    <n v="1327881.7100000002"/>
    <n v="0.22607381078408795"/>
    <n v="144477.40999999997"/>
    <n v="0"/>
    <n v="0"/>
    <n v="144477.40999999997"/>
    <n v="0.10880292191086806"/>
    <n v="0.75"/>
    <n v="119509.35390000002"/>
    <n v="-24968.056099999958"/>
    <s v="N"/>
    <n v="411156.51290000003"/>
    <n v="92951.719700000016"/>
    <n v="12548.482159500001"/>
    <n v="132057.83605950003"/>
    <n v="-12419.573940499948"/>
    <n v="305199.58399194572"/>
    <n v="68997.633002777497"/>
    <n v="4955930.4400000004"/>
    <n v="1002340.78"/>
    <n v="5456730.2199999997"/>
    <n v="1251614.05"/>
    <n v="6567204.8200000003"/>
    <n v="89.44"/>
    <n v="0"/>
    <n v="20000"/>
    <n v="0"/>
  </r>
  <r>
    <x v="521"/>
    <s v="302884"/>
    <d v="2017-05-15T00:00:00"/>
    <n v="7.6356164383561644"/>
    <s v="Y"/>
    <s v="PK"/>
    <s v="TERKER"/>
    <s v="Lucas Hespe"/>
    <s v="SR III"/>
    <s v="SR III"/>
    <n v="4886589.34"/>
    <n v="1138118.48"/>
    <n v="0.23290651225461889"/>
    <n v="117784.12000000001"/>
    <n v="0"/>
    <n v="3491.6789556000149"/>
    <n v="114292.4410444"/>
    <n v="0.10042226978372235"/>
    <n v="0.75"/>
    <n v="102430.66320000001"/>
    <n v="-11861.777844399985"/>
    <s v="N"/>
    <n v="342061.25380000001"/>
    <n v="79668.293600000005"/>
    <n v="10755.219636"/>
    <n v="113185.882836"/>
    <n v="-4598.2371640000056"/>
    <n v="109682.47205683551"/>
    <n v="25545.762022222254"/>
    <n v="3972875.7"/>
    <n v="831237.14"/>
    <n v="4543096.5"/>
    <n v="947311.41"/>
    <n v="4457172.66"/>
    <n v="109.63"/>
    <n v="159.72999999999999"/>
    <n v="20000"/>
    <n v="31945"/>
  </r>
  <r>
    <x v="522"/>
    <s v="305301"/>
    <d v="2018-11-05T00:00:00"/>
    <n v="6.1589041095890407"/>
    <s v="Y"/>
    <s v="PK"/>
    <s v="VANHES01"/>
    <s v="Jacqueline Mayo"/>
    <s v="SR III"/>
    <s v="SR III"/>
    <n v="10431958.310000001"/>
    <n v="2653010.8799999994"/>
    <n v="0.25431570958799193"/>
    <n v="406867.09"/>
    <n v="0"/>
    <n v="275.95547340000121"/>
    <n v="406591.13452660001"/>
    <n v="0.1532564896705588"/>
    <n v="1"/>
    <n v="318361.30559999991"/>
    <n v="-88229.828926600108"/>
    <s v="N"/>
    <n v="730237.0817000001"/>
    <n v="185710.76159999997"/>
    <n v="33427.937087999991"/>
    <n v="351789.24268799991"/>
    <n v="-55077.847312000114"/>
    <n v="1203181.8290657054"/>
    <n v="305988.04062222288"/>
    <n v="7947966.1100000003"/>
    <n v="1868931.74"/>
    <n v="11623626.07"/>
    <n v="3441222.87"/>
    <n v="12627479.43"/>
    <n v="82.61"/>
    <n v="0"/>
    <n v="20000"/>
    <n v="0"/>
  </r>
  <r>
    <x v="523"/>
    <s v="160940"/>
    <d v="1984-08-13T00:00:00"/>
    <n v="40.410958904109592"/>
    <s v="Y"/>
    <s v="PK"/>
    <s v="WBAUER"/>
    <s v="Travis Turner"/>
    <s v="SR III"/>
    <s v="SR III"/>
    <n v="9356235.1199999992"/>
    <n v="2671186.6699999995"/>
    <n v="0.2854980273304632"/>
    <n v="430974.17"/>
    <n v="0"/>
    <n v="0"/>
    <n v="430974.17"/>
    <n v="0.1613418391309957"/>
    <n v="1"/>
    <n v="320542.40039999993"/>
    <n v="-110431.76960000006"/>
    <s v="N"/>
    <n v="654936.4584"/>
    <n v="186983.06689999998"/>
    <n v="33656.952041999997"/>
    <n v="354199.35244199994"/>
    <n v="-76774.817558000039"/>
    <n v="1493974.4705045116"/>
    <n v="426526.76421111135"/>
    <n v="13363317.32"/>
    <n v="3144717.77"/>
    <n v="10603585.029999999"/>
    <n v="2739440.67"/>
    <n v="11341976.41"/>
    <n v="82.49"/>
    <n v="0"/>
    <n v="20000"/>
    <n v="0"/>
  </r>
  <r>
    <x v="524"/>
    <s v="017757"/>
    <d v="2002-01-18T00:00:00"/>
    <n v="22.967123287671232"/>
    <s v="Y"/>
    <s v="PK"/>
    <s v="GREENB01"/>
    <s v="Robert Rogers"/>
    <s v="SR III"/>
    <s v="SR III"/>
    <n v="3951506.09"/>
    <n v="999367.73999999987"/>
    <n v="0.25290806017712603"/>
    <n v="111474.31000000001"/>
    <n v="0"/>
    <n v="634.6056746250033"/>
    <n v="110839.704325375"/>
    <n v="0.11090982817333589"/>
    <n v="1"/>
    <n v="119924.12879999998"/>
    <n v="9084.4244746249751"/>
    <s v="Y"/>
    <n v="276605.42629999999"/>
    <n v="69955.741799999989"/>
    <n v="12592.033523999997"/>
    <n v="132516.16232399998"/>
    <n v="21041.852323999963"/>
    <n v="0"/>
    <n v="0"/>
    <n v="5504232.5800000001"/>
    <n v="1080201.68"/>
    <n v="4816506.5599999996"/>
    <n v="1072112.52"/>
    <n v="5003679.37"/>
    <n v="78.97"/>
    <n v="0"/>
    <n v="20000"/>
    <n v="0"/>
  </r>
  <r>
    <x v="525"/>
    <s v="085464"/>
    <d v="1997-07-07T00:00:00"/>
    <n v="27.504109589041096"/>
    <s v="Y"/>
    <s v="PK"/>
    <s v="PHALOW01"/>
    <s v="David Fromm"/>
    <s v="SR III"/>
    <s v="SR III"/>
    <n v="3090184.63"/>
    <n v="781591.81"/>
    <n v="0.25292722072726126"/>
    <n v="87290.99"/>
    <n v="0"/>
    <n v="4334.7334724249959"/>
    <n v="82956.256527575009"/>
    <n v="0.10613757138470399"/>
    <n v="1"/>
    <n v="93791.017200000002"/>
    <n v="10834.760672424993"/>
    <s v="Y"/>
    <n v="216312.9241"/>
    <n v="54711.426700000011"/>
    <n v="9848.0568060000023"/>
    <n v="103639.07400600001"/>
    <n v="16348.084006000005"/>
    <n v="0"/>
    <n v="0"/>
    <n v="5795752.9100000001"/>
    <n v="1642946.91"/>
    <n v="3962590.07"/>
    <n v="1110616.76"/>
    <n v="4566008.13"/>
    <n v="67.680000000000007"/>
    <n v="0"/>
    <n v="20000"/>
    <n v="0"/>
  </r>
  <r>
    <x v="526"/>
    <s v="073855"/>
    <d v="1985-01-01T00:00:00"/>
    <n v="40.024657534246572"/>
    <s v="Y"/>
    <s v="FS"/>
    <s v="SERDIB01"/>
    <s v="Colin Senuta"/>
    <s v="SR III"/>
    <s v="SR III"/>
    <n v="5700059.5800000001"/>
    <n v="1473963.98"/>
    <n v="0.25858746901028007"/>
    <n v="185871.55000000002"/>
    <n v="0"/>
    <n v="5501.2533563963007"/>
    <n v="180370.29664360371"/>
    <n v="0.12237089853688535"/>
    <n v="1"/>
    <n v="176875.6776"/>
    <n v="-3494.6190436037141"/>
    <s v="N"/>
    <n v="399004.17060000007"/>
    <n v="103177.47860000002"/>
    <n v="18571.946148000003"/>
    <n v="195447.62374800001"/>
    <n v="9576.0737479999952"/>
    <n v="0"/>
    <n v="0"/>
    <n v="5651391.9800000004"/>
    <n v="1275795.83"/>
    <n v="6006569.0099999998"/>
    <n v="1584573.46"/>
    <n v="6176778.3399999999"/>
    <n v="92.28"/>
    <n v="0"/>
    <n v="20000"/>
    <n v="0"/>
  </r>
  <r>
    <x v="527"/>
    <s v="300690"/>
    <d v="2015-08-24T00:00:00"/>
    <n v="9.3616438356164391"/>
    <s v="Y"/>
    <s v="FS"/>
    <s v="QUINNC01"/>
    <s v="Sean Mengeu"/>
    <s v="SR III"/>
    <s v="SR III"/>
    <n v="3597735.58"/>
    <n v="624429.34999999986"/>
    <n v="0.17356176853886518"/>
    <n v="41494.58"/>
    <n v="0"/>
    <n v="1801.5265537500018"/>
    <n v="39693.05344625"/>
    <n v="6.3566924658890564E-2"/>
    <n v="0.75"/>
    <n v="56198.641499999983"/>
    <n v="16505.588053749983"/>
    <s v="Y"/>
    <n v="251841.49060000002"/>
    <n v="43710.054499999991"/>
    <n v="5900.8573574999982"/>
    <n v="62099.498857499981"/>
    <n v="20604.918857499979"/>
    <n v="0"/>
    <n v="0"/>
    <n v="5454957.7599999998"/>
    <n v="843548.93"/>
    <n v="5252809.42"/>
    <n v="838211.66"/>
    <n v="5739113.54"/>
    <n v="62.69"/>
    <n v="0"/>
    <n v="20000"/>
    <n v="0"/>
  </r>
  <r>
    <x v="528"/>
    <s v="159352"/>
    <d v="1991-07-22T00:00:00"/>
    <n v="33.468493150684928"/>
    <s v="Y"/>
    <s v="FS"/>
    <s v="CPULSFO"/>
    <s v="Sean Mengeu"/>
    <s v="SR III"/>
    <s v="SR III"/>
    <n v="8859366.8499999996"/>
    <n v="2209292.15"/>
    <n v="0.2493735937800115"/>
    <n v="295396.47999999998"/>
    <n v="0"/>
    <n v="1014.545685"/>
    <n v="294381.93431499996"/>
    <n v="0.13324717345100781"/>
    <n v="1"/>
    <n v="265115.05799999996"/>
    <n v="-29266.876315000001"/>
    <s v="N"/>
    <n v="620155.67950000009"/>
    <n v="154650.45050000004"/>
    <n v="27837.081090000007"/>
    <n v="292952.13908999995"/>
    <n v="-2444.3409100000281"/>
    <n v="54455.131020014414"/>
    <n v="13579.671722222378"/>
    <n v="8336275.0700000003"/>
    <n v="1708990.27"/>
    <n v="9227897.3000000007"/>
    <n v="2078624.27"/>
    <n v="10022095.189999999"/>
    <n v="88.4"/>
    <n v="0"/>
    <n v="20000"/>
    <n v="0"/>
  </r>
  <r>
    <x v="529"/>
    <s v="160284"/>
    <d v="1989-11-06T00:00:00"/>
    <n v="35.175342465753424"/>
    <s v="Y"/>
    <s v="FS"/>
    <s v="CCLARKE"/>
    <s v="Ross Faris"/>
    <s v="SR III"/>
    <s v="SR III"/>
    <n v="5571103.8300000001"/>
    <n v="1226122.24"/>
    <n v="0.22008605070281018"/>
    <n v="130445.79999999999"/>
    <n v="0"/>
    <n v="0"/>
    <n v="130445.79999999999"/>
    <n v="0.10638890295310197"/>
    <n v="0.75"/>
    <n v="110351.00159999999"/>
    <n v="-20094.7984"/>
    <s v="N"/>
    <n v="389977.26810000004"/>
    <n v="85828.556800000006"/>
    <n v="11586.855168"/>
    <n v="121937.85676799998"/>
    <n v="-8507.9432320000051"/>
    <n v="214763.04898902617"/>
    <n v="47266.351288888916"/>
    <n v="3777423.33"/>
    <n v="904304.73"/>
    <n v="4896166.6900000004"/>
    <n v="1091190.98"/>
    <n v="5934768.4400000004"/>
    <n v="93.87"/>
    <n v="0"/>
    <n v="20000"/>
    <n v="0"/>
  </r>
  <r>
    <x v="530"/>
    <s v="090500"/>
    <d v="1993-02-22T00:00:00"/>
    <n v="31.876712328767123"/>
    <s v="Y"/>
    <s v="FS"/>
    <s v="GARLAD01"/>
    <s v="William Tungate"/>
    <s v="SR III"/>
    <s v="SR III"/>
    <n v="11158474.08"/>
    <n v="2734467.48"/>
    <n v="0.24505747474030964"/>
    <n v="379442.92000000004"/>
    <n v="0"/>
    <n v="0"/>
    <n v="379442.92000000004"/>
    <n v="0.13876300331792574"/>
    <n v="1"/>
    <n v="328136.09759999998"/>
    <n v="-51306.822400000063"/>
    <s v="N"/>
    <n v="781093.18560000008"/>
    <n v="191412.72360000003"/>
    <n v="34454.290248000005"/>
    <n v="362590.38784799998"/>
    <n v="-16852.532152000058"/>
    <n v="382053.95987793588"/>
    <n v="93625.178622222549"/>
    <n v="9022993.3800000008"/>
    <n v="1963292.46"/>
    <n v="11056025.98"/>
    <n v="2405258.25"/>
    <n v="12200932.25"/>
    <n v="91.46"/>
    <n v="0"/>
    <n v="20000"/>
    <n v="0"/>
  </r>
  <r>
    <x v="531"/>
    <s v="158271"/>
    <d v="1998-03-23T00:00:00"/>
    <n v="26.794520547945204"/>
    <s v="Y"/>
    <s v="FS"/>
    <s v="DSHAW"/>
    <s v="Ross Faris"/>
    <s v="SR III"/>
    <s v="SR III"/>
    <n v="6620293.7199999997"/>
    <n v="1375379.0700000003"/>
    <n v="0.20775197116178712"/>
    <n v="110070.34"/>
    <n v="0"/>
    <n v="327.05618718730693"/>
    <n v="109743.28381281269"/>
    <n v="7.9791299872559979E-2"/>
    <n v="0.75"/>
    <n v="123784.11630000002"/>
    <n v="14040.832487187334"/>
    <s v="Y"/>
    <n v="463420.56040000002"/>
    <n v="96276.534900000028"/>
    <n v="12997.332211500003"/>
    <n v="136781.44851150003"/>
    <n v="26711.108511500031"/>
    <n v="0"/>
    <n v="0"/>
    <n v="3687748.47"/>
    <n v="723872.91"/>
    <n v="4017269.62"/>
    <n v="826523.91"/>
    <n v="4929355.46"/>
    <n v="134.30000000000001"/>
    <n v="200"/>
    <n v="9500"/>
    <n v="19000"/>
  </r>
  <r>
    <x v="532"/>
    <s v="161846"/>
    <d v="1979-08-15T00:00:00"/>
    <n v="45.410958904109592"/>
    <s v="Y"/>
    <s v="FS"/>
    <s v="DSPENCE"/>
    <s v="Angela Moore"/>
    <s v="SR III"/>
    <s v="SR III"/>
    <n v="32848638.079999998"/>
    <n v="1741123.21"/>
    <n v="5.3004426112268216E-2"/>
    <n v="146069.4"/>
    <n v="0"/>
    <n v="0"/>
    <n v="146069.4"/>
    <n v="8.3893775673692841E-2"/>
    <n v="0.75"/>
    <n v="156701.08889999997"/>
    <n v="10631.688899999979"/>
    <s v="Y"/>
    <n v="2299404.6655999999"/>
    <n v="121878.6247"/>
    <n v="16453.614334500002"/>
    <n v="173154.70323449996"/>
    <n v="27085.303234499966"/>
    <n v="0"/>
    <n v="0"/>
    <n v="33945679.479999997"/>
    <n v="1226552.04"/>
    <n v="35233246.119999997"/>
    <n v="2491811.7200000002"/>
    <n v="37347223.020000003"/>
    <n v="87.95"/>
    <n v="0"/>
    <n v="20000"/>
    <n v="0"/>
  </r>
  <r>
    <x v="533"/>
    <s v="264248"/>
    <d v="2013-08-12T00:00:00"/>
    <n v="11.394520547945206"/>
    <s v="Y"/>
    <s v="FS"/>
    <s v="DALFORD"/>
    <s v="Jeremy Reisinger"/>
    <s v="SR III"/>
    <s v="SR III"/>
    <n v="10249154.73"/>
    <n v="2210844.3499999996"/>
    <n v="0.21570992030481323"/>
    <n v="243703.16999999998"/>
    <n v="0"/>
    <n v="0"/>
    <n v="243703.16999999998"/>
    <n v="0.1102308129470987"/>
    <n v="0.75"/>
    <n v="198975.99149999995"/>
    <n v="-44727.178500000038"/>
    <s v="N"/>
    <n v="717440.83110000007"/>
    <n v="154759.10449999999"/>
    <n v="20892.479107499996"/>
    <n v="219868.47060749994"/>
    <n v="-23834.699392500042"/>
    <n v="613856.77783334476"/>
    <n v="132414.99662500023"/>
    <n v="8054512.8399999999"/>
    <n v="1753882.49"/>
    <n v="9429683.6600000001"/>
    <n v="2067436.82"/>
    <n v="9875267.0199999996"/>
    <n v="103.79"/>
    <n v="118.95"/>
    <n v="20000"/>
    <n v="23790"/>
  </r>
  <r>
    <x v="534"/>
    <s v="161592"/>
    <d v="1981-04-20T00:00:00"/>
    <n v="43.728767123287675"/>
    <s v="Y"/>
    <s v="FS"/>
    <s v="FBYRD"/>
    <s v="Tom Stone"/>
    <s v="SR III"/>
    <s v="SR III"/>
    <n v="4841443.4400000004"/>
    <n v="917866.19999999984"/>
    <n v="0.189585236588037"/>
    <n v="66839.199999999997"/>
    <n v="0"/>
    <n v="3562.1126975999941"/>
    <n v="63277.087302400003"/>
    <n v="6.8939337021452593E-2"/>
    <n v="0.75"/>
    <n v="82607.957999999984"/>
    <n v="19330.870697599981"/>
    <s v="Y"/>
    <n v="338901.04080000008"/>
    <n v="64250.633999999991"/>
    <n v="8673.8355899999988"/>
    <n v="91281.793589999987"/>
    <n v="24442.593589999989"/>
    <n v="0"/>
    <n v="0"/>
    <n v="5071954.05"/>
    <n v="802496.56"/>
    <n v="5691956.2400000002"/>
    <n v="953261.09"/>
    <n v="6037152.4699999997"/>
    <n v="80.19"/>
    <n v="0"/>
    <n v="20000"/>
    <n v="0"/>
  </r>
  <r>
    <x v="535"/>
    <s v="164096"/>
    <d v="1995-01-03T00:00:00"/>
    <n v="30.013698630136986"/>
    <s v="Y"/>
    <s v="FS"/>
    <s v="JSTRICK"/>
    <s v="Ross Faris"/>
    <s v="SR III"/>
    <s v="SR III"/>
    <n v="14356280.43"/>
    <n v="3884545.9300000006"/>
    <n v="0.27058164187727562"/>
    <n v="635237.29"/>
    <n v="0"/>
    <n v="0"/>
    <n v="635237.29"/>
    <n v="0.16352935489682829"/>
    <n v="1"/>
    <n v="466145.51160000009"/>
    <n v="-169091.77839999995"/>
    <s v="N"/>
    <n v="1004939.6301000001"/>
    <n v="271918.21510000003"/>
    <n v="48945.278718000001"/>
    <n v="515090.79031800007"/>
    <n v="-120146.49968199997"/>
    <n v="2466836.068988116"/>
    <n v="667480.55378888873"/>
    <n v="15098715.98"/>
    <n v="3811012.87"/>
    <n v="14347070.529999999"/>
    <n v="3892028.63"/>
    <n v="15207894.76"/>
    <n v="94.4"/>
    <n v="0"/>
    <n v="20000"/>
    <n v="0"/>
  </r>
  <r>
    <x v="536"/>
    <s v="250860"/>
    <d v="2012-07-09T00:00:00"/>
    <n v="12.487671232876712"/>
    <s v="Y"/>
    <s v="FS"/>
    <s v="JDEPTO"/>
    <s v="William Tungate"/>
    <s v="SR III"/>
    <s v="SR III"/>
    <n v="10497546.77"/>
    <n v="2841041.5"/>
    <n v="0.27063861321572374"/>
    <n v="450602.75"/>
    <n v="0"/>
    <n v="0"/>
    <n v="450602.75"/>
    <n v="0.1586047757486119"/>
    <n v="1"/>
    <n v="340924.98"/>
    <n v="-109677.77000000002"/>
    <s v="N"/>
    <n v="734828.27390000003"/>
    <n v="198872.90500000003"/>
    <n v="35797.122900000002"/>
    <n v="376722.1029"/>
    <n v="-73880.647100000002"/>
    <n v="1516590.8314689738"/>
    <n v="410448.03944444447"/>
    <n v="8214488.71"/>
    <n v="1918127.4"/>
    <n v="10211349.689999999"/>
    <n v="2593332.33"/>
    <n v="10761931.970000001"/>
    <n v="97.54"/>
    <n v="0"/>
    <n v="20000"/>
    <n v="0"/>
  </r>
  <r>
    <x v="537"/>
    <s v="074240"/>
    <d v="1984-02-09T00:00:00"/>
    <n v="40.920547945205477"/>
    <s v="Y"/>
    <s v="FS"/>
    <s v="SIMONJ01"/>
    <s v="Colin Senuta"/>
    <s v="SR III"/>
    <s v="SR III"/>
    <n v="5257166.45"/>
    <n v="989486.35000000009"/>
    <n v="0.18821666755481939"/>
    <n v="71068.69"/>
    <n v="0"/>
    <n v="2067.5146773750021"/>
    <n v="69001.175322625"/>
    <n v="6.9734337742632824E-2"/>
    <n v="0.75"/>
    <n v="89053.771500000003"/>
    <n v="20052.596177375002"/>
    <s v="Y"/>
    <n v="368001.65150000004"/>
    <n v="69264.044500000004"/>
    <n v="9350.6460074999995"/>
    <n v="98404.417507500009"/>
    <n v="27335.727507500007"/>
    <n v="0"/>
    <n v="0"/>
    <n v="4452905.2300000004"/>
    <n v="859684.9"/>
    <n v="4566398.37"/>
    <n v="789695.36"/>
    <n v="6155669.5700000003"/>
    <n v="85.4"/>
    <n v="0"/>
    <n v="20000"/>
    <n v="0"/>
  </r>
  <r>
    <x v="538"/>
    <s v="078195"/>
    <d v="1994-06-01T00:00:00"/>
    <n v="30.605479452054794"/>
    <s v="Y"/>
    <s v="FS"/>
    <s v="DODDMI01"/>
    <s v="Brian Owens"/>
    <s v="SR III"/>
    <s v="SR III"/>
    <n v="4303681.08"/>
    <n v="1257003.43"/>
    <n v="0.2920763427014903"/>
    <n v="175273.90000000002"/>
    <n v="0"/>
    <n v="318.83634750000056"/>
    <n v="174955.06365250002"/>
    <n v="0.13918423727173126"/>
    <n v="1.2"/>
    <n v="181008.49391999998"/>
    <n v="6053.4302674999635"/>
    <s v="Y"/>
    <n v="301257.67560000002"/>
    <n v="87990.240099999995"/>
    <n v="19005.891861599997"/>
    <n v="200014.38578159997"/>
    <n v="24740.485781599942"/>
    <n v="0"/>
    <n v="0"/>
    <n v="4157299.54"/>
    <n v="1181484.6299999999"/>
    <n v="4282086.5999999996"/>
    <n v="1269398.03"/>
    <n v="4562830.07"/>
    <n v="94.32"/>
    <n v="0"/>
    <n v="20000"/>
    <n v="0"/>
  </r>
  <r>
    <x v="539"/>
    <s v="018387"/>
    <d v="2002-03-25T00:00:00"/>
    <n v="22.786301369863015"/>
    <s v="Y"/>
    <s v="FS"/>
    <s v="MCABEJ01"/>
    <s v="Brian Owens"/>
    <s v="SR III"/>
    <s v="SR III"/>
    <n v="2606436.81"/>
    <n v="858843.00999999989"/>
    <n v="0.32950847175919062"/>
    <n v="109407.22999999998"/>
    <n v="0"/>
    <n v="0"/>
    <n v="109407.22999999998"/>
    <n v="0.12738909058595005"/>
    <n v="1.2"/>
    <n v="123673.39343999999"/>
    <n v="14266.163440000004"/>
    <s v="Y"/>
    <n v="182450.57670000003"/>
    <n v="60119.010700000006"/>
    <n v="12985.7063112"/>
    <n v="136659.09975119997"/>
    <n v="27251.869751199993"/>
    <n v="0"/>
    <n v="0"/>
    <n v="3161915.94"/>
    <n v="1035429.64"/>
    <n v="2704176.22"/>
    <n v="919416.49"/>
    <n v="2892944.09"/>
    <n v="90.1"/>
    <n v="0"/>
    <n v="20000"/>
    <n v="0"/>
  </r>
  <r>
    <x v="540"/>
    <s v="078618"/>
    <d v="1995-12-11T00:00:00"/>
    <n v="29.076712328767123"/>
    <s v="Y"/>
    <s v="FS"/>
    <s v="CORWIK01"/>
    <s v="Ross Faris"/>
    <s v="SR III"/>
    <s v="SR III"/>
    <n v="4869499.08"/>
    <n v="1196838.54"/>
    <n v="0.24578268120342267"/>
    <n v="129558.80999999998"/>
    <n v="0"/>
    <n v="0"/>
    <n v="129558.80999999998"/>
    <n v="0.10825086732250448"/>
    <n v="1"/>
    <n v="143620.62479999999"/>
    <n v="14061.814800000007"/>
    <s v="Y"/>
    <n v="340864.93560000003"/>
    <n v="83778.697800000009"/>
    <n v="15080.165604000002"/>
    <n v="158700.790404"/>
    <n v="29141.980404000016"/>
    <n v="0"/>
    <n v="0"/>
    <n v="4453343.8499999996"/>
    <n v="1059316.18"/>
    <n v="4441875.07"/>
    <n v="1078719.49"/>
    <n v="4656254.95"/>
    <n v="104.58"/>
    <n v="122.9"/>
    <n v="20000"/>
    <n v="24580"/>
  </r>
  <r>
    <x v="541"/>
    <s v="302104"/>
    <d v="2016-10-10T00:00:00"/>
    <n v="8.2301369863013694"/>
    <s v="Y"/>
    <s v="FS"/>
    <s v="KROTHFU"/>
    <s v="Rebecca Long"/>
    <s v="SR III"/>
    <s v="SR III"/>
    <n v="3266270.07"/>
    <n v="875153.77"/>
    <n v="0.2679367447407679"/>
    <n v="100240.42"/>
    <n v="0"/>
    <n v="0"/>
    <n v="100240.42"/>
    <n v="0.11454035100597235"/>
    <n v="1"/>
    <n v="105018.45239999999"/>
    <n v="4778.0323999999964"/>
    <s v="Y"/>
    <n v="228638.90490000002"/>
    <n v="61260.763900000013"/>
    <n v="11026.937502000002"/>
    <n v="116045.389902"/>
    <n v="15804.969901999997"/>
    <n v="0"/>
    <n v="0"/>
    <n v="3911419.87"/>
    <n v="1051868.43"/>
    <n v="4354894.12"/>
    <n v="968241.94"/>
    <n v="4971555.63"/>
    <n v="65.7"/>
    <n v="0"/>
    <n v="20000"/>
    <n v="0"/>
  </r>
  <r>
    <x v="542"/>
    <s v="157122"/>
    <d v="2003-01-03T00:00:00"/>
    <n v="22.008219178082193"/>
    <s v="Y"/>
    <s v="FS"/>
    <s v="KCORSNI"/>
    <s v="Rebecca Long"/>
    <s v="SR III"/>
    <s v="SR III"/>
    <n v="5637959.75"/>
    <n v="1206834.07"/>
    <n v="0.2140551056612279"/>
    <n v="121071.25"/>
    <n v="0"/>
    <n v="0"/>
    <n v="121071.25"/>
    <n v="0.10032137226619729"/>
    <n v="0.75"/>
    <n v="108615.06630000001"/>
    <n v="-12456.183699999994"/>
    <s v="N"/>
    <n v="394657.18250000005"/>
    <n v="84478.384900000019"/>
    <n v="11404.581961500004"/>
    <n v="120019.64826150001"/>
    <n v="-1051.6017384999868"/>
    <n v="27293.120911591945"/>
    <n v="5842.2318805554823"/>
    <n v="8004859.5700000003"/>
    <n v="1707879.22"/>
    <n v="7363700.7000000002"/>
    <n v="1652322.18"/>
    <n v="7616956.0899999999"/>
    <n v="74.02"/>
    <n v="0"/>
    <n v="20000"/>
    <n v="0"/>
  </r>
  <r>
    <x v="543"/>
    <s v="306289"/>
    <d v="2019-08-16T00:00:00"/>
    <n v="5.3808219178082188"/>
    <s v="Y"/>
    <s v="FS"/>
    <s v="MORTIZ"/>
    <s v="Keith Fergusson"/>
    <s v="SR III"/>
    <s v="SR III"/>
    <n v="3518746.91"/>
    <n v="1045990.5900000001"/>
    <n v="0.29726224043774718"/>
    <n v="141986.33000000002"/>
    <n v="0"/>
    <n v="222.08606193745072"/>
    <n v="141764.24393806257"/>
    <n v="0.13553108918318527"/>
    <n v="1.2"/>
    <n v="150622.64496000001"/>
    <n v="8858.4010219374322"/>
    <s v="Y"/>
    <n v="246312.28370000003"/>
    <n v="73219.3413"/>
    <n v="15815.377720799999"/>
    <n v="166438.0226808"/>
    <n v="24451.692680799984"/>
    <n v="0"/>
    <n v="0"/>
    <n v="2460621.2200000002"/>
    <n v="754887.04"/>
    <n v="3150099.74"/>
    <n v="1003026.33"/>
    <n v="3462525.46"/>
    <n v="101.62"/>
    <n v="108.1"/>
    <n v="20000"/>
    <n v="21620"/>
  </r>
  <r>
    <x v="544"/>
    <s v="019115"/>
    <d v="2002-05-13T00:00:00"/>
    <n v="22.652054794520549"/>
    <s v="Y"/>
    <s v="FS"/>
    <s v="IANNON01"/>
    <s v="Mark Diani"/>
    <s v="SR III"/>
    <s v="SR III"/>
    <n v="12897247.85"/>
    <n v="3012000.54"/>
    <n v="0.23353823815985672"/>
    <n v="420165.76999999996"/>
    <n v="0"/>
    <n v="0"/>
    <n v="420165.76999999996"/>
    <n v="0.13949724258681573"/>
    <n v="0.75"/>
    <n v="271080.04859999998"/>
    <n v="-149085.72139999998"/>
    <s v="N"/>
    <n v="902807.34950000001"/>
    <n v="210840.03780000002"/>
    <n v="28463.405103000001"/>
    <n v="299543.45370299998"/>
    <n v="-120622.31629699998"/>
    <n v="2869440.0741735427"/>
    <n v="670123.9794277777"/>
    <n v="10517692.189999999"/>
    <n v="2326614.92"/>
    <n v="11481134.92"/>
    <n v="2636449.2799999998"/>
    <n v="12086030.93"/>
    <n v="106.71"/>
    <n v="137.83000000000001"/>
    <n v="20000"/>
    <n v="27565"/>
  </r>
  <r>
    <x v="545"/>
    <s v="124621"/>
    <d v="2012-04-29T00:00:00"/>
    <n v="12.682191780821919"/>
    <s v="Y"/>
    <s v="FS"/>
    <s v="DAVISP03"/>
    <s v="Angela Moore"/>
    <s v="SR III"/>
    <s v="SR III"/>
    <n v="18008448.949999999"/>
    <n v="4005232.7499999995"/>
    <n v="0.22240853507819727"/>
    <n v="505133.76"/>
    <n v="0"/>
    <n v="0"/>
    <n v="505133.76"/>
    <n v="0.12611845341572223"/>
    <n v="0.75"/>
    <n v="360470.94749999995"/>
    <n v="-144662.81250000006"/>
    <s v="N"/>
    <n v="1260591.4265000001"/>
    <n v="280366.29249999998"/>
    <n v="37849.449487499995"/>
    <n v="398320.39698749996"/>
    <n v="-106813.36301250005"/>
    <n v="2668097.1217360389"/>
    <n v="593407.57229166699"/>
    <n v="11598930.23"/>
    <n v="2455738.59"/>
    <n v="14469508.720000001"/>
    <n v="2858441.6"/>
    <n v="15338929.960000001"/>
    <n v="117.4"/>
    <n v="200"/>
    <n v="20000"/>
    <n v="40000"/>
  </r>
  <r>
    <x v="546"/>
    <s v="301765"/>
    <d v="2016-09-01T00:00:00"/>
    <n v="8.3369863013698637"/>
    <s v="Y"/>
    <s v="FS"/>
    <s v="RELLIS"/>
    <s v="Rebecca Long"/>
    <s v="SR III"/>
    <s v="SR III"/>
    <n v="4171264.95"/>
    <n v="1046493.2799999999"/>
    <n v="0.25088151736801084"/>
    <n v="128428.17999999998"/>
    <n v="0"/>
    <n v="0"/>
    <n v="128428.17999999998"/>
    <n v="0.12272241251276834"/>
    <n v="1"/>
    <n v="125579.19359999998"/>
    <n v="-2848.9863999999943"/>
    <s v="N"/>
    <n v="291988.54650000005"/>
    <n v="73254.529600000009"/>
    <n v="13185.815328000001"/>
    <n v="138765.008928"/>
    <n v="10336.828928000017"/>
    <n v="0"/>
    <n v="0"/>
    <n v="3423284.94"/>
    <n v="848845.31"/>
    <n v="3901310.81"/>
    <n v="1055317.46"/>
    <n v="4115769.37"/>
    <n v="101.35"/>
    <n v="106.75"/>
    <n v="20000"/>
    <n v="21350"/>
  </r>
  <r>
    <x v="547"/>
    <s v="302309"/>
    <d v="2016-12-05T00:00:00"/>
    <n v="8.0767123287671225"/>
    <s v="Y"/>
    <s v="FS"/>
    <s v="RCOUNTE"/>
    <s v="Colin Senuta"/>
    <s v="SR III"/>
    <s v="SR III"/>
    <n v="2190703.87"/>
    <n v="516083.29000000004"/>
    <n v="0.23557875487753624"/>
    <n v="103064.71"/>
    <n v="48841.259999999995"/>
    <n v="488.84601909375124"/>
    <n v="53734.603980906264"/>
    <n v="0.10412002291511174"/>
    <n v="0.75"/>
    <n v="46447.496100000004"/>
    <n v="-7287.1078809062601"/>
    <s v="N"/>
    <n v="153349.27090000003"/>
    <n v="36125.830300000009"/>
    <n v="4876.9870905000016"/>
    <n v="51324.483190500003"/>
    <n v="-51740.226809500004"/>
    <n v="1220168.1966043527"/>
    <n v="287445.70449722226"/>
    <n v="4773471.55"/>
    <n v="1244905.7"/>
    <n v="3540034.83"/>
    <n v="934806.57"/>
    <n v="2277422.65"/>
    <n v="96.19"/>
    <n v="0"/>
    <n v="20000"/>
    <n v="0"/>
  </r>
  <r>
    <x v="548"/>
    <s v="090883"/>
    <d v="1988-09-16T00:00:00"/>
    <n v="36.315068493150683"/>
    <s v="Y"/>
    <s v="FS"/>
    <s v="HENSEB01"/>
    <s v="Dawn Doane"/>
    <s v="SR III"/>
    <s v="SR III"/>
    <n v="3942116.53"/>
    <n v="1336028.7700000003"/>
    <n v="0.33891153643801603"/>
    <n v="192813.36"/>
    <n v="0"/>
    <n v="0"/>
    <n v="192813.36"/>
    <n v="0.1443182694336739"/>
    <n v="1.2"/>
    <n v="192388.14288000003"/>
    <n v="-425.2171199999575"/>
    <s v="N"/>
    <n v="275948.15710000001"/>
    <n v="93522.01390000002"/>
    <n v="20200.755002400005"/>
    <n v="212588.89788240002"/>
    <n v="19775.537882400036"/>
    <n v="0"/>
    <n v="0"/>
    <n v="3872943.75"/>
    <n v="1264804.1499999999"/>
    <n v="4129113.84"/>
    <n v="1367098.44"/>
    <n v="4394821.47"/>
    <n v="89.7"/>
    <n v="0"/>
    <n v="20000"/>
    <n v="0"/>
  </r>
  <r>
    <x v="549"/>
    <s v="078892"/>
    <d v="1994-02-28T00:00:00"/>
    <n v="30.860273972602741"/>
    <s v="Y"/>
    <s v="FS"/>
    <s v="STEPHB02"/>
    <s v="Ross Faris"/>
    <s v="SR III"/>
    <s v="SR III"/>
    <n v="3204703.3"/>
    <n v="942276.27"/>
    <n v="0.29402917580544824"/>
    <n v="120211.79"/>
    <n v="0"/>
    <n v="11875.645242074999"/>
    <n v="108336.14475792499"/>
    <n v="0.11497280384438101"/>
    <n v="1.2"/>
    <n v="135687.78287999998"/>
    <n v="27351.63812207499"/>
    <s v="Y"/>
    <n v="224329.231"/>
    <n v="65959.338900000002"/>
    <n v="14247.217202399999"/>
    <n v="149935.00008239999"/>
    <n v="29723.210082399994"/>
    <n v="0"/>
    <n v="0"/>
    <n v="2926838.72"/>
    <n v="803106.32"/>
    <n v="3174445.41"/>
    <n v="918972.09"/>
    <n v="3419477.31"/>
    <n v="93.72"/>
    <n v="0"/>
    <n v="20000"/>
    <n v="0"/>
  </r>
  <r>
    <x v="550"/>
    <s v="160500"/>
    <d v="1991-08-19T00:00:00"/>
    <n v="33.391780821917806"/>
    <s v="Y"/>
    <s v="FS"/>
    <s v="RWALTER"/>
    <s v="Tom Stone"/>
    <s v="SR III"/>
    <s v="SR III"/>
    <n v="9607383.4199999999"/>
    <n v="2373915.8499999996"/>
    <n v="0.24709286037841921"/>
    <n v="329522.15000000008"/>
    <n v="0"/>
    <n v="0"/>
    <n v="329522.15000000008"/>
    <n v="0.13880953278103778"/>
    <n v="1"/>
    <n v="284869.90199999994"/>
    <n v="-44652.248000000138"/>
    <s v="N"/>
    <n v="672516.83940000006"/>
    <n v="166174.10949999999"/>
    <n v="29911.339709999997"/>
    <n v="314781.24170999991"/>
    <n v="-14740.908290000167"/>
    <n v="331429.79048049374"/>
    <n v="81893.934944445369"/>
    <n v="5246673.25"/>
    <n v="1187776.69"/>
    <n v="6284065.2800000003"/>
    <n v="1469639.19"/>
    <n v="7625667.5499999998"/>
    <n v="125.99"/>
    <n v="200"/>
    <n v="20000"/>
    <n v="40000"/>
  </r>
  <r>
    <x v="551"/>
    <s v="160345"/>
    <d v="1983-07-18T00:00:00"/>
    <n v="41.484931506849314"/>
    <s v="Y"/>
    <s v="FS"/>
    <s v="SAVERY"/>
    <s v="Rebecca Long"/>
    <s v="SR III"/>
    <s v="SR III"/>
    <n v="4914548.87"/>
    <n v="1310998.3499999999"/>
    <n v="0.26675863536585398"/>
    <n v="159895.31999999998"/>
    <n v="0"/>
    <n v="57.530475000000024"/>
    <n v="159837.78952499997"/>
    <n v="0.12192066414500063"/>
    <n v="1"/>
    <n v="157319.80199999997"/>
    <n v="-2517.9875250000041"/>
    <s v="N"/>
    <n v="344018.42090000003"/>
    <n v="91769.884499999986"/>
    <n v="16518.579209999996"/>
    <n v="173838.38120999996"/>
    <n v="13943.061209999985"/>
    <n v="0"/>
    <n v="0"/>
    <n v="5933161.4100000001"/>
    <n v="1363734.03"/>
    <n v="6000319.8200000003"/>
    <n v="1404225.08"/>
    <n v="6159005.5"/>
    <n v="79.790000000000006"/>
    <n v="0"/>
    <n v="20000"/>
    <n v="0"/>
  </r>
  <r>
    <x v="552"/>
    <s v="161785"/>
    <d v="1980-12-15T00:00:00"/>
    <n v="44.073972602739723"/>
    <s v="Y"/>
    <s v="FS"/>
    <s v="SVIVIAN"/>
    <s v="Tom Stone"/>
    <s v="SR III"/>
    <s v="SR III"/>
    <n v="11839116.359999999"/>
    <n v="2060395.91"/>
    <n v="0.17403291321312767"/>
    <n v="180004.38999999998"/>
    <n v="0"/>
    <n v="-151.69652999999926"/>
    <n v="180156.08652999997"/>
    <n v="8.7437606362749956E-2"/>
    <n v="0.75"/>
    <n v="185435.63189999998"/>
    <n v="5279.5453700000071"/>
    <s v="Y"/>
    <n v="828738.14520000003"/>
    <n v="144227.71369999999"/>
    <n v="19470.7413495"/>
    <n v="204906.37324949997"/>
    <n v="24901.983249499986"/>
    <n v="0"/>
    <n v="0"/>
    <n v="11256329.949999999"/>
    <n v="2180588.69"/>
    <n v="11304071.01"/>
    <n v="2046800.98"/>
    <n v="12015021.49"/>
    <n v="98.54"/>
    <n v="0"/>
    <n v="20000"/>
    <n v="0"/>
  </r>
  <r>
    <x v="553"/>
    <s v="264941"/>
    <d v="2013-10-07T00:00:00"/>
    <n v="11.241095890410959"/>
    <s v="Y"/>
    <s v="FS"/>
    <s v="TAHLERS"/>
    <s v="Sean Mengeu"/>
    <s v="SR III"/>
    <s v="SR III"/>
    <n v="3872269.45"/>
    <n v="1040523.01"/>
    <n v="0.2687114167636242"/>
    <n v="122485.51"/>
    <n v="0"/>
    <n v="4197.1015655249939"/>
    <n v="118288.408434475"/>
    <n v="0.11368168440068903"/>
    <n v="1"/>
    <n v="124862.76119999999"/>
    <n v="6574.3527655249927"/>
    <s v="Y"/>
    <n v="271058.86150000006"/>
    <n v="72836.610700000005"/>
    <n v="13110.589926000001"/>
    <n v="137973.35112599999"/>
    <n v="15487.841125999999"/>
    <n v="0"/>
    <n v="0"/>
    <n v="3638682.39"/>
    <n v="1000197.92"/>
    <n v="4018695.19"/>
    <n v="1012176.47"/>
    <n v="4484126.38"/>
    <n v="86.36"/>
    <n v="0"/>
    <n v="20000"/>
    <n v="0"/>
  </r>
  <r>
    <x v="554"/>
    <s v="161062"/>
    <d v="1991-05-28T00:00:00"/>
    <n v="33.61917808219178"/>
    <s v="Y"/>
    <s v="FS"/>
    <s v="BCHRIST"/>
    <s v="Mark Diani"/>
    <s v="SR III"/>
    <s v="SR III"/>
    <n v="26522666.609999999"/>
    <n v="4256693.8499999996"/>
    <n v="0.1604926801890679"/>
    <n v="426209.39"/>
    <n v="0"/>
    <n v="0"/>
    <n v="426209.39"/>
    <n v="0.10012686019221233"/>
    <n v="0.75"/>
    <n v="383102.44649999996"/>
    <n v="-43106.943500000052"/>
    <s v="N"/>
    <n v="1856586.6627000002"/>
    <n v="297968.56949999998"/>
    <n v="40225.756882499998"/>
    <n v="423328.20338249998"/>
    <n v="-2881.1866175000323"/>
    <n v="99734.095664600449"/>
    <n v="16006.592319444624"/>
    <n v="23777787.469999999"/>
    <n v="3263924.63"/>
    <n v="26492253.629999999"/>
    <n v="4121343.61"/>
    <n v="28094048.59"/>
    <n v="94.41"/>
    <n v="0"/>
    <n v="20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5CAEB-63EE-422F-B007-7779DFA39168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59" firstHeaderRow="0" firstDataRow="1" firstDataCol="1"/>
  <pivotFields count="40">
    <pivotField axis="axisRow" showAll="0">
      <items count="556">
        <item x="263"/>
        <item x="291"/>
        <item x="0"/>
        <item x="264"/>
        <item x="292"/>
        <item x="293"/>
        <item x="58"/>
        <item x="294"/>
        <item x="94"/>
        <item x="95"/>
        <item x="96"/>
        <item x="48"/>
        <item x="1"/>
        <item x="65"/>
        <item x="97"/>
        <item x="295"/>
        <item x="2"/>
        <item x="296"/>
        <item x="226"/>
        <item x="297"/>
        <item x="98"/>
        <item x="298"/>
        <item x="3"/>
        <item x="61"/>
        <item x="49"/>
        <item x="99"/>
        <item x="100"/>
        <item x="299"/>
        <item x="4"/>
        <item x="5"/>
        <item x="101"/>
        <item x="300"/>
        <item x="102"/>
        <item x="301"/>
        <item x="302"/>
        <item x="6"/>
        <item x="103"/>
        <item x="227"/>
        <item x="104"/>
        <item x="66"/>
        <item x="303"/>
        <item x="304"/>
        <item x="305"/>
        <item x="7"/>
        <item x="306"/>
        <item x="307"/>
        <item x="53"/>
        <item x="228"/>
        <item x="308"/>
        <item x="309"/>
        <item x="229"/>
        <item x="310"/>
        <item x="311"/>
        <item x="105"/>
        <item x="526"/>
        <item x="106"/>
        <item x="312"/>
        <item x="313"/>
        <item x="314"/>
        <item x="107"/>
        <item x="108"/>
        <item x="315"/>
        <item x="265"/>
        <item x="109"/>
        <item x="8"/>
        <item x="316"/>
        <item x="317"/>
        <item x="318"/>
        <item x="266"/>
        <item x="319"/>
        <item x="320"/>
        <item x="110"/>
        <item x="321"/>
        <item x="322"/>
        <item x="323"/>
        <item x="111"/>
        <item x="230"/>
        <item x="324"/>
        <item x="325"/>
        <item x="326"/>
        <item x="231"/>
        <item x="9"/>
        <item x="327"/>
        <item x="267"/>
        <item x="232"/>
        <item x="328"/>
        <item x="527"/>
        <item x="329"/>
        <item x="112"/>
        <item x="268"/>
        <item x="330"/>
        <item x="83"/>
        <item x="528"/>
        <item x="529"/>
        <item x="113"/>
        <item x="114"/>
        <item x="115"/>
        <item x="116"/>
        <item x="331"/>
        <item x="117"/>
        <item x="332"/>
        <item x="10"/>
        <item x="333"/>
        <item x="233"/>
        <item x="67"/>
        <item x="334"/>
        <item x="335"/>
        <item x="336"/>
        <item x="269"/>
        <item x="68"/>
        <item x="234"/>
        <item x="337"/>
        <item x="118"/>
        <item x="119"/>
        <item x="120"/>
        <item x="338"/>
        <item x="339"/>
        <item x="121"/>
        <item x="340"/>
        <item x="122"/>
        <item x="123"/>
        <item x="530"/>
        <item x="235"/>
        <item x="341"/>
        <item x="342"/>
        <item x="343"/>
        <item x="531"/>
        <item x="344"/>
        <item x="290"/>
        <item x="124"/>
        <item x="69"/>
        <item x="125"/>
        <item x="345"/>
        <item x="346"/>
        <item x="236"/>
        <item x="92"/>
        <item x="347"/>
        <item x="532"/>
        <item x="126"/>
        <item x="348"/>
        <item x="11"/>
        <item x="349"/>
        <item x="350"/>
        <item x="533"/>
        <item x="127"/>
        <item x="351"/>
        <item x="62"/>
        <item x="128"/>
        <item x="270"/>
        <item x="352"/>
        <item x="353"/>
        <item x="354"/>
        <item x="129"/>
        <item x="130"/>
        <item x="271"/>
        <item x="355"/>
        <item x="356"/>
        <item x="131"/>
        <item x="132"/>
        <item x="357"/>
        <item x="12"/>
        <item x="358"/>
        <item x="70"/>
        <item x="359"/>
        <item x="237"/>
        <item x="360"/>
        <item x="133"/>
        <item x="134"/>
        <item x="71"/>
        <item x="135"/>
        <item x="13"/>
        <item x="136"/>
        <item x="14"/>
        <item x="361"/>
        <item x="534"/>
        <item x="238"/>
        <item x="137"/>
        <item x="362"/>
        <item x="138"/>
        <item x="363"/>
        <item x="364"/>
        <item x="365"/>
        <item x="239"/>
        <item x="139"/>
        <item x="366"/>
        <item x="50"/>
        <item x="367"/>
        <item x="368"/>
        <item x="72"/>
        <item x="140"/>
        <item x="15"/>
        <item x="54"/>
        <item x="141"/>
        <item x="272"/>
        <item x="369"/>
        <item x="240"/>
        <item x="370"/>
        <item x="142"/>
        <item x="16"/>
        <item x="17"/>
        <item x="371"/>
        <item x="372"/>
        <item x="18"/>
        <item x="373"/>
        <item x="374"/>
        <item x="375"/>
        <item x="376"/>
        <item x="377"/>
        <item x="378"/>
        <item x="241"/>
        <item x="143"/>
        <item x="379"/>
        <item x="380"/>
        <item x="381"/>
        <item x="144"/>
        <item x="382"/>
        <item x="242"/>
        <item x="273"/>
        <item x="145"/>
        <item x="383"/>
        <item x="535"/>
        <item x="384"/>
        <item x="19"/>
        <item x="536"/>
        <item x="20"/>
        <item x="146"/>
        <item x="385"/>
        <item x="386"/>
        <item x="387"/>
        <item x="537"/>
        <item x="147"/>
        <item x="55"/>
        <item x="21"/>
        <item x="388"/>
        <item x="148"/>
        <item x="243"/>
        <item x="149"/>
        <item x="389"/>
        <item x="22"/>
        <item x="51"/>
        <item x="390"/>
        <item x="150"/>
        <item x="151"/>
        <item x="391"/>
        <item x="392"/>
        <item x="538"/>
        <item x="393"/>
        <item x="539"/>
        <item x="152"/>
        <item x="153"/>
        <item x="154"/>
        <item x="155"/>
        <item x="394"/>
        <item x="395"/>
        <item x="396"/>
        <item x="84"/>
        <item x="73"/>
        <item x="397"/>
        <item x="398"/>
        <item x="85"/>
        <item x="244"/>
        <item x="399"/>
        <item x="400"/>
        <item x="401"/>
        <item x="91"/>
        <item x="245"/>
        <item x="402"/>
        <item x="74"/>
        <item x="403"/>
        <item x="52"/>
        <item x="23"/>
        <item x="24"/>
        <item x="56"/>
        <item x="540"/>
        <item x="59"/>
        <item x="156"/>
        <item x="404"/>
        <item x="405"/>
        <item x="86"/>
        <item x="274"/>
        <item x="157"/>
        <item x="406"/>
        <item x="158"/>
        <item x="407"/>
        <item x="25"/>
        <item x="541"/>
        <item x="26"/>
        <item x="159"/>
        <item x="408"/>
        <item x="409"/>
        <item x="410"/>
        <item x="411"/>
        <item x="412"/>
        <item x="160"/>
        <item x="161"/>
        <item x="90"/>
        <item x="413"/>
        <item x="414"/>
        <item x="415"/>
        <item x="27"/>
        <item x="542"/>
        <item x="162"/>
        <item x="163"/>
        <item x="164"/>
        <item x="246"/>
        <item x="416"/>
        <item x="165"/>
        <item x="417"/>
        <item x="275"/>
        <item x="247"/>
        <item x="63"/>
        <item x="28"/>
        <item x="166"/>
        <item x="248"/>
        <item x="167"/>
        <item x="418"/>
        <item x="276"/>
        <item x="29"/>
        <item x="168"/>
        <item x="169"/>
        <item x="419"/>
        <item x="420"/>
        <item x="30"/>
        <item x="421"/>
        <item x="170"/>
        <item x="171"/>
        <item x="75"/>
        <item x="31"/>
        <item x="87"/>
        <item x="422"/>
        <item x="423"/>
        <item x="424"/>
        <item x="425"/>
        <item x="172"/>
        <item x="426"/>
        <item x="32"/>
        <item x="427"/>
        <item x="173"/>
        <item x="33"/>
        <item x="428"/>
        <item x="429"/>
        <item x="174"/>
        <item x="430"/>
        <item x="34"/>
        <item x="35"/>
        <item x="175"/>
        <item x="431"/>
        <item x="249"/>
        <item x="176"/>
        <item x="432"/>
        <item x="433"/>
        <item x="177"/>
        <item x="434"/>
        <item x="435"/>
        <item x="277"/>
        <item x="436"/>
        <item x="178"/>
        <item x="437"/>
        <item x="438"/>
        <item x="439"/>
        <item x="36"/>
        <item x="440"/>
        <item x="250"/>
        <item x="179"/>
        <item x="441"/>
        <item x="442"/>
        <item x="443"/>
        <item x="444"/>
        <item x="445"/>
        <item x="446"/>
        <item x="447"/>
        <item x="278"/>
        <item x="448"/>
        <item x="180"/>
        <item x="76"/>
        <item x="449"/>
        <item x="450"/>
        <item x="451"/>
        <item x="64"/>
        <item x="452"/>
        <item x="543"/>
        <item x="453"/>
        <item x="181"/>
        <item x="454"/>
        <item x="279"/>
        <item x="182"/>
        <item x="455"/>
        <item x="456"/>
        <item x="183"/>
        <item x="280"/>
        <item x="281"/>
        <item x="184"/>
        <item x="37"/>
        <item x="185"/>
        <item x="186"/>
        <item x="282"/>
        <item x="187"/>
        <item x="544"/>
        <item x="38"/>
        <item x="283"/>
        <item x="188"/>
        <item x="457"/>
        <item x="458"/>
        <item x="251"/>
        <item x="459"/>
        <item x="189"/>
        <item x="190"/>
        <item x="545"/>
        <item x="191"/>
        <item x="460"/>
        <item x="461"/>
        <item x="462"/>
        <item x="88"/>
        <item x="463"/>
        <item x="192"/>
        <item x="464"/>
        <item x="193"/>
        <item x="39"/>
        <item x="194"/>
        <item x="40"/>
        <item x="465"/>
        <item x="195"/>
        <item x="196"/>
        <item x="546"/>
        <item x="77"/>
        <item x="547"/>
        <item x="78"/>
        <item x="466"/>
        <item x="252"/>
        <item x="467"/>
        <item x="468"/>
        <item x="469"/>
        <item x="89"/>
        <item x="197"/>
        <item x="198"/>
        <item x="470"/>
        <item x="471"/>
        <item x="472"/>
        <item x="284"/>
        <item x="473"/>
        <item x="548"/>
        <item x="474"/>
        <item x="199"/>
        <item x="475"/>
        <item x="41"/>
        <item x="476"/>
        <item x="477"/>
        <item x="549"/>
        <item x="57"/>
        <item x="550"/>
        <item x="478"/>
        <item x="200"/>
        <item x="479"/>
        <item x="253"/>
        <item x="79"/>
        <item x="254"/>
        <item x="480"/>
        <item x="201"/>
        <item x="481"/>
        <item x="482"/>
        <item x="80"/>
        <item x="483"/>
        <item x="202"/>
        <item x="484"/>
        <item x="485"/>
        <item x="42"/>
        <item x="203"/>
        <item x="285"/>
        <item x="486"/>
        <item x="487"/>
        <item x="204"/>
        <item x="488"/>
        <item x="489"/>
        <item x="490"/>
        <item x="205"/>
        <item x="491"/>
        <item x="206"/>
        <item x="492"/>
        <item x="207"/>
        <item x="493"/>
        <item x="494"/>
        <item x="495"/>
        <item x="208"/>
        <item x="286"/>
        <item x="496"/>
        <item x="497"/>
        <item x="255"/>
        <item x="256"/>
        <item x="257"/>
        <item x="551"/>
        <item x="93"/>
        <item x="209"/>
        <item x="258"/>
        <item x="210"/>
        <item x="287"/>
        <item x="211"/>
        <item x="498"/>
        <item x="499"/>
        <item x="500"/>
        <item x="501"/>
        <item x="502"/>
        <item x="503"/>
        <item x="552"/>
        <item x="259"/>
        <item x="504"/>
        <item x="505"/>
        <item x="212"/>
        <item x="506"/>
        <item x="260"/>
        <item x="81"/>
        <item x="507"/>
        <item x="508"/>
        <item x="553"/>
        <item x="509"/>
        <item x="510"/>
        <item x="213"/>
        <item x="214"/>
        <item x="511"/>
        <item x="512"/>
        <item x="513"/>
        <item x="215"/>
        <item x="43"/>
        <item x="514"/>
        <item x="44"/>
        <item x="216"/>
        <item x="217"/>
        <item x="515"/>
        <item x="218"/>
        <item x="261"/>
        <item x="288"/>
        <item x="516"/>
        <item x="219"/>
        <item x="517"/>
        <item x="518"/>
        <item x="220"/>
        <item x="519"/>
        <item x="520"/>
        <item x="289"/>
        <item x="82"/>
        <item x="521"/>
        <item x="221"/>
        <item x="45"/>
        <item x="46"/>
        <item x="522"/>
        <item x="523"/>
        <item x="60"/>
        <item x="554"/>
        <item x="524"/>
        <item x="222"/>
        <item x="525"/>
        <item x="262"/>
        <item x="223"/>
        <item x="224"/>
        <item x="47"/>
        <item x="225"/>
        <item t="default"/>
      </items>
    </pivotField>
    <pivotField showAll="0"/>
    <pivotField numFmtId="14" showAll="0"/>
    <pivotField numFmtId="43" showAll="0"/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numFmtId="164" showAll="0"/>
    <pivotField numFmtId="165" showAll="0"/>
    <pivotField numFmtId="165" showAll="0"/>
    <pivotField numFmtId="165" showAll="0"/>
    <pivotField numFmtId="165" showAll="0"/>
    <pivotField numFmtId="164" showAll="0"/>
    <pivotField numFmtId="9" showAll="0"/>
    <pivotField numFmtId="165" showAll="0"/>
    <pivotField numFmtId="165"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4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24 Sales" fld="10" baseField="0" baseItem="0" numFmtId="165"/>
    <dataField name="Sum of Sales Growth" fld="22" baseField="0" baseItem="0" numFmtId="165"/>
    <dataField name="Sum of 2024 CGP$" fld="11" baseField="0" baseItem="0" numFmtId="165"/>
    <dataField name="Sum of calc_CGP%" fld="39" baseField="0" baseItem="0" numFmtId="9"/>
  </dataFields>
  <formats count="1"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AF2FE-53F6-49E0-BCE1-BEAE849E2E57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8" firstHeaderRow="0" firstDataRow="1" firstDataCol="1"/>
  <pivotFields count="38">
    <pivotField showAll="0"/>
    <pivotField showAll="0"/>
    <pivotField numFmtId="14" showAll="0"/>
    <pivotField numFmtId="43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165" showAll="0"/>
    <pivotField dataField="1" numFmtId="165" showAll="0"/>
    <pivotField numFmtId="164" showAll="0"/>
    <pivotField numFmtId="165" showAll="0"/>
    <pivotField numFmtId="165" showAll="0"/>
    <pivotField numFmtId="165" showAll="0"/>
    <pivotField numFmtId="165" showAll="0"/>
    <pivotField numFmtId="164" showAll="0"/>
    <pivotField numFmtId="9" showAll="0"/>
    <pivotField dataField="1" numFmtId="165" showAll="0"/>
    <pivotField dataField="1" numFmtId="165" showAll="0"/>
    <pivotField showAll="0"/>
    <pivotField numFmtId="165" showAll="0"/>
    <pivotField numFmtId="165" showAll="0"/>
    <pivotField dataField="1" numFmtId="165" showAll="0"/>
    <pivotField dataField="1" numFmtId="165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44" showAll="0"/>
    <pivotField numFmtId="44" showAll="0"/>
  </pivotFields>
  <rowFields count="2">
    <field x="5"/>
    <field x="8"/>
  </rowFields>
  <rowItems count="15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2024 Sales" fld="10" baseField="0" baseItem="0"/>
    <dataField name="Sum of 2024 CGP$" fld="11" baseField="0" baseItem="0"/>
    <dataField name="Sum of Baseline Commission " fld="19" baseField="0" baseItem="0"/>
    <dataField name="Sum of YOY Commission @Baseline" fld="20" baseField="0" baseItem="0"/>
    <dataField name="Sum of Growth Commission" fld="24" baseField="0" baseItem="0"/>
    <dataField name="Sum of Total Commission" fld="25" baseField="0" baseItem="0"/>
    <dataField name="Sum of YOY Comm" fld="26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E1CD0-615E-44A8-A3FA-43BDAE36602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5" firstHeaderRow="0" firstDataRow="1" firstDataCol="1"/>
  <pivotFields count="38">
    <pivotField compact="0" outline="0" showAll="0"/>
    <pivotField compact="0" outline="0" showAll="0"/>
    <pivotField compact="0" numFmtId="14" outline="0" showAll="0"/>
    <pivotField compact="0" numFmtId="43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65" outline="0" showAll="0"/>
    <pivotField compact="0" numFmtId="164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4" outline="0" showAll="0"/>
    <pivotField compact="0" numFmtId="9" outline="0" showAll="0"/>
    <pivotField compact="0" numFmtId="165" outline="0" showAll="0"/>
    <pivotField compact="0" numFmtId="165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compact="0" numFmtId="44" outline="0" showAll="0"/>
    <pivotField compact="0" numFmtId="44" outline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4 Sales" fld="10" baseField="0" baseItem="0" numFmtId="165"/>
    <dataField name="Sum of 2023 Sales" fld="31" baseField="0" baseItem="0" numFmtId="165"/>
    <dataField name="Sum of 2022 Sales" fld="2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2EBF-E704-48B5-A7BE-13EC86E88BE0}">
  <dimension ref="A3:L559"/>
  <sheetViews>
    <sheetView workbookViewId="0">
      <selection activeCell="M21" sqref="M21"/>
    </sheetView>
  </sheetViews>
  <sheetFormatPr defaultRowHeight="14.5" x14ac:dyDescent="0.35"/>
  <cols>
    <col min="1" max="1" width="24.81640625" bestFit="1" customWidth="1"/>
    <col min="2" max="2" width="16.453125" bestFit="1" customWidth="1"/>
    <col min="3" max="3" width="18.90625" bestFit="1" customWidth="1"/>
    <col min="4" max="4" width="16.6328125" bestFit="1" customWidth="1"/>
    <col min="5" max="5" width="17.1796875" bestFit="1" customWidth="1"/>
  </cols>
  <sheetData>
    <row r="3" spans="1:12" x14ac:dyDescent="0.35">
      <c r="A3" s="8" t="s">
        <v>0</v>
      </c>
      <c r="B3" t="s">
        <v>1</v>
      </c>
      <c r="C3" t="s">
        <v>2702</v>
      </c>
      <c r="D3" t="s">
        <v>2</v>
      </c>
      <c r="E3" t="s">
        <v>2703</v>
      </c>
    </row>
    <row r="4" spans="1:12" x14ac:dyDescent="0.35">
      <c r="A4" s="7" t="s">
        <v>922</v>
      </c>
      <c r="B4" s="29">
        <v>528407.49</v>
      </c>
      <c r="C4" s="29">
        <v>36988.524300000005</v>
      </c>
      <c r="D4" s="29">
        <v>168435.91</v>
      </c>
      <c r="E4" s="34">
        <v>0.31876139757216537</v>
      </c>
      <c r="K4">
        <v>0.31876139757216537</v>
      </c>
      <c r="L4" s="34">
        <f>AVERAGE(K4:K559)</f>
        <v>0.25732516052001936</v>
      </c>
    </row>
    <row r="5" spans="1:12" x14ac:dyDescent="0.35">
      <c r="A5" s="7" t="s">
        <v>1007</v>
      </c>
      <c r="B5" s="29">
        <v>3375151.19</v>
      </c>
      <c r="C5" s="29">
        <v>236260.58330000003</v>
      </c>
      <c r="D5" s="29">
        <v>996435.80000000016</v>
      </c>
      <c r="E5" s="34">
        <v>0.29522701174165777</v>
      </c>
      <c r="K5">
        <v>0.29522701174165777</v>
      </c>
      <c r="L5" s="34">
        <f>_xlfn.STDEV.S(K4:K559)</f>
        <v>6.0471119730103669E-2</v>
      </c>
    </row>
    <row r="6" spans="1:12" x14ac:dyDescent="0.35">
      <c r="A6" s="7" t="s">
        <v>62</v>
      </c>
      <c r="B6" s="29">
        <v>307073.61</v>
      </c>
      <c r="C6" s="29">
        <v>15353.6805</v>
      </c>
      <c r="D6" s="29">
        <v>82479.56</v>
      </c>
      <c r="E6" s="34">
        <v>0.26859865945497563</v>
      </c>
      <c r="K6">
        <v>0.26859865945497563</v>
      </c>
      <c r="L6">
        <f>SKEW(K4:K559)</f>
        <v>0.14783096705454168</v>
      </c>
    </row>
    <row r="7" spans="1:12" x14ac:dyDescent="0.35">
      <c r="A7" s="7" t="s">
        <v>925</v>
      </c>
      <c r="B7" s="29">
        <v>349115.58</v>
      </c>
      <c r="C7" s="29">
        <v>24438.090600000003</v>
      </c>
      <c r="D7" s="29">
        <v>124123.09999999999</v>
      </c>
      <c r="E7" s="34">
        <v>0.35553583715742504</v>
      </c>
      <c r="K7">
        <v>0.35553583715742504</v>
      </c>
      <c r="L7">
        <f>KURT(K4:K559)</f>
        <v>2.1552140734600083</v>
      </c>
    </row>
    <row r="8" spans="1:12" x14ac:dyDescent="0.35">
      <c r="A8" s="7" t="s">
        <v>1010</v>
      </c>
      <c r="B8" s="29">
        <v>8443179.3000000007</v>
      </c>
      <c r="C8" s="29">
        <v>591022.55100000009</v>
      </c>
      <c r="D8" s="29">
        <v>1332841.7200000002</v>
      </c>
      <c r="E8" s="34">
        <v>0.15786017004281788</v>
      </c>
      <c r="K8">
        <v>0.15786017004281788</v>
      </c>
    </row>
    <row r="9" spans="1:12" x14ac:dyDescent="0.35">
      <c r="A9" s="7" t="s">
        <v>1014</v>
      </c>
      <c r="B9" s="29">
        <v>13366481.43</v>
      </c>
      <c r="C9" s="29">
        <v>935653.70010000002</v>
      </c>
      <c r="D9" s="29">
        <v>2660850.13</v>
      </c>
      <c r="E9" s="34">
        <v>0.19906885323073389</v>
      </c>
      <c r="K9">
        <v>0.19906885323073389</v>
      </c>
    </row>
    <row r="10" spans="1:12" x14ac:dyDescent="0.35">
      <c r="A10" s="7" t="s">
        <v>277</v>
      </c>
      <c r="B10" s="29">
        <v>70120.84</v>
      </c>
      <c r="C10" s="29">
        <v>4908.4588000000003</v>
      </c>
      <c r="D10" s="29">
        <v>11717.44</v>
      </c>
      <c r="E10" s="34">
        <v>0.16710353156066016</v>
      </c>
      <c r="K10">
        <v>0.16710353156066016</v>
      </c>
    </row>
    <row r="11" spans="1:12" x14ac:dyDescent="0.35">
      <c r="A11" s="7" t="s">
        <v>1017</v>
      </c>
      <c r="B11" s="29">
        <v>11918363.279999999</v>
      </c>
      <c r="C11" s="29">
        <v>834285.42960000003</v>
      </c>
      <c r="D11" s="29">
        <v>2505197.61</v>
      </c>
      <c r="E11" s="34">
        <v>0.21019644653758196</v>
      </c>
      <c r="K11">
        <v>0.21019644653758196</v>
      </c>
    </row>
    <row r="12" spans="1:12" x14ac:dyDescent="0.35">
      <c r="A12" s="7" t="s">
        <v>401</v>
      </c>
      <c r="B12" s="29">
        <v>2947398.25</v>
      </c>
      <c r="C12" s="29">
        <v>235791.86000000002</v>
      </c>
      <c r="D12" s="29">
        <v>799574.8</v>
      </c>
      <c r="E12" s="34">
        <v>0.27128156162812406</v>
      </c>
      <c r="K12">
        <v>0.27128156162812406</v>
      </c>
    </row>
    <row r="13" spans="1:12" x14ac:dyDescent="0.35">
      <c r="A13" s="7" t="s">
        <v>404</v>
      </c>
      <c r="B13" s="29">
        <v>851520.18</v>
      </c>
      <c r="C13" s="29">
        <v>68121.614400000006</v>
      </c>
      <c r="D13" s="29">
        <v>268149.53999999998</v>
      </c>
      <c r="E13" s="34">
        <v>0.31490685282408687</v>
      </c>
      <c r="K13">
        <v>0.31490685282408687</v>
      </c>
    </row>
    <row r="14" spans="1:12" x14ac:dyDescent="0.35">
      <c r="A14" s="7" t="s">
        <v>407</v>
      </c>
      <c r="B14" s="29">
        <v>5215745.6900000004</v>
      </c>
      <c r="C14" s="29">
        <v>417259.65520000004</v>
      </c>
      <c r="D14" s="29">
        <v>1370796.18</v>
      </c>
      <c r="E14" s="34">
        <v>0.26281883003386997</v>
      </c>
      <c r="K14">
        <v>0.26281883003386997</v>
      </c>
    </row>
    <row r="15" spans="1:12" x14ac:dyDescent="0.35">
      <c r="A15" s="7" t="s">
        <v>239</v>
      </c>
      <c r="B15" s="29">
        <v>2508460.48</v>
      </c>
      <c r="C15" s="29">
        <v>125423.024</v>
      </c>
      <c r="D15" s="29">
        <v>413587.63</v>
      </c>
      <c r="E15" s="34">
        <v>0.16487707631734347</v>
      </c>
      <c r="K15">
        <v>0.16487707631734347</v>
      </c>
    </row>
    <row r="16" spans="1:12" x14ac:dyDescent="0.35">
      <c r="A16" s="7" t="s">
        <v>67</v>
      </c>
      <c r="B16" s="29">
        <v>1298759.75</v>
      </c>
      <c r="C16" s="29">
        <v>64937.987500000003</v>
      </c>
      <c r="D16" s="29">
        <v>383565.72</v>
      </c>
      <c r="E16" s="34">
        <v>0.29533231223095724</v>
      </c>
      <c r="K16">
        <v>0.29533231223095724</v>
      </c>
    </row>
    <row r="17" spans="1:11" x14ac:dyDescent="0.35">
      <c r="A17" s="7" t="s">
        <v>301</v>
      </c>
      <c r="B17" s="29">
        <v>332.31</v>
      </c>
      <c r="C17" s="29">
        <v>23.261700000000001</v>
      </c>
      <c r="D17" s="29">
        <v>141.49</v>
      </c>
      <c r="E17" s="34">
        <v>0.42577713580692728</v>
      </c>
      <c r="K17">
        <v>0.42577713580692728</v>
      </c>
    </row>
    <row r="18" spans="1:11" x14ac:dyDescent="0.35">
      <c r="A18" s="7" t="s">
        <v>410</v>
      </c>
      <c r="B18" s="29">
        <v>1908616.17</v>
      </c>
      <c r="C18" s="29">
        <v>152689.2936</v>
      </c>
      <c r="D18" s="29">
        <v>457643.33</v>
      </c>
      <c r="E18" s="34">
        <v>0.23977756093306074</v>
      </c>
      <c r="K18">
        <v>0.23977756093306074</v>
      </c>
    </row>
    <row r="19" spans="1:11" x14ac:dyDescent="0.35">
      <c r="A19" s="7" t="s">
        <v>1020</v>
      </c>
      <c r="B19" s="29">
        <v>3712164.24</v>
      </c>
      <c r="C19" s="29">
        <v>259851.49680000005</v>
      </c>
      <c r="D19" s="29">
        <v>1228029.28</v>
      </c>
      <c r="E19" s="34">
        <v>0.33081221643361342</v>
      </c>
      <c r="K19">
        <v>0.33081221643361342</v>
      </c>
    </row>
    <row r="20" spans="1:11" x14ac:dyDescent="0.35">
      <c r="A20" s="7" t="s">
        <v>70</v>
      </c>
      <c r="B20" s="29">
        <v>1723003.02</v>
      </c>
      <c r="C20" s="29">
        <v>86150.151000000013</v>
      </c>
      <c r="D20" s="29">
        <v>369632.02999999997</v>
      </c>
      <c r="E20" s="34">
        <v>0.21452778997450622</v>
      </c>
      <c r="K20">
        <v>0.21452778997450622</v>
      </c>
    </row>
    <row r="21" spans="1:11" x14ac:dyDescent="0.35">
      <c r="A21" s="7" t="s">
        <v>1023</v>
      </c>
      <c r="B21" s="29">
        <v>10361434.640000001</v>
      </c>
      <c r="C21" s="29">
        <v>725300.42480000015</v>
      </c>
      <c r="D21" s="29">
        <v>2411404.6100000003</v>
      </c>
      <c r="E21" s="34">
        <v>0.2327288347398194</v>
      </c>
      <c r="K21">
        <v>0.2327288347398194</v>
      </c>
    </row>
    <row r="22" spans="1:11" x14ac:dyDescent="0.35">
      <c r="A22" s="7" t="s">
        <v>810</v>
      </c>
      <c r="B22" s="29">
        <v>926985.75</v>
      </c>
      <c r="C22" s="29">
        <v>74158.86</v>
      </c>
      <c r="D22" s="29">
        <v>248795.61</v>
      </c>
      <c r="E22" s="34">
        <v>0.26839205457041815</v>
      </c>
      <c r="K22">
        <v>0.26839205457041815</v>
      </c>
    </row>
    <row r="23" spans="1:11" x14ac:dyDescent="0.35">
      <c r="A23" s="7" t="s">
        <v>1026</v>
      </c>
      <c r="B23" s="29">
        <v>9081176.0500000007</v>
      </c>
      <c r="C23" s="29">
        <v>635682.32350000006</v>
      </c>
      <c r="D23" s="29">
        <v>2478424.7599999998</v>
      </c>
      <c r="E23" s="34">
        <v>0.27291892001146695</v>
      </c>
      <c r="K23">
        <v>0.27291892001146695</v>
      </c>
    </row>
    <row r="24" spans="1:11" x14ac:dyDescent="0.35">
      <c r="A24" s="7" t="s">
        <v>413</v>
      </c>
      <c r="B24" s="29">
        <v>790053.74</v>
      </c>
      <c r="C24" s="29">
        <v>63204.299200000001</v>
      </c>
      <c r="D24" s="29">
        <v>245483.9</v>
      </c>
      <c r="E24" s="34">
        <v>0.31071797723532074</v>
      </c>
      <c r="K24">
        <v>0.31071797723532074</v>
      </c>
    </row>
    <row r="25" spans="1:11" x14ac:dyDescent="0.35">
      <c r="A25" s="7" t="s">
        <v>1029</v>
      </c>
      <c r="B25" s="29">
        <v>5525155.1500000004</v>
      </c>
      <c r="C25" s="29">
        <v>386760.86050000007</v>
      </c>
      <c r="D25" s="29">
        <v>1526955.5099999998</v>
      </c>
      <c r="E25" s="34">
        <v>0.27636427729997765</v>
      </c>
      <c r="K25">
        <v>0.27636427729997765</v>
      </c>
    </row>
    <row r="26" spans="1:11" x14ac:dyDescent="0.35">
      <c r="A26" s="7" t="s">
        <v>74</v>
      </c>
      <c r="B26" s="29">
        <v>1804244.86</v>
      </c>
      <c r="C26" s="29">
        <v>90212.243000000017</v>
      </c>
      <c r="D26" s="29">
        <v>445405.88999999996</v>
      </c>
      <c r="E26" s="34">
        <v>0.24686554462458046</v>
      </c>
      <c r="K26">
        <v>0.24686554462458046</v>
      </c>
    </row>
    <row r="27" spans="1:11" x14ac:dyDescent="0.35">
      <c r="A27" s="7" t="s">
        <v>287</v>
      </c>
      <c r="B27" s="29">
        <v>136408.76999999999</v>
      </c>
      <c r="C27" s="29">
        <v>9548.6139000000003</v>
      </c>
      <c r="D27" s="29">
        <v>37017.910000000003</v>
      </c>
      <c r="E27" s="34">
        <v>0.27137485368426095</v>
      </c>
      <c r="K27">
        <v>0.27137485368426095</v>
      </c>
    </row>
    <row r="28" spans="1:11" x14ac:dyDescent="0.35">
      <c r="A28" s="7" t="s">
        <v>243</v>
      </c>
      <c r="B28" s="29">
        <v>1461875.08</v>
      </c>
      <c r="C28" s="29">
        <v>73093.754000000001</v>
      </c>
      <c r="D28" s="29">
        <v>352652.51</v>
      </c>
      <c r="E28" s="34">
        <v>0.24123299919716806</v>
      </c>
      <c r="K28">
        <v>0.24123299919716806</v>
      </c>
    </row>
    <row r="29" spans="1:11" x14ac:dyDescent="0.35">
      <c r="A29" s="7" t="s">
        <v>416</v>
      </c>
      <c r="B29" s="29">
        <v>1059276.81</v>
      </c>
      <c r="C29" s="29">
        <v>84742.144800000009</v>
      </c>
      <c r="D29" s="29">
        <v>324876.26</v>
      </c>
      <c r="E29" s="34">
        <v>0.3066962827214163</v>
      </c>
      <c r="K29">
        <v>0.3066962827214163</v>
      </c>
    </row>
    <row r="30" spans="1:11" x14ac:dyDescent="0.35">
      <c r="A30" s="7" t="s">
        <v>419</v>
      </c>
      <c r="B30" s="29">
        <v>604869.77</v>
      </c>
      <c r="C30" s="29">
        <v>48389.581600000005</v>
      </c>
      <c r="D30" s="29">
        <v>150814.13999999998</v>
      </c>
      <c r="E30" s="34">
        <v>0.2493332407734643</v>
      </c>
      <c r="K30">
        <v>0.2493332407734643</v>
      </c>
    </row>
    <row r="31" spans="1:11" x14ac:dyDescent="0.35">
      <c r="A31" s="7" t="s">
        <v>1032</v>
      </c>
      <c r="B31" s="29">
        <v>9554193</v>
      </c>
      <c r="C31" s="29">
        <v>668793.51</v>
      </c>
      <c r="D31" s="29">
        <v>2835166.22</v>
      </c>
      <c r="E31" s="34">
        <v>0.29674575550232241</v>
      </c>
      <c r="K31">
        <v>0.29674575550232241</v>
      </c>
    </row>
    <row r="32" spans="1:11" x14ac:dyDescent="0.35">
      <c r="A32" s="7" t="s">
        <v>78</v>
      </c>
      <c r="B32" s="29">
        <v>389084.87</v>
      </c>
      <c r="C32" s="29">
        <v>19454.2435</v>
      </c>
      <c r="D32" s="29">
        <v>88943.10000000002</v>
      </c>
      <c r="E32" s="34">
        <v>0.22859562747839571</v>
      </c>
      <c r="K32">
        <v>0.22859562747839571</v>
      </c>
    </row>
    <row r="33" spans="1:11" x14ac:dyDescent="0.35">
      <c r="A33" s="7" t="s">
        <v>82</v>
      </c>
      <c r="B33" s="29">
        <v>372457.09</v>
      </c>
      <c r="C33" s="29">
        <v>18622.854500000001</v>
      </c>
      <c r="D33" s="29">
        <v>88871.33</v>
      </c>
      <c r="E33" s="34">
        <v>0.23860823806575945</v>
      </c>
      <c r="K33">
        <v>0.23860823806575945</v>
      </c>
    </row>
    <row r="34" spans="1:11" x14ac:dyDescent="0.35">
      <c r="A34" s="7" t="s">
        <v>422</v>
      </c>
      <c r="B34" s="29">
        <v>528711.42000000004</v>
      </c>
      <c r="C34" s="29">
        <v>42296.913600000007</v>
      </c>
      <c r="D34" s="29">
        <v>116921.23</v>
      </c>
      <c r="E34" s="34">
        <v>0.22114375740172207</v>
      </c>
      <c r="K34">
        <v>0.22114375740172207</v>
      </c>
    </row>
    <row r="35" spans="1:11" x14ac:dyDescent="0.35">
      <c r="A35" s="7" t="s">
        <v>1035</v>
      </c>
      <c r="B35" s="29">
        <v>3203977.68</v>
      </c>
      <c r="C35" s="29">
        <v>224278.43760000003</v>
      </c>
      <c r="D35" s="29">
        <v>1056639.6400000001</v>
      </c>
      <c r="E35" s="34">
        <v>0.32978995034697001</v>
      </c>
      <c r="K35">
        <v>0.32978995034697001</v>
      </c>
    </row>
    <row r="36" spans="1:11" x14ac:dyDescent="0.35">
      <c r="A36" s="7" t="s">
        <v>425</v>
      </c>
      <c r="B36" s="29">
        <v>209847.78</v>
      </c>
      <c r="C36" s="29">
        <v>16787.822400000001</v>
      </c>
      <c r="D36" s="29">
        <v>87464.54</v>
      </c>
      <c r="E36" s="34">
        <v>0.41679992993016174</v>
      </c>
      <c r="K36">
        <v>0.41679992993016174</v>
      </c>
    </row>
    <row r="37" spans="1:11" x14ac:dyDescent="0.35">
      <c r="A37" s="7" t="s">
        <v>1038</v>
      </c>
      <c r="B37" s="29">
        <v>4151316.99</v>
      </c>
      <c r="C37" s="29">
        <v>290592.18930000003</v>
      </c>
      <c r="D37" s="29">
        <v>1468171.8499999996</v>
      </c>
      <c r="E37" s="34">
        <v>0.35366411515589891</v>
      </c>
      <c r="K37">
        <v>0.35366411515589891</v>
      </c>
    </row>
    <row r="38" spans="1:11" x14ac:dyDescent="0.35">
      <c r="A38" s="7" t="s">
        <v>1041</v>
      </c>
      <c r="B38" s="29">
        <v>15995467.199999999</v>
      </c>
      <c r="C38" s="29">
        <v>1119682.7040000001</v>
      </c>
      <c r="D38" s="29">
        <v>3981589.64</v>
      </c>
      <c r="E38" s="34">
        <v>0.24891987149959585</v>
      </c>
      <c r="K38">
        <v>0.24891987149959585</v>
      </c>
    </row>
    <row r="39" spans="1:11" x14ac:dyDescent="0.35">
      <c r="A39" s="7" t="s">
        <v>86</v>
      </c>
      <c r="B39" s="29">
        <v>1404530.31</v>
      </c>
      <c r="C39" s="29">
        <v>70226.515500000009</v>
      </c>
      <c r="D39" s="29">
        <v>395423.98</v>
      </c>
      <c r="E39" s="34">
        <v>0.28153467190038778</v>
      </c>
      <c r="K39">
        <v>0.28153467190038778</v>
      </c>
    </row>
    <row r="40" spans="1:11" x14ac:dyDescent="0.35">
      <c r="A40" s="7" t="s">
        <v>429</v>
      </c>
      <c r="B40" s="29">
        <v>1448277.41</v>
      </c>
      <c r="C40" s="29">
        <v>115862.19279999999</v>
      </c>
      <c r="D40" s="29">
        <v>417760.83999999997</v>
      </c>
      <c r="E40" s="34">
        <v>0.28845360503137307</v>
      </c>
      <c r="K40">
        <v>0.28845360503137307</v>
      </c>
    </row>
    <row r="41" spans="1:11" x14ac:dyDescent="0.35">
      <c r="A41" s="7" t="s">
        <v>813</v>
      </c>
      <c r="B41" s="29">
        <v>695009.66</v>
      </c>
      <c r="C41" s="29">
        <v>55600.772800000006</v>
      </c>
      <c r="D41" s="29">
        <v>167980.91999999998</v>
      </c>
      <c r="E41" s="34">
        <v>0.24169580606980337</v>
      </c>
      <c r="K41">
        <v>0.24169580606980337</v>
      </c>
    </row>
    <row r="42" spans="1:11" x14ac:dyDescent="0.35">
      <c r="A42" s="7" t="s">
        <v>432</v>
      </c>
      <c r="B42" s="29">
        <v>4932090.22</v>
      </c>
      <c r="C42" s="29">
        <v>246604.511</v>
      </c>
      <c r="D42" s="29">
        <v>779666.20000000007</v>
      </c>
      <c r="E42" s="34">
        <v>0.15808027939926861</v>
      </c>
      <c r="K42">
        <v>0.15808027939926861</v>
      </c>
    </row>
    <row r="43" spans="1:11" x14ac:dyDescent="0.35">
      <c r="A43" s="7" t="s">
        <v>305</v>
      </c>
      <c r="B43" s="29">
        <v>80767.039999999994</v>
      </c>
      <c r="C43" s="29">
        <v>5653.6927999999998</v>
      </c>
      <c r="D43" s="29">
        <v>23841.64</v>
      </c>
      <c r="E43" s="34">
        <v>0.29519021620700725</v>
      </c>
      <c r="K43">
        <v>0.29519021620700725</v>
      </c>
    </row>
    <row r="44" spans="1:11" x14ac:dyDescent="0.35">
      <c r="A44" s="7" t="s">
        <v>1044</v>
      </c>
      <c r="B44" s="29">
        <v>4726648.74</v>
      </c>
      <c r="C44" s="29">
        <v>330865.41180000006</v>
      </c>
      <c r="D44" s="29">
        <v>1024986.5199999999</v>
      </c>
      <c r="E44" s="34">
        <v>0.21685269551043471</v>
      </c>
      <c r="K44">
        <v>0.21685269551043471</v>
      </c>
    </row>
    <row r="45" spans="1:11" x14ac:dyDescent="0.35">
      <c r="A45" s="7" t="s">
        <v>1047</v>
      </c>
      <c r="B45" s="29">
        <v>11892049.08</v>
      </c>
      <c r="C45" s="29">
        <v>832443.43560000008</v>
      </c>
      <c r="D45" s="29">
        <v>3517701.2399999998</v>
      </c>
      <c r="E45" s="34">
        <v>0.29580278523371178</v>
      </c>
      <c r="K45">
        <v>0.29580278523371178</v>
      </c>
    </row>
    <row r="46" spans="1:11" x14ac:dyDescent="0.35">
      <c r="A46" s="7" t="s">
        <v>1050</v>
      </c>
      <c r="B46" s="29">
        <v>10309862.07</v>
      </c>
      <c r="C46" s="29">
        <v>721690.34490000014</v>
      </c>
      <c r="D46" s="29">
        <v>2676257.19</v>
      </c>
      <c r="E46" s="34">
        <v>0.25958224967795324</v>
      </c>
      <c r="K46">
        <v>0.25958224967795324</v>
      </c>
    </row>
    <row r="47" spans="1:11" x14ac:dyDescent="0.35">
      <c r="A47" s="7" t="s">
        <v>90</v>
      </c>
      <c r="B47" s="29">
        <v>19634.91</v>
      </c>
      <c r="C47" s="29">
        <v>981.74549999999999</v>
      </c>
      <c r="D47" s="29">
        <v>1980.5900000000001</v>
      </c>
      <c r="E47" s="34">
        <v>0.1008708468742663</v>
      </c>
      <c r="K47">
        <v>0.1008708468742663</v>
      </c>
    </row>
    <row r="48" spans="1:11" x14ac:dyDescent="0.35">
      <c r="A48" s="7" t="s">
        <v>1053</v>
      </c>
      <c r="B48" s="29">
        <v>3302316.53</v>
      </c>
      <c r="C48" s="29">
        <v>231162.15710000001</v>
      </c>
      <c r="D48" s="29">
        <v>1050460.45</v>
      </c>
      <c r="E48" s="34">
        <v>0.31809805040100136</v>
      </c>
      <c r="K48">
        <v>0.31809805040100136</v>
      </c>
    </row>
    <row r="49" spans="1:11" x14ac:dyDescent="0.35">
      <c r="A49" s="7" t="s">
        <v>1056</v>
      </c>
      <c r="B49" s="29">
        <v>4051696.45</v>
      </c>
      <c r="C49" s="29">
        <v>283618.75150000001</v>
      </c>
      <c r="D49" s="29">
        <v>1147041.5900000001</v>
      </c>
      <c r="E49" s="34">
        <v>0.28310156107573164</v>
      </c>
      <c r="K49">
        <v>0.28310156107573164</v>
      </c>
    </row>
    <row r="50" spans="1:11" x14ac:dyDescent="0.35">
      <c r="A50" s="7" t="s">
        <v>259</v>
      </c>
      <c r="B50" s="29">
        <v>100012.96</v>
      </c>
      <c r="C50" s="29">
        <v>7000.9072000000015</v>
      </c>
      <c r="D50" s="29">
        <v>16533.72</v>
      </c>
      <c r="E50" s="34">
        <v>0.1653157750755502</v>
      </c>
      <c r="K50">
        <v>0.1653157750755502</v>
      </c>
    </row>
    <row r="51" spans="1:11" x14ac:dyDescent="0.35">
      <c r="A51" s="7" t="s">
        <v>816</v>
      </c>
      <c r="B51" s="29">
        <v>541342.13</v>
      </c>
      <c r="C51" s="29">
        <v>43307.3704</v>
      </c>
      <c r="D51" s="29">
        <v>45135.240000000005</v>
      </c>
      <c r="E51" s="34">
        <v>8.3376551534978458E-2</v>
      </c>
      <c r="K51">
        <v>8.3376551534978458E-2</v>
      </c>
    </row>
    <row r="52" spans="1:11" x14ac:dyDescent="0.35">
      <c r="A52" s="7" t="s">
        <v>1059</v>
      </c>
      <c r="B52" s="29">
        <v>17701775.23</v>
      </c>
      <c r="C52" s="29">
        <v>1239124.2661000001</v>
      </c>
      <c r="D52" s="29">
        <v>4124781.62</v>
      </c>
      <c r="E52" s="34">
        <v>0.23301513923922984</v>
      </c>
      <c r="K52">
        <v>0.23301513923922984</v>
      </c>
    </row>
    <row r="53" spans="1:11" x14ac:dyDescent="0.35">
      <c r="A53" s="7" t="s">
        <v>1062</v>
      </c>
      <c r="B53" s="29">
        <v>7024159.1799999997</v>
      </c>
      <c r="C53" s="29">
        <v>491691.14260000002</v>
      </c>
      <c r="D53" s="29">
        <v>1887376.7100000002</v>
      </c>
      <c r="E53" s="34">
        <v>0.26869788420711732</v>
      </c>
      <c r="K53">
        <v>0.26869788420711732</v>
      </c>
    </row>
    <row r="54" spans="1:11" x14ac:dyDescent="0.35">
      <c r="A54" s="7" t="s">
        <v>819</v>
      </c>
      <c r="B54" s="29">
        <v>4192584.97</v>
      </c>
      <c r="C54" s="29">
        <v>335406.79760000005</v>
      </c>
      <c r="D54" s="29">
        <v>808824.8600000001</v>
      </c>
      <c r="E54" s="34">
        <v>0.19291794102863466</v>
      </c>
      <c r="K54">
        <v>0.19291794102863466</v>
      </c>
    </row>
    <row r="55" spans="1:11" x14ac:dyDescent="0.35">
      <c r="A55" s="7" t="s">
        <v>1065</v>
      </c>
      <c r="B55" s="29">
        <v>11884685.699999999</v>
      </c>
      <c r="C55" s="29">
        <v>831927.99900000007</v>
      </c>
      <c r="D55" s="29">
        <v>2875690.77</v>
      </c>
      <c r="E55" s="34">
        <v>0.24196607656187324</v>
      </c>
      <c r="K55">
        <v>0.24196607656187324</v>
      </c>
    </row>
    <row r="56" spans="1:11" x14ac:dyDescent="0.35">
      <c r="A56" s="7" t="s">
        <v>1068</v>
      </c>
      <c r="B56" s="29">
        <v>8446150.6699999999</v>
      </c>
      <c r="C56" s="29">
        <v>591230.54690000007</v>
      </c>
      <c r="D56" s="29">
        <v>2154202.4200000004</v>
      </c>
      <c r="E56" s="34">
        <v>0.25505138425384027</v>
      </c>
      <c r="K56">
        <v>0.25505138425384027</v>
      </c>
    </row>
    <row r="57" spans="1:11" x14ac:dyDescent="0.35">
      <c r="A57" s="7" t="s">
        <v>435</v>
      </c>
      <c r="B57" s="29">
        <v>6072656.7599999998</v>
      </c>
      <c r="C57" s="29">
        <v>485812.54080000002</v>
      </c>
      <c r="D57" s="29">
        <v>1479152.5399999996</v>
      </c>
      <c r="E57" s="34">
        <v>0.24357585130498954</v>
      </c>
      <c r="K57">
        <v>0.24357585130498954</v>
      </c>
    </row>
    <row r="58" spans="1:11" x14ac:dyDescent="0.35">
      <c r="A58" s="7" t="s">
        <v>1716</v>
      </c>
      <c r="B58" s="29">
        <v>5700059.5800000001</v>
      </c>
      <c r="C58" s="29">
        <v>399004.17060000007</v>
      </c>
      <c r="D58" s="29">
        <v>1473963.98</v>
      </c>
      <c r="E58" s="34">
        <v>0.25858746901028007</v>
      </c>
      <c r="K58">
        <v>0.25858746901028007</v>
      </c>
    </row>
    <row r="59" spans="1:11" x14ac:dyDescent="0.35">
      <c r="A59" s="7" t="s">
        <v>439</v>
      </c>
      <c r="B59" s="29">
        <v>2479003.27</v>
      </c>
      <c r="C59" s="29">
        <v>198320.2616</v>
      </c>
      <c r="D59" s="29">
        <v>707701.39999999991</v>
      </c>
      <c r="E59" s="34">
        <v>0.28547820350394287</v>
      </c>
      <c r="K59">
        <v>0.28547820350394287</v>
      </c>
    </row>
    <row r="60" spans="1:11" x14ac:dyDescent="0.35">
      <c r="A60" s="7" t="s">
        <v>1071</v>
      </c>
      <c r="B60" s="29">
        <v>12217505.01</v>
      </c>
      <c r="C60" s="29">
        <v>855225.35070000007</v>
      </c>
      <c r="D60" s="29">
        <v>2155690.7400000002</v>
      </c>
      <c r="E60" s="34">
        <v>0.17644279566372775</v>
      </c>
      <c r="K60">
        <v>0.17644279566372775</v>
      </c>
    </row>
    <row r="61" spans="1:11" x14ac:dyDescent="0.35">
      <c r="A61" s="7" t="s">
        <v>1074</v>
      </c>
      <c r="B61" s="29">
        <v>16437497.199999999</v>
      </c>
      <c r="C61" s="29">
        <v>1150624.804</v>
      </c>
      <c r="D61" s="29">
        <v>4006950.27</v>
      </c>
      <c r="E61" s="34">
        <v>0.24376887924275967</v>
      </c>
      <c r="K61">
        <v>0.24376887924275967</v>
      </c>
    </row>
    <row r="62" spans="1:11" x14ac:dyDescent="0.35">
      <c r="A62" s="7" t="s">
        <v>1077</v>
      </c>
      <c r="B62" s="29">
        <v>11428403.93</v>
      </c>
      <c r="C62" s="29">
        <v>799988.27510000009</v>
      </c>
      <c r="D62" s="29">
        <v>2963048.0700000003</v>
      </c>
      <c r="E62" s="34">
        <v>0.25927050602594515</v>
      </c>
      <c r="K62">
        <v>0.25927050602594515</v>
      </c>
    </row>
    <row r="63" spans="1:11" x14ac:dyDescent="0.35">
      <c r="A63" s="7" t="s">
        <v>442</v>
      </c>
      <c r="B63" s="29">
        <v>813608.67</v>
      </c>
      <c r="C63" s="29">
        <v>65088.693600000006</v>
      </c>
      <c r="D63" s="29">
        <v>118302.07</v>
      </c>
      <c r="E63" s="34">
        <v>0.1454041412808445</v>
      </c>
      <c r="K63">
        <v>0.1454041412808445</v>
      </c>
    </row>
    <row r="64" spans="1:11" x14ac:dyDescent="0.35">
      <c r="A64" s="7" t="s">
        <v>445</v>
      </c>
      <c r="B64" s="29">
        <v>7742591.3700000001</v>
      </c>
      <c r="C64" s="29">
        <v>619407.30960000004</v>
      </c>
      <c r="D64" s="29">
        <v>2114427.34</v>
      </c>
      <c r="E64" s="34">
        <v>0.2730903955738529</v>
      </c>
      <c r="K64">
        <v>0.2730903955738529</v>
      </c>
    </row>
    <row r="65" spans="1:11" x14ac:dyDescent="0.35">
      <c r="A65" s="7" t="s">
        <v>1080</v>
      </c>
      <c r="B65" s="29">
        <v>5077280.12</v>
      </c>
      <c r="C65" s="29">
        <v>355409.60840000003</v>
      </c>
      <c r="D65" s="29">
        <v>1554284.94</v>
      </c>
      <c r="E65" s="34">
        <v>0.30612550485002588</v>
      </c>
      <c r="K65">
        <v>0.30612550485002588</v>
      </c>
    </row>
    <row r="66" spans="1:11" x14ac:dyDescent="0.35">
      <c r="A66" s="7" t="s">
        <v>929</v>
      </c>
      <c r="B66" s="29">
        <v>423153</v>
      </c>
      <c r="C66" s="29">
        <v>29620.710000000003</v>
      </c>
      <c r="D66" s="29">
        <v>118268.86000000002</v>
      </c>
      <c r="E66" s="34">
        <v>0.27949432002136348</v>
      </c>
      <c r="K66">
        <v>0.27949432002136348</v>
      </c>
    </row>
    <row r="67" spans="1:11" x14ac:dyDescent="0.35">
      <c r="A67" s="7" t="s">
        <v>448</v>
      </c>
      <c r="B67" s="29">
        <v>629441.77</v>
      </c>
      <c r="C67" s="29">
        <v>50355.3416</v>
      </c>
      <c r="D67" s="29">
        <v>180184.83</v>
      </c>
      <c r="E67" s="34">
        <v>0.28626131691260331</v>
      </c>
      <c r="K67">
        <v>0.28626131691260331</v>
      </c>
    </row>
    <row r="68" spans="1:11" x14ac:dyDescent="0.35">
      <c r="A68" s="7" t="s">
        <v>93</v>
      </c>
      <c r="B68" s="29">
        <v>946110.09</v>
      </c>
      <c r="C68" s="29">
        <v>47305.504500000003</v>
      </c>
      <c r="D68" s="29">
        <v>234792.50999999998</v>
      </c>
      <c r="E68" s="34">
        <v>0.24816616214292778</v>
      </c>
      <c r="K68">
        <v>0.24816616214292778</v>
      </c>
    </row>
    <row r="69" spans="1:11" x14ac:dyDescent="0.35">
      <c r="A69" s="7" t="s">
        <v>1083</v>
      </c>
      <c r="B69" s="29">
        <v>5196834</v>
      </c>
      <c r="C69" s="29">
        <v>363778.38000000006</v>
      </c>
      <c r="D69" s="29">
        <v>1766488.2400000002</v>
      </c>
      <c r="E69" s="34">
        <v>0.33991623361454304</v>
      </c>
      <c r="K69">
        <v>0.33991623361454304</v>
      </c>
    </row>
    <row r="70" spans="1:11" x14ac:dyDescent="0.35">
      <c r="A70" s="7" t="s">
        <v>1086</v>
      </c>
      <c r="B70" s="29">
        <v>16596134.32</v>
      </c>
      <c r="C70" s="29">
        <v>1161729.4024</v>
      </c>
      <c r="D70" s="29">
        <v>4209116.18</v>
      </c>
      <c r="E70" s="34">
        <v>0.25362027679708488</v>
      </c>
      <c r="K70">
        <v>0.25362027679708488</v>
      </c>
    </row>
    <row r="71" spans="1:11" x14ac:dyDescent="0.35">
      <c r="A71" s="7" t="s">
        <v>1089</v>
      </c>
      <c r="B71" s="29">
        <v>3324691.2</v>
      </c>
      <c r="C71" s="29">
        <v>232728.38400000005</v>
      </c>
      <c r="D71" s="29">
        <v>1165613.24</v>
      </c>
      <c r="E71" s="34">
        <v>0.35059293326249363</v>
      </c>
      <c r="K71">
        <v>0.35059293326249363</v>
      </c>
    </row>
    <row r="72" spans="1:11" x14ac:dyDescent="0.35">
      <c r="A72" s="7" t="s">
        <v>932</v>
      </c>
      <c r="B72" s="29">
        <v>533696.11</v>
      </c>
      <c r="C72" s="29">
        <v>37358.727700000003</v>
      </c>
      <c r="D72" s="29">
        <v>172650.19000000003</v>
      </c>
      <c r="E72" s="34">
        <v>0.32349906016740509</v>
      </c>
      <c r="K72">
        <v>0.32349906016740509</v>
      </c>
    </row>
    <row r="73" spans="1:11" x14ac:dyDescent="0.35">
      <c r="A73" s="7" t="s">
        <v>1092</v>
      </c>
      <c r="B73" s="29">
        <v>7200138.4699999997</v>
      </c>
      <c r="C73" s="29">
        <v>504009.69290000002</v>
      </c>
      <c r="D73" s="29">
        <v>1496057.35</v>
      </c>
      <c r="E73" s="34">
        <v>0.20778174700854055</v>
      </c>
      <c r="K73">
        <v>0.20778174700854055</v>
      </c>
    </row>
    <row r="74" spans="1:11" x14ac:dyDescent="0.35">
      <c r="A74" s="7" t="s">
        <v>1096</v>
      </c>
      <c r="B74" s="29">
        <v>6327125.1299999999</v>
      </c>
      <c r="C74" s="29">
        <v>442898.75910000002</v>
      </c>
      <c r="D74" s="29">
        <v>1516278.27</v>
      </c>
      <c r="E74" s="34">
        <v>0.23964727089252305</v>
      </c>
      <c r="K74">
        <v>0.23964727089252305</v>
      </c>
    </row>
    <row r="75" spans="1:11" x14ac:dyDescent="0.35">
      <c r="A75" s="7" t="s">
        <v>451</v>
      </c>
      <c r="B75" s="29">
        <v>1475647.28</v>
      </c>
      <c r="C75" s="29">
        <v>118051.78240000001</v>
      </c>
      <c r="D75" s="29">
        <v>409434.52999999997</v>
      </c>
      <c r="E75" s="34">
        <v>0.27746097292301447</v>
      </c>
      <c r="K75">
        <v>0.27746097292301447</v>
      </c>
    </row>
    <row r="76" spans="1:11" x14ac:dyDescent="0.35">
      <c r="A76" s="7" t="s">
        <v>1099</v>
      </c>
      <c r="B76" s="29">
        <v>4683898.34</v>
      </c>
      <c r="C76" s="29">
        <v>327872.88380000001</v>
      </c>
      <c r="D76" s="29">
        <v>1185127.8299999998</v>
      </c>
      <c r="E76" s="34">
        <v>0.25302168065415354</v>
      </c>
      <c r="K76">
        <v>0.25302168065415354</v>
      </c>
    </row>
    <row r="77" spans="1:11" x14ac:dyDescent="0.35">
      <c r="A77" s="7" t="s">
        <v>1102</v>
      </c>
      <c r="B77" s="29">
        <v>8769609.6400000006</v>
      </c>
      <c r="C77" s="29">
        <v>613872.67480000015</v>
      </c>
      <c r="D77" s="29">
        <v>2421310.3200000003</v>
      </c>
      <c r="E77" s="34">
        <v>0.27610240585349477</v>
      </c>
      <c r="K77">
        <v>0.27610240585349477</v>
      </c>
    </row>
    <row r="78" spans="1:11" x14ac:dyDescent="0.35">
      <c r="A78" s="7" t="s">
        <v>1105</v>
      </c>
      <c r="B78" s="29">
        <v>4759187.3899999997</v>
      </c>
      <c r="C78" s="29">
        <v>333143.11729999998</v>
      </c>
      <c r="D78" s="29">
        <v>1626624.3699999999</v>
      </c>
      <c r="E78" s="34">
        <v>0.3417861573212817</v>
      </c>
      <c r="K78">
        <v>0.3417861573212817</v>
      </c>
    </row>
    <row r="79" spans="1:11" x14ac:dyDescent="0.35">
      <c r="A79" s="7" t="s">
        <v>455</v>
      </c>
      <c r="B79" s="29">
        <v>2333877.9700000002</v>
      </c>
      <c r="C79" s="29">
        <v>116693.89850000001</v>
      </c>
      <c r="D79" s="29">
        <v>383930.01999999996</v>
      </c>
      <c r="E79" s="34">
        <v>0.16450303954837875</v>
      </c>
      <c r="K79">
        <v>0.16450303954837875</v>
      </c>
    </row>
    <row r="80" spans="1:11" x14ac:dyDescent="0.35">
      <c r="A80" s="7" t="s">
        <v>822</v>
      </c>
      <c r="B80" s="29">
        <v>1221997.33</v>
      </c>
      <c r="C80" s="29">
        <v>97759.786400000012</v>
      </c>
      <c r="D80" s="29">
        <v>332222.33999999997</v>
      </c>
      <c r="E80" s="34">
        <v>0.27186830269097229</v>
      </c>
      <c r="K80">
        <v>0.27186830269097229</v>
      </c>
    </row>
    <row r="81" spans="1:11" x14ac:dyDescent="0.35">
      <c r="A81" s="7" t="s">
        <v>1108</v>
      </c>
      <c r="B81" s="29">
        <v>10752056.710000001</v>
      </c>
      <c r="C81" s="29">
        <v>752643.96970000013</v>
      </c>
      <c r="D81" s="29">
        <v>2785363.4400000004</v>
      </c>
      <c r="E81" s="34">
        <v>0.25905401311820275</v>
      </c>
      <c r="K81">
        <v>0.25905401311820275</v>
      </c>
    </row>
    <row r="82" spans="1:11" x14ac:dyDescent="0.35">
      <c r="A82" s="7" t="s">
        <v>1111</v>
      </c>
      <c r="B82" s="29">
        <v>6273778.6100000003</v>
      </c>
      <c r="C82" s="29">
        <v>439164.50270000007</v>
      </c>
      <c r="D82" s="29">
        <v>2143325.08</v>
      </c>
      <c r="E82" s="34">
        <v>0.34163224640787887</v>
      </c>
      <c r="K82">
        <v>0.34163224640787887</v>
      </c>
    </row>
    <row r="83" spans="1:11" x14ac:dyDescent="0.35">
      <c r="A83" s="7" t="s">
        <v>1114</v>
      </c>
      <c r="B83" s="29">
        <v>3529215.87</v>
      </c>
      <c r="C83" s="29">
        <v>247045.11090000003</v>
      </c>
      <c r="D83" s="29">
        <v>1367448.68</v>
      </c>
      <c r="E83" s="34">
        <v>0.38746529834685345</v>
      </c>
      <c r="K83">
        <v>0.38746529834685345</v>
      </c>
    </row>
    <row r="84" spans="1:11" x14ac:dyDescent="0.35">
      <c r="A84" s="7" t="s">
        <v>825</v>
      </c>
      <c r="B84" s="29">
        <v>560341.46</v>
      </c>
      <c r="C84" s="29">
        <v>44827.316800000001</v>
      </c>
      <c r="D84" s="29">
        <v>164474.68</v>
      </c>
      <c r="E84" s="34">
        <v>0.29352580835264269</v>
      </c>
      <c r="K84">
        <v>0.29352580835264269</v>
      </c>
    </row>
    <row r="85" spans="1:11" x14ac:dyDescent="0.35">
      <c r="A85" s="7" t="s">
        <v>97</v>
      </c>
      <c r="B85" s="29">
        <v>614483.51</v>
      </c>
      <c r="C85" s="29">
        <v>30724.175500000001</v>
      </c>
      <c r="D85" s="29">
        <v>348354.72</v>
      </c>
      <c r="E85" s="34">
        <v>0.56690653911933286</v>
      </c>
      <c r="K85">
        <v>0.56690653911933286</v>
      </c>
    </row>
    <row r="86" spans="1:11" x14ac:dyDescent="0.35">
      <c r="A86" s="7" t="s">
        <v>1117</v>
      </c>
      <c r="B86" s="29">
        <v>5448673.0300000003</v>
      </c>
      <c r="C86" s="29">
        <v>381407.11210000003</v>
      </c>
      <c r="D86" s="29">
        <v>1236993.9099999997</v>
      </c>
      <c r="E86" s="34">
        <v>0.22702663624504546</v>
      </c>
      <c r="K86">
        <v>0.22702663624504546</v>
      </c>
    </row>
    <row r="87" spans="1:11" x14ac:dyDescent="0.35">
      <c r="A87" s="7" t="s">
        <v>935</v>
      </c>
      <c r="B87" s="29">
        <v>318601.55</v>
      </c>
      <c r="C87" s="29">
        <v>22302.108500000002</v>
      </c>
      <c r="D87" s="29">
        <v>94793.860000000015</v>
      </c>
      <c r="E87" s="34">
        <v>0.29753106976409882</v>
      </c>
      <c r="K87">
        <v>0.29753106976409882</v>
      </c>
    </row>
    <row r="88" spans="1:11" x14ac:dyDescent="0.35">
      <c r="A88" s="7" t="s">
        <v>828</v>
      </c>
      <c r="B88" s="29">
        <v>316023.92</v>
      </c>
      <c r="C88" s="29">
        <v>25281.9136</v>
      </c>
      <c r="D88" s="29">
        <v>69719.659999999989</v>
      </c>
      <c r="E88" s="34">
        <v>0.22061513571504332</v>
      </c>
      <c r="K88">
        <v>0.22061513571504332</v>
      </c>
    </row>
    <row r="89" spans="1:11" x14ac:dyDescent="0.35">
      <c r="A89" s="7" t="s">
        <v>1120</v>
      </c>
      <c r="B89" s="29">
        <v>4679293.28</v>
      </c>
      <c r="C89" s="29">
        <v>327550.52960000007</v>
      </c>
      <c r="D89" s="29">
        <v>1277543.6600000001</v>
      </c>
      <c r="E89" s="34">
        <v>0.27302064298051437</v>
      </c>
      <c r="K89">
        <v>0.27302064298051437</v>
      </c>
    </row>
    <row r="90" spans="1:11" x14ac:dyDescent="0.35">
      <c r="A90" s="7" t="s">
        <v>1719</v>
      </c>
      <c r="B90" s="29">
        <v>3597735.58</v>
      </c>
      <c r="C90" s="29">
        <v>251841.49060000002</v>
      </c>
      <c r="D90" s="29">
        <v>624429.34999999986</v>
      </c>
      <c r="E90" s="34">
        <v>0.17356176853886518</v>
      </c>
      <c r="K90">
        <v>0.17356176853886518</v>
      </c>
    </row>
    <row r="91" spans="1:11" x14ac:dyDescent="0.35">
      <c r="A91" s="7" t="s">
        <v>1123</v>
      </c>
      <c r="B91" s="29">
        <v>5430408.6399999997</v>
      </c>
      <c r="C91" s="29">
        <v>380128.60480000003</v>
      </c>
      <c r="D91" s="29">
        <v>1703795.08</v>
      </c>
      <c r="E91" s="34">
        <v>0.31375080458033455</v>
      </c>
      <c r="K91">
        <v>0.31375080458033455</v>
      </c>
    </row>
    <row r="92" spans="1:11" x14ac:dyDescent="0.35">
      <c r="A92" s="7" t="s">
        <v>458</v>
      </c>
      <c r="B92" s="29">
        <v>3492668.93</v>
      </c>
      <c r="C92" s="29">
        <v>279413.51440000004</v>
      </c>
      <c r="D92" s="29">
        <v>737912.92999999993</v>
      </c>
      <c r="E92" s="34">
        <v>0.21127480009964755</v>
      </c>
      <c r="K92">
        <v>0.21127480009964755</v>
      </c>
    </row>
    <row r="93" spans="1:11" x14ac:dyDescent="0.35">
      <c r="A93" s="7" t="s">
        <v>938</v>
      </c>
      <c r="B93" s="29">
        <v>459940.96</v>
      </c>
      <c r="C93" s="29">
        <v>32195.867200000004</v>
      </c>
      <c r="D93" s="29">
        <v>175599.77</v>
      </c>
      <c r="E93" s="34">
        <v>0.38178763204738275</v>
      </c>
      <c r="K93">
        <v>0.38178763204738275</v>
      </c>
    </row>
    <row r="94" spans="1:11" x14ac:dyDescent="0.35">
      <c r="A94" s="7" t="s">
        <v>1126</v>
      </c>
      <c r="B94" s="29">
        <v>3406913.47</v>
      </c>
      <c r="C94" s="29">
        <v>238483.94290000002</v>
      </c>
      <c r="D94" s="29">
        <v>851549.84</v>
      </c>
      <c r="E94" s="34">
        <v>0.24994759846366157</v>
      </c>
      <c r="K94">
        <v>0.24994759846366157</v>
      </c>
    </row>
    <row r="95" spans="1:11" x14ac:dyDescent="0.35">
      <c r="A95" s="7" t="s">
        <v>361</v>
      </c>
      <c r="B95" s="29">
        <v>71683.13</v>
      </c>
      <c r="C95" s="29">
        <v>5017.8191000000006</v>
      </c>
      <c r="D95" s="29">
        <v>27696.590000000004</v>
      </c>
      <c r="E95" s="34">
        <v>0.38637528802104487</v>
      </c>
      <c r="K95">
        <v>0.38637528802104487</v>
      </c>
    </row>
    <row r="96" spans="1:11" x14ac:dyDescent="0.35">
      <c r="A96" s="7" t="s">
        <v>1722</v>
      </c>
      <c r="B96" s="29">
        <v>8859366.8499999996</v>
      </c>
      <c r="C96" s="29">
        <v>620155.67950000009</v>
      </c>
      <c r="D96" s="29">
        <v>2209292.15</v>
      </c>
      <c r="E96" s="34">
        <v>0.2493735937800115</v>
      </c>
      <c r="K96">
        <v>0.2493735937800115</v>
      </c>
    </row>
    <row r="97" spans="1:11" x14ac:dyDescent="0.35">
      <c r="A97" s="7" t="s">
        <v>1725</v>
      </c>
      <c r="B97" s="29">
        <v>5571103.8300000001</v>
      </c>
      <c r="C97" s="29">
        <v>389977.26810000004</v>
      </c>
      <c r="D97" s="29">
        <v>1226122.24</v>
      </c>
      <c r="E97" s="34">
        <v>0.22008605070281018</v>
      </c>
      <c r="K97">
        <v>0.22008605070281018</v>
      </c>
    </row>
    <row r="98" spans="1:11" x14ac:dyDescent="0.35">
      <c r="A98" s="7" t="s">
        <v>461</v>
      </c>
      <c r="B98" s="29">
        <v>1682175.7</v>
      </c>
      <c r="C98" s="29">
        <v>134574.05600000001</v>
      </c>
      <c r="D98" s="29">
        <v>501674.19000000006</v>
      </c>
      <c r="E98" s="34">
        <v>0.29822936450692999</v>
      </c>
      <c r="K98">
        <v>0.29822936450692999</v>
      </c>
    </row>
    <row r="99" spans="1:11" x14ac:dyDescent="0.35">
      <c r="A99" s="7" t="s">
        <v>464</v>
      </c>
      <c r="B99" s="29">
        <v>2805945.43</v>
      </c>
      <c r="C99" s="29">
        <v>224475.63440000001</v>
      </c>
      <c r="D99" s="29">
        <v>770130.53</v>
      </c>
      <c r="E99" s="34">
        <v>0.27446383018218568</v>
      </c>
      <c r="K99">
        <v>0.27446383018218568</v>
      </c>
    </row>
    <row r="100" spans="1:11" x14ac:dyDescent="0.35">
      <c r="A100" s="7" t="s">
        <v>467</v>
      </c>
      <c r="B100" s="29">
        <v>5898216.2699999996</v>
      </c>
      <c r="C100" s="29">
        <v>471857.30159999995</v>
      </c>
      <c r="D100" s="29">
        <v>1761354.1599999997</v>
      </c>
      <c r="E100" s="34">
        <v>0.29862488579110713</v>
      </c>
      <c r="K100">
        <v>0.29862488579110713</v>
      </c>
    </row>
    <row r="101" spans="1:11" x14ac:dyDescent="0.35">
      <c r="A101" s="7" t="s">
        <v>471</v>
      </c>
      <c r="B101" s="29">
        <v>2011163.94</v>
      </c>
      <c r="C101" s="29">
        <v>160893.1152</v>
      </c>
      <c r="D101" s="29">
        <v>477670.78999999992</v>
      </c>
      <c r="E101" s="34">
        <v>0.2375096234074284</v>
      </c>
      <c r="K101">
        <v>0.2375096234074284</v>
      </c>
    </row>
    <row r="102" spans="1:11" x14ac:dyDescent="0.35">
      <c r="A102" s="7" t="s">
        <v>1129</v>
      </c>
      <c r="B102" s="29">
        <v>6410884.5</v>
      </c>
      <c r="C102" s="29">
        <v>448761.91500000004</v>
      </c>
      <c r="D102" s="29">
        <v>1682338.1</v>
      </c>
      <c r="E102" s="34">
        <v>0.26241903125847926</v>
      </c>
      <c r="K102">
        <v>0.26241903125847926</v>
      </c>
    </row>
    <row r="103" spans="1:11" x14ac:dyDescent="0.35">
      <c r="A103" s="7" t="s">
        <v>475</v>
      </c>
      <c r="B103" s="29">
        <v>2595447.7200000002</v>
      </c>
      <c r="C103" s="29">
        <v>207635.81760000001</v>
      </c>
      <c r="D103" s="29">
        <v>716255.48</v>
      </c>
      <c r="E103" s="34">
        <v>0.27596605952825737</v>
      </c>
      <c r="K103">
        <v>0.27596605952825737</v>
      </c>
    </row>
    <row r="104" spans="1:11" x14ac:dyDescent="0.35">
      <c r="A104" s="7" t="s">
        <v>1132</v>
      </c>
      <c r="B104" s="29">
        <v>8422251.5</v>
      </c>
      <c r="C104" s="29">
        <v>589557.6050000001</v>
      </c>
      <c r="D104" s="29">
        <v>2386808.5500000003</v>
      </c>
      <c r="E104" s="34">
        <v>0.28339316986675123</v>
      </c>
      <c r="K104">
        <v>0.28339316986675123</v>
      </c>
    </row>
    <row r="105" spans="1:11" x14ac:dyDescent="0.35">
      <c r="A105" s="7" t="s">
        <v>101</v>
      </c>
      <c r="B105" s="29">
        <v>488300.49</v>
      </c>
      <c r="C105" s="29">
        <v>24415.0245</v>
      </c>
      <c r="D105" s="29">
        <v>115002.22</v>
      </c>
      <c r="E105" s="34">
        <v>0.23551526642948895</v>
      </c>
      <c r="K105">
        <v>0.23551526642948895</v>
      </c>
    </row>
    <row r="106" spans="1:11" x14ac:dyDescent="0.35">
      <c r="A106" s="7" t="s">
        <v>1135</v>
      </c>
      <c r="B106" s="29">
        <v>3081474.68</v>
      </c>
      <c r="C106" s="29">
        <v>215703.22760000004</v>
      </c>
      <c r="D106" s="29">
        <v>931251.68</v>
      </c>
      <c r="E106" s="34">
        <v>0.30220974588699201</v>
      </c>
      <c r="K106">
        <v>0.30220974588699201</v>
      </c>
    </row>
    <row r="107" spans="1:11" x14ac:dyDescent="0.35">
      <c r="A107" s="7" t="s">
        <v>832</v>
      </c>
      <c r="B107" s="29">
        <v>1904056.42</v>
      </c>
      <c r="C107" s="29">
        <v>95202.820999999996</v>
      </c>
      <c r="D107" s="29">
        <v>344907.98000000004</v>
      </c>
      <c r="E107" s="34">
        <v>0.18114378144319906</v>
      </c>
      <c r="K107">
        <v>0.18114378144319906</v>
      </c>
    </row>
    <row r="108" spans="1:11" x14ac:dyDescent="0.35">
      <c r="A108" s="7" t="s">
        <v>309</v>
      </c>
      <c r="B108" s="29">
        <v>199711.81</v>
      </c>
      <c r="C108" s="29">
        <v>13979.826700000001</v>
      </c>
      <c r="D108" s="29">
        <v>43346.600000000006</v>
      </c>
      <c r="E108" s="34">
        <v>0.2170457520764546</v>
      </c>
      <c r="K108">
        <v>0.2170457520764546</v>
      </c>
    </row>
    <row r="109" spans="1:11" x14ac:dyDescent="0.35">
      <c r="A109" s="7" t="s">
        <v>1138</v>
      </c>
      <c r="B109" s="29">
        <v>5251052.12</v>
      </c>
      <c r="C109" s="29">
        <v>367573.64840000006</v>
      </c>
      <c r="D109" s="29">
        <v>1229942.95</v>
      </c>
      <c r="E109" s="34">
        <v>0.23422790745409702</v>
      </c>
      <c r="K109">
        <v>0.23422790745409702</v>
      </c>
    </row>
    <row r="110" spans="1:11" x14ac:dyDescent="0.35">
      <c r="A110" s="7" t="s">
        <v>1141</v>
      </c>
      <c r="B110" s="29">
        <v>3606691.14</v>
      </c>
      <c r="C110" s="29">
        <v>252468.37980000002</v>
      </c>
      <c r="D110" s="29">
        <v>974629.65</v>
      </c>
      <c r="E110" s="34">
        <v>0.27022819869183473</v>
      </c>
      <c r="K110">
        <v>0.27022819869183473</v>
      </c>
    </row>
    <row r="111" spans="1:11" x14ac:dyDescent="0.35">
      <c r="A111" s="7" t="s">
        <v>1144</v>
      </c>
      <c r="B111" s="29">
        <v>6056165.25</v>
      </c>
      <c r="C111" s="29">
        <v>423931.56750000006</v>
      </c>
      <c r="D111" s="29">
        <v>1704456.92</v>
      </c>
      <c r="E111" s="34">
        <v>0.28144161356891639</v>
      </c>
      <c r="K111">
        <v>0.28144161356891639</v>
      </c>
    </row>
    <row r="112" spans="1:11" x14ac:dyDescent="0.35">
      <c r="A112" s="7" t="s">
        <v>941</v>
      </c>
      <c r="B112" s="29">
        <v>559312.75</v>
      </c>
      <c r="C112" s="29">
        <v>39151.892500000002</v>
      </c>
      <c r="D112" s="29">
        <v>115087.3</v>
      </c>
      <c r="E112" s="34">
        <v>0.20576555782073624</v>
      </c>
      <c r="K112">
        <v>0.20576555782073624</v>
      </c>
    </row>
    <row r="113" spans="1:11" x14ac:dyDescent="0.35">
      <c r="A113" s="7" t="s">
        <v>312</v>
      </c>
      <c r="B113" s="29">
        <v>37861.230000000003</v>
      </c>
      <c r="C113" s="29">
        <v>2650.2861000000003</v>
      </c>
      <c r="D113" s="29">
        <v>10066.629999999999</v>
      </c>
      <c r="E113" s="34">
        <v>0.26588227587957386</v>
      </c>
      <c r="K113">
        <v>0.26588227587957386</v>
      </c>
    </row>
    <row r="114" spans="1:11" x14ac:dyDescent="0.35">
      <c r="A114" s="7" t="s">
        <v>835</v>
      </c>
      <c r="B114" s="29">
        <v>1545548.62</v>
      </c>
      <c r="C114" s="29">
        <v>123643.88960000001</v>
      </c>
      <c r="D114" s="29">
        <v>394302.68999999994</v>
      </c>
      <c r="E114" s="34">
        <v>0.25512150500965797</v>
      </c>
      <c r="K114">
        <v>0.25512150500965797</v>
      </c>
    </row>
    <row r="115" spans="1:11" x14ac:dyDescent="0.35">
      <c r="A115" s="7" t="s">
        <v>1147</v>
      </c>
      <c r="B115" s="29">
        <v>3879638.16</v>
      </c>
      <c r="C115" s="29">
        <v>271574.67120000004</v>
      </c>
      <c r="D115" s="29">
        <v>1086310.17</v>
      </c>
      <c r="E115" s="34">
        <v>0.280002960379171</v>
      </c>
      <c r="K115">
        <v>0.280002960379171</v>
      </c>
    </row>
    <row r="116" spans="1:11" x14ac:dyDescent="0.35">
      <c r="A116" s="7" t="s">
        <v>478</v>
      </c>
      <c r="B116" s="29">
        <v>2977341.33</v>
      </c>
      <c r="C116" s="29">
        <v>238187.3064</v>
      </c>
      <c r="D116" s="29">
        <v>750798.75999999989</v>
      </c>
      <c r="E116" s="34">
        <v>0.25217087219220508</v>
      </c>
      <c r="K116">
        <v>0.25217087219220508</v>
      </c>
    </row>
    <row r="117" spans="1:11" x14ac:dyDescent="0.35">
      <c r="A117" s="7" t="s">
        <v>481</v>
      </c>
      <c r="B117" s="29">
        <v>3608206.31</v>
      </c>
      <c r="C117" s="29">
        <v>288656.5048</v>
      </c>
      <c r="D117" s="29">
        <v>953976.29</v>
      </c>
      <c r="E117" s="34">
        <v>0.26439072714775003</v>
      </c>
      <c r="K117">
        <v>0.26439072714775003</v>
      </c>
    </row>
    <row r="118" spans="1:11" x14ac:dyDescent="0.35">
      <c r="A118" s="7" t="s">
        <v>484</v>
      </c>
      <c r="B118" s="29">
        <v>858065.31</v>
      </c>
      <c r="C118" s="29">
        <v>68645.224800000011</v>
      </c>
      <c r="D118" s="29">
        <v>238679.16000000003</v>
      </c>
      <c r="E118" s="34">
        <v>0.27815966595829406</v>
      </c>
      <c r="K118">
        <v>0.27815966595829406</v>
      </c>
    </row>
    <row r="119" spans="1:11" x14ac:dyDescent="0.35">
      <c r="A119" s="7" t="s">
        <v>1150</v>
      </c>
      <c r="B119" s="29">
        <v>4312395.9000000004</v>
      </c>
      <c r="C119" s="29">
        <v>301867.71300000005</v>
      </c>
      <c r="D119" s="29">
        <v>1059997.6399999999</v>
      </c>
      <c r="E119" s="34">
        <v>0.24580248766120935</v>
      </c>
      <c r="K119">
        <v>0.24580248766120935</v>
      </c>
    </row>
    <row r="120" spans="1:11" x14ac:dyDescent="0.35">
      <c r="A120" s="7" t="s">
        <v>1153</v>
      </c>
      <c r="B120" s="29">
        <v>5318703.72</v>
      </c>
      <c r="C120" s="29">
        <v>372309.26040000003</v>
      </c>
      <c r="D120" s="29">
        <v>1474873.3</v>
      </c>
      <c r="E120" s="34">
        <v>0.27729939053645952</v>
      </c>
      <c r="K120">
        <v>0.27729939053645952</v>
      </c>
    </row>
    <row r="121" spans="1:11" x14ac:dyDescent="0.35">
      <c r="A121" s="7" t="s">
        <v>487</v>
      </c>
      <c r="B121" s="29">
        <v>1436691.08</v>
      </c>
      <c r="C121" s="29">
        <v>114935.28640000001</v>
      </c>
      <c r="D121" s="29">
        <v>600405.12</v>
      </c>
      <c r="E121" s="34">
        <v>0.41790829521959583</v>
      </c>
      <c r="K121">
        <v>0.41790829521959583</v>
      </c>
    </row>
    <row r="122" spans="1:11" x14ac:dyDescent="0.35">
      <c r="A122" s="7" t="s">
        <v>1156</v>
      </c>
      <c r="B122" s="29">
        <v>14945318.380000001</v>
      </c>
      <c r="C122" s="29">
        <v>1046172.2866000001</v>
      </c>
      <c r="D122" s="29">
        <v>1848433.03</v>
      </c>
      <c r="E122" s="34">
        <v>0.12367973588796841</v>
      </c>
      <c r="K122">
        <v>0.12367973588796841</v>
      </c>
    </row>
    <row r="123" spans="1:11" x14ac:dyDescent="0.35">
      <c r="A123" s="7" t="s">
        <v>490</v>
      </c>
      <c r="B123" s="29">
        <v>3725385.28</v>
      </c>
      <c r="C123" s="29">
        <v>298030.8224</v>
      </c>
      <c r="D123" s="29">
        <v>965965.45</v>
      </c>
      <c r="E123" s="34">
        <v>0.25929276501570331</v>
      </c>
      <c r="K123">
        <v>0.25929276501570331</v>
      </c>
    </row>
    <row r="124" spans="1:11" x14ac:dyDescent="0.35">
      <c r="A124" s="7" t="s">
        <v>494</v>
      </c>
      <c r="B124" s="29">
        <v>4813453.84</v>
      </c>
      <c r="C124" s="29">
        <v>385076.30719999998</v>
      </c>
      <c r="D124" s="29">
        <v>1305697.55</v>
      </c>
      <c r="E124" s="34">
        <v>0.27126001274793571</v>
      </c>
      <c r="K124">
        <v>0.27126001274793571</v>
      </c>
    </row>
    <row r="125" spans="1:11" x14ac:dyDescent="0.35">
      <c r="A125" s="7" t="s">
        <v>1728</v>
      </c>
      <c r="B125" s="29">
        <v>11158474.08</v>
      </c>
      <c r="C125" s="29">
        <v>781093.18560000008</v>
      </c>
      <c r="D125" s="29">
        <v>2734467.48</v>
      </c>
      <c r="E125" s="34">
        <v>0.24505747474030964</v>
      </c>
      <c r="K125">
        <v>0.24505747474030964</v>
      </c>
    </row>
    <row r="126" spans="1:11" x14ac:dyDescent="0.35">
      <c r="A126" s="7" t="s">
        <v>838</v>
      </c>
      <c r="B126" s="29">
        <v>3726752.41</v>
      </c>
      <c r="C126" s="29">
        <v>186337.62050000002</v>
      </c>
      <c r="D126" s="29">
        <v>416551.86000000004</v>
      </c>
      <c r="E126" s="34">
        <v>0.11177341936702472</v>
      </c>
      <c r="K126">
        <v>0.11177341936702472</v>
      </c>
    </row>
    <row r="127" spans="1:11" x14ac:dyDescent="0.35">
      <c r="A127" s="7" t="s">
        <v>1159</v>
      </c>
      <c r="B127" s="29">
        <v>14856223.98</v>
      </c>
      <c r="C127" s="29">
        <v>1039935.6786000001</v>
      </c>
      <c r="D127" s="29">
        <v>2471451.3199999994</v>
      </c>
      <c r="E127" s="34">
        <v>0.16635797382478609</v>
      </c>
      <c r="K127">
        <v>0.16635797382478609</v>
      </c>
    </row>
    <row r="128" spans="1:11" x14ac:dyDescent="0.35">
      <c r="A128" s="7" t="s">
        <v>1162</v>
      </c>
      <c r="B128" s="29">
        <v>6073533.6100000003</v>
      </c>
      <c r="C128" s="29">
        <v>425147.35270000005</v>
      </c>
      <c r="D128" s="29">
        <v>1527696.3699999999</v>
      </c>
      <c r="E128" s="34">
        <v>0.25153336889165578</v>
      </c>
      <c r="K128">
        <v>0.25153336889165578</v>
      </c>
    </row>
    <row r="129" spans="1:11" x14ac:dyDescent="0.35">
      <c r="A129" s="7" t="s">
        <v>1165</v>
      </c>
      <c r="B129" s="29">
        <v>9090708.4499999993</v>
      </c>
      <c r="C129" s="29">
        <v>636349.59149999998</v>
      </c>
      <c r="D129" s="29">
        <v>2388492.56</v>
      </c>
      <c r="E129" s="34">
        <v>0.26273998040273749</v>
      </c>
      <c r="K129">
        <v>0.26273998040273749</v>
      </c>
    </row>
    <row r="130" spans="1:11" x14ac:dyDescent="0.35">
      <c r="A130" s="7" t="s">
        <v>1731</v>
      </c>
      <c r="B130" s="29">
        <v>6620293.7199999997</v>
      </c>
      <c r="C130" s="29">
        <v>463420.56040000002</v>
      </c>
      <c r="D130" s="29">
        <v>1375379.0700000003</v>
      </c>
      <c r="E130" s="34">
        <v>0.20775197116178712</v>
      </c>
      <c r="K130">
        <v>0.20775197116178712</v>
      </c>
    </row>
    <row r="131" spans="1:11" x14ac:dyDescent="0.35">
      <c r="A131" s="7" t="s">
        <v>1168</v>
      </c>
      <c r="B131" s="29">
        <v>4532504.93</v>
      </c>
      <c r="C131" s="29">
        <v>317275.34510000004</v>
      </c>
      <c r="D131" s="29">
        <v>1692706.2200000002</v>
      </c>
      <c r="E131" s="34">
        <v>0.37345932241490143</v>
      </c>
      <c r="K131">
        <v>0.37345932241490143</v>
      </c>
    </row>
    <row r="132" spans="1:11" x14ac:dyDescent="0.35">
      <c r="A132" s="7" t="s">
        <v>1004</v>
      </c>
      <c r="B132" s="29">
        <v>8740773.4199999999</v>
      </c>
      <c r="C132" s="29">
        <v>611854.1394000001</v>
      </c>
      <c r="D132" s="29">
        <v>2013332.7199999997</v>
      </c>
      <c r="E132" s="34">
        <v>0.23033805170984512</v>
      </c>
      <c r="K132">
        <v>0.23033805170984512</v>
      </c>
    </row>
    <row r="133" spans="1:11" x14ac:dyDescent="0.35">
      <c r="A133" s="7" t="s">
        <v>498</v>
      </c>
      <c r="B133" s="29">
        <v>3187663.38</v>
      </c>
      <c r="C133" s="29">
        <v>159383.16899999999</v>
      </c>
      <c r="D133" s="29">
        <v>596166.00999999989</v>
      </c>
      <c r="E133" s="34">
        <v>0.18702288759235297</v>
      </c>
      <c r="K133">
        <v>0.18702288759235297</v>
      </c>
    </row>
    <row r="134" spans="1:11" x14ac:dyDescent="0.35">
      <c r="A134" s="7" t="s">
        <v>315</v>
      </c>
      <c r="B134" s="29">
        <v>61089.21</v>
      </c>
      <c r="C134" s="29">
        <v>4276.2447000000002</v>
      </c>
      <c r="D134" s="29">
        <v>22054.28</v>
      </c>
      <c r="E134" s="34">
        <v>0.36101760032581859</v>
      </c>
      <c r="K134">
        <v>0.36101760032581859</v>
      </c>
    </row>
    <row r="135" spans="1:11" x14ac:dyDescent="0.35">
      <c r="A135" s="7" t="s">
        <v>501</v>
      </c>
      <c r="B135" s="29">
        <v>1740083.8</v>
      </c>
      <c r="C135" s="29">
        <v>139206.704</v>
      </c>
      <c r="D135" s="29">
        <v>566730.04</v>
      </c>
      <c r="E135" s="34">
        <v>0.32569123395091665</v>
      </c>
      <c r="K135">
        <v>0.32569123395091665</v>
      </c>
    </row>
    <row r="136" spans="1:11" x14ac:dyDescent="0.35">
      <c r="A136" s="7" t="s">
        <v>1171</v>
      </c>
      <c r="B136" s="29">
        <v>5391647.8499999996</v>
      </c>
      <c r="C136" s="29">
        <v>377415.34950000001</v>
      </c>
      <c r="D136" s="29">
        <v>1349116.76</v>
      </c>
      <c r="E136" s="34">
        <v>0.25022345626671449</v>
      </c>
      <c r="K136">
        <v>0.25022345626671449</v>
      </c>
    </row>
    <row r="137" spans="1:11" x14ac:dyDescent="0.35">
      <c r="A137" s="7" t="s">
        <v>1174</v>
      </c>
      <c r="B137" s="29">
        <v>4489023.03</v>
      </c>
      <c r="C137" s="29">
        <v>314231.61210000003</v>
      </c>
      <c r="D137" s="29">
        <v>1339761.1200000001</v>
      </c>
      <c r="E137" s="34">
        <v>0.29845271700466192</v>
      </c>
      <c r="K137">
        <v>0.29845271700466192</v>
      </c>
    </row>
    <row r="138" spans="1:11" x14ac:dyDescent="0.35">
      <c r="A138" s="7" t="s">
        <v>841</v>
      </c>
      <c r="B138" s="29">
        <v>3179176.68</v>
      </c>
      <c r="C138" s="29">
        <v>158958.83400000003</v>
      </c>
      <c r="D138" s="29">
        <v>406286.49999999994</v>
      </c>
      <c r="E138" s="34">
        <v>0.12779613745782759</v>
      </c>
      <c r="K138">
        <v>0.12779613745782759</v>
      </c>
    </row>
    <row r="139" spans="1:11" x14ac:dyDescent="0.35">
      <c r="A139" s="7" t="s">
        <v>392</v>
      </c>
      <c r="B139" s="29">
        <v>1214168.58</v>
      </c>
      <c r="C139" s="29">
        <v>97133.486400000009</v>
      </c>
      <c r="D139" s="29">
        <v>390039.51000000007</v>
      </c>
      <c r="E139" s="34">
        <v>0.32123999617911381</v>
      </c>
      <c r="K139">
        <v>0.32123999617911381</v>
      </c>
    </row>
    <row r="140" spans="1:11" x14ac:dyDescent="0.35">
      <c r="A140" s="7" t="s">
        <v>1177</v>
      </c>
      <c r="B140" s="29">
        <v>12066440.66</v>
      </c>
      <c r="C140" s="29">
        <v>844650.84620000015</v>
      </c>
      <c r="D140" s="29">
        <v>2990044.1300000008</v>
      </c>
      <c r="E140" s="34">
        <v>0.24779835365303166</v>
      </c>
      <c r="K140">
        <v>0.24779835365303166</v>
      </c>
    </row>
    <row r="141" spans="1:11" x14ac:dyDescent="0.35">
      <c r="A141" s="7" t="s">
        <v>1734</v>
      </c>
      <c r="B141" s="29">
        <v>32848638.079999998</v>
      </c>
      <c r="C141" s="29">
        <v>2299404.6655999999</v>
      </c>
      <c r="D141" s="29">
        <v>1741123.21</v>
      </c>
      <c r="E141" s="34">
        <v>5.3004426112268216E-2</v>
      </c>
      <c r="K141">
        <v>5.3004426112268216E-2</v>
      </c>
    </row>
    <row r="142" spans="1:11" x14ac:dyDescent="0.35">
      <c r="A142" s="7" t="s">
        <v>504</v>
      </c>
      <c r="B142" s="29">
        <v>3920394.08</v>
      </c>
      <c r="C142" s="29">
        <v>313631.52640000003</v>
      </c>
      <c r="D142" s="29">
        <v>835603.17999999993</v>
      </c>
      <c r="E142" s="34">
        <v>0.21314264916959572</v>
      </c>
      <c r="K142">
        <v>0.21314264916959572</v>
      </c>
    </row>
    <row r="143" spans="1:11" x14ac:dyDescent="0.35">
      <c r="A143" s="7" t="s">
        <v>1180</v>
      </c>
      <c r="B143" s="29">
        <v>4576051.26</v>
      </c>
      <c r="C143" s="29">
        <v>320323.5882</v>
      </c>
      <c r="D143" s="29">
        <v>1438203.8000000003</v>
      </c>
      <c r="E143" s="34">
        <v>0.31428926781733657</v>
      </c>
      <c r="K143">
        <v>0.31428926781733657</v>
      </c>
    </row>
    <row r="144" spans="1:11" x14ac:dyDescent="0.35">
      <c r="A144" s="7" t="s">
        <v>105</v>
      </c>
      <c r="B144" s="29">
        <v>970425.29</v>
      </c>
      <c r="C144" s="29">
        <v>48521.264500000005</v>
      </c>
      <c r="D144" s="29">
        <v>299375.05999999994</v>
      </c>
      <c r="E144" s="34">
        <v>0.3084988232324406</v>
      </c>
      <c r="K144">
        <v>0.3084988232324406</v>
      </c>
    </row>
    <row r="145" spans="1:11" x14ac:dyDescent="0.35">
      <c r="A145" s="7" t="s">
        <v>1183</v>
      </c>
      <c r="B145" s="29">
        <v>6398010.5199999996</v>
      </c>
      <c r="C145" s="29">
        <v>447860.73639999999</v>
      </c>
      <c r="D145" s="29">
        <v>2042602.39</v>
      </c>
      <c r="E145" s="34">
        <v>0.31925586611883222</v>
      </c>
      <c r="K145">
        <v>0.31925586611883222</v>
      </c>
    </row>
    <row r="146" spans="1:11" x14ac:dyDescent="0.35">
      <c r="A146" s="7" t="s">
        <v>1186</v>
      </c>
      <c r="B146" s="29">
        <v>4205372.42</v>
      </c>
      <c r="C146" s="29">
        <v>294376.06940000004</v>
      </c>
      <c r="D146" s="29">
        <v>907187.99000000011</v>
      </c>
      <c r="E146" s="34">
        <v>0.21572120121527788</v>
      </c>
      <c r="K146">
        <v>0.21572120121527788</v>
      </c>
    </row>
    <row r="147" spans="1:11" x14ac:dyDescent="0.35">
      <c r="A147" s="7" t="s">
        <v>1738</v>
      </c>
      <c r="B147" s="29">
        <v>10249154.73</v>
      </c>
      <c r="C147" s="29">
        <v>717440.83110000007</v>
      </c>
      <c r="D147" s="29">
        <v>2210844.3499999996</v>
      </c>
      <c r="E147" s="34">
        <v>0.21570992030481323</v>
      </c>
      <c r="K147">
        <v>0.21570992030481323</v>
      </c>
    </row>
    <row r="148" spans="1:11" x14ac:dyDescent="0.35">
      <c r="A148" s="7" t="s">
        <v>507</v>
      </c>
      <c r="B148" s="29">
        <v>3615297.6</v>
      </c>
      <c r="C148" s="29">
        <v>289223.80800000002</v>
      </c>
      <c r="D148" s="29">
        <v>836557.61999999988</v>
      </c>
      <c r="E148" s="34">
        <v>0.23139384707914498</v>
      </c>
      <c r="K148">
        <v>0.23139384707914498</v>
      </c>
    </row>
    <row r="149" spans="1:11" x14ac:dyDescent="0.35">
      <c r="A149" s="7" t="s">
        <v>1189</v>
      </c>
      <c r="B149" s="29">
        <v>7146523.2199999997</v>
      </c>
      <c r="C149" s="29">
        <v>500256.62540000002</v>
      </c>
      <c r="D149" s="29">
        <v>2015791.1099999999</v>
      </c>
      <c r="E149" s="34">
        <v>0.28206598480764467</v>
      </c>
      <c r="K149">
        <v>0.28206598480764467</v>
      </c>
    </row>
    <row r="150" spans="1:11" x14ac:dyDescent="0.35">
      <c r="A150" s="7" t="s">
        <v>291</v>
      </c>
      <c r="B150" s="29">
        <v>56067.75</v>
      </c>
      <c r="C150" s="29">
        <v>3924.7425000000003</v>
      </c>
      <c r="D150" s="29">
        <v>12830.82</v>
      </c>
      <c r="E150" s="34">
        <v>0.22884492422114316</v>
      </c>
      <c r="K150">
        <v>0.22884492422114316</v>
      </c>
    </row>
    <row r="151" spans="1:11" x14ac:dyDescent="0.35">
      <c r="A151" s="7" t="s">
        <v>510</v>
      </c>
      <c r="B151" s="29">
        <v>2477353.65</v>
      </c>
      <c r="C151" s="29">
        <v>198188.29199999999</v>
      </c>
      <c r="D151" s="29">
        <v>556308.63</v>
      </c>
      <c r="E151" s="34">
        <v>0.22455761614818298</v>
      </c>
      <c r="K151">
        <v>0.22455761614818298</v>
      </c>
    </row>
    <row r="152" spans="1:11" x14ac:dyDescent="0.35">
      <c r="A152" s="7" t="s">
        <v>944</v>
      </c>
      <c r="B152" s="29">
        <v>500000</v>
      </c>
      <c r="C152" s="29">
        <v>35000</v>
      </c>
      <c r="D152" s="29">
        <v>125000</v>
      </c>
      <c r="E152" s="34">
        <v>0.25</v>
      </c>
      <c r="K152">
        <v>0.25</v>
      </c>
    </row>
    <row r="153" spans="1:11" x14ac:dyDescent="0.35">
      <c r="A153" s="7" t="s">
        <v>1192</v>
      </c>
      <c r="B153" s="29">
        <v>6041727.4500000002</v>
      </c>
      <c r="C153" s="29">
        <v>422920.92150000005</v>
      </c>
      <c r="D153" s="29">
        <v>1732990.8899999997</v>
      </c>
      <c r="E153" s="34">
        <v>0.28683698567038135</v>
      </c>
      <c r="K153">
        <v>0.28683698567038135</v>
      </c>
    </row>
    <row r="154" spans="1:11" x14ac:dyDescent="0.35">
      <c r="A154" s="7" t="s">
        <v>1195</v>
      </c>
      <c r="B154" s="29">
        <v>4597755.4400000004</v>
      </c>
      <c r="C154" s="29">
        <v>321842.88080000004</v>
      </c>
      <c r="D154" s="29">
        <v>1662254.7299999995</v>
      </c>
      <c r="E154" s="34">
        <v>0.3615361346840143</v>
      </c>
      <c r="K154">
        <v>0.3615361346840143</v>
      </c>
    </row>
    <row r="155" spans="1:11" x14ac:dyDescent="0.35">
      <c r="A155" s="7" t="s">
        <v>1198</v>
      </c>
      <c r="B155" s="29">
        <v>9334543.1300000008</v>
      </c>
      <c r="C155" s="29">
        <v>653418.01910000015</v>
      </c>
      <c r="D155" s="29">
        <v>1965526.7600000002</v>
      </c>
      <c r="E155" s="34">
        <v>0.21056485921448628</v>
      </c>
      <c r="K155">
        <v>0.21056485921448628</v>
      </c>
    </row>
    <row r="156" spans="1:11" x14ac:dyDescent="0.35">
      <c r="A156" s="7" t="s">
        <v>513</v>
      </c>
      <c r="B156" s="29">
        <v>2133104.73</v>
      </c>
      <c r="C156" s="29">
        <v>170648.37840000002</v>
      </c>
      <c r="D156" s="29">
        <v>615065.27</v>
      </c>
      <c r="E156" s="34">
        <v>0.28834274349014266</v>
      </c>
      <c r="K156">
        <v>0.28834274349014266</v>
      </c>
    </row>
    <row r="157" spans="1:11" x14ac:dyDescent="0.35">
      <c r="A157" s="7" t="s">
        <v>516</v>
      </c>
      <c r="B157" s="29">
        <v>1558342.04</v>
      </c>
      <c r="C157" s="29">
        <v>124667.36320000001</v>
      </c>
      <c r="D157" s="29">
        <v>376507.63</v>
      </c>
      <c r="E157" s="34">
        <v>0.24160782442858308</v>
      </c>
      <c r="K157">
        <v>0.24160782442858308</v>
      </c>
    </row>
    <row r="158" spans="1:11" x14ac:dyDescent="0.35">
      <c r="A158" s="7" t="s">
        <v>947</v>
      </c>
      <c r="B158" s="29">
        <v>244062</v>
      </c>
      <c r="C158" s="29">
        <v>17084.34</v>
      </c>
      <c r="D158" s="29">
        <v>54869.070000000007</v>
      </c>
      <c r="E158" s="34">
        <v>0.22481611229933379</v>
      </c>
      <c r="K158">
        <v>0.22481611229933379</v>
      </c>
    </row>
    <row r="159" spans="1:11" x14ac:dyDescent="0.35">
      <c r="A159" s="7" t="s">
        <v>1201</v>
      </c>
      <c r="B159" s="29">
        <v>3653088.59</v>
      </c>
      <c r="C159" s="29">
        <v>255716.20130000002</v>
      </c>
      <c r="D159" s="29">
        <v>848028.94000000006</v>
      </c>
      <c r="E159" s="34">
        <v>0.2321402613452635</v>
      </c>
      <c r="K159">
        <v>0.2321402613452635</v>
      </c>
    </row>
    <row r="160" spans="1:11" x14ac:dyDescent="0.35">
      <c r="A160" s="7" t="s">
        <v>1204</v>
      </c>
      <c r="B160" s="29">
        <v>5768455.4800000004</v>
      </c>
      <c r="C160" s="29">
        <v>403791.88360000006</v>
      </c>
      <c r="D160" s="29">
        <v>1520848.45</v>
      </c>
      <c r="E160" s="34">
        <v>0.26364916142162892</v>
      </c>
      <c r="K160">
        <v>0.26364916142162892</v>
      </c>
    </row>
    <row r="161" spans="1:11" x14ac:dyDescent="0.35">
      <c r="A161" s="7" t="s">
        <v>519</v>
      </c>
      <c r="B161" s="29">
        <v>3852180.51</v>
      </c>
      <c r="C161" s="29">
        <v>308174.44079999998</v>
      </c>
      <c r="D161" s="29">
        <v>1111910.1399999999</v>
      </c>
      <c r="E161" s="34">
        <v>0.28864435015793172</v>
      </c>
      <c r="K161">
        <v>0.28864435015793172</v>
      </c>
    </row>
    <row r="162" spans="1:11" x14ac:dyDescent="0.35">
      <c r="A162" s="7" t="s">
        <v>522</v>
      </c>
      <c r="B162" s="29">
        <v>982635.38</v>
      </c>
      <c r="C162" s="29">
        <v>78610.830400000006</v>
      </c>
      <c r="D162" s="29">
        <v>277216.60000000003</v>
      </c>
      <c r="E162" s="34">
        <v>0.28211542718927957</v>
      </c>
      <c r="K162">
        <v>0.28211542718927957</v>
      </c>
    </row>
    <row r="163" spans="1:11" x14ac:dyDescent="0.35">
      <c r="A163" s="7" t="s">
        <v>1207</v>
      </c>
      <c r="B163" s="29">
        <v>13539539.289999999</v>
      </c>
      <c r="C163" s="29">
        <v>947767.75030000007</v>
      </c>
      <c r="D163" s="29">
        <v>3826452.7800000003</v>
      </c>
      <c r="E163" s="34">
        <v>0.2826132188135923</v>
      </c>
      <c r="K163">
        <v>0.2826132188135923</v>
      </c>
    </row>
    <row r="164" spans="1:11" x14ac:dyDescent="0.35">
      <c r="A164" s="7" t="s">
        <v>109</v>
      </c>
      <c r="B164" s="29">
        <v>2198062.5099999998</v>
      </c>
      <c r="C164" s="29">
        <v>109903.12549999999</v>
      </c>
      <c r="D164" s="29">
        <v>496362.23000000004</v>
      </c>
      <c r="E164" s="34">
        <v>0.22581806829506412</v>
      </c>
      <c r="K164">
        <v>0.22581806829506412</v>
      </c>
    </row>
    <row r="165" spans="1:11" x14ac:dyDescent="0.35">
      <c r="A165" s="7" t="s">
        <v>1210</v>
      </c>
      <c r="B165" s="29">
        <v>6580530.8399999999</v>
      </c>
      <c r="C165" s="29">
        <v>460637.15880000003</v>
      </c>
      <c r="D165" s="29">
        <v>1552737.49</v>
      </c>
      <c r="E165" s="34">
        <v>0.23595930598206877</v>
      </c>
      <c r="K165">
        <v>0.23595930598206877</v>
      </c>
    </row>
    <row r="166" spans="1:11" x14ac:dyDescent="0.35">
      <c r="A166" s="7" t="s">
        <v>318</v>
      </c>
      <c r="B166" s="29">
        <v>591.1</v>
      </c>
      <c r="C166" s="29">
        <v>41.377000000000002</v>
      </c>
      <c r="D166" s="29">
        <v>184.94</v>
      </c>
      <c r="E166" s="34">
        <v>0.31287430214853662</v>
      </c>
      <c r="K166">
        <v>0.31287430214853662</v>
      </c>
    </row>
    <row r="167" spans="1:11" x14ac:dyDescent="0.35">
      <c r="A167" s="7" t="s">
        <v>1213</v>
      </c>
      <c r="B167" s="29">
        <v>10545825.92</v>
      </c>
      <c r="C167" s="29">
        <v>738207.81440000003</v>
      </c>
      <c r="D167" s="29">
        <v>2681061.9999999995</v>
      </c>
      <c r="E167" s="34">
        <v>0.25422968483818853</v>
      </c>
      <c r="K167">
        <v>0.25422968483818853</v>
      </c>
    </row>
    <row r="168" spans="1:11" x14ac:dyDescent="0.35">
      <c r="A168" s="7" t="s">
        <v>844</v>
      </c>
      <c r="B168" s="29">
        <v>4325184.8099999996</v>
      </c>
      <c r="C168" s="29">
        <v>216259.24049999999</v>
      </c>
      <c r="D168" s="29">
        <v>527710.22</v>
      </c>
      <c r="E168" s="34">
        <v>0.12200871018965777</v>
      </c>
      <c r="K168">
        <v>0.12200871018965777</v>
      </c>
    </row>
    <row r="169" spans="1:11" x14ac:dyDescent="0.35">
      <c r="A169" s="7" t="s">
        <v>1217</v>
      </c>
      <c r="B169" s="29">
        <v>15715923.789999999</v>
      </c>
      <c r="C169" s="29">
        <v>1100114.6653</v>
      </c>
      <c r="D169" s="29">
        <v>3379696.23</v>
      </c>
      <c r="E169" s="34">
        <v>0.21504916129400498</v>
      </c>
      <c r="K169">
        <v>0.21504916129400498</v>
      </c>
    </row>
    <row r="170" spans="1:11" x14ac:dyDescent="0.35">
      <c r="A170" s="7" t="s">
        <v>525</v>
      </c>
      <c r="B170" s="29">
        <v>3055895.06</v>
      </c>
      <c r="C170" s="29">
        <v>244471.6048</v>
      </c>
      <c r="D170" s="29">
        <v>796485.01000000013</v>
      </c>
      <c r="E170" s="34">
        <v>0.26063886172845219</v>
      </c>
      <c r="K170">
        <v>0.26063886172845219</v>
      </c>
    </row>
    <row r="171" spans="1:11" x14ac:dyDescent="0.35">
      <c r="A171" s="7" t="s">
        <v>528</v>
      </c>
      <c r="B171" s="29">
        <v>1039136.48</v>
      </c>
      <c r="C171" s="29">
        <v>83130.918399999995</v>
      </c>
      <c r="D171" s="29">
        <v>308912.78000000003</v>
      </c>
      <c r="E171" s="34">
        <v>0.29727835173296968</v>
      </c>
      <c r="K171">
        <v>0.29727835173296968</v>
      </c>
    </row>
    <row r="172" spans="1:11" x14ac:dyDescent="0.35">
      <c r="A172" s="7" t="s">
        <v>321</v>
      </c>
      <c r="B172" s="29">
        <v>193786.65</v>
      </c>
      <c r="C172" s="29">
        <v>13565.065500000001</v>
      </c>
      <c r="D172" s="29">
        <v>32756.73</v>
      </c>
      <c r="E172" s="34">
        <v>0.16903501866614651</v>
      </c>
      <c r="K172">
        <v>0.16903501866614651</v>
      </c>
    </row>
    <row r="173" spans="1:11" x14ac:dyDescent="0.35">
      <c r="A173" s="7" t="s">
        <v>531</v>
      </c>
      <c r="B173" s="29">
        <v>2811161.49</v>
      </c>
      <c r="C173" s="29">
        <v>224892.91920000003</v>
      </c>
      <c r="D173" s="29">
        <v>802812.09000000008</v>
      </c>
      <c r="E173" s="34">
        <v>0.28558021047734261</v>
      </c>
      <c r="K173">
        <v>0.28558021047734261</v>
      </c>
    </row>
    <row r="174" spans="1:11" x14ac:dyDescent="0.35">
      <c r="A174" s="7" t="s">
        <v>113</v>
      </c>
      <c r="B174" s="29">
        <v>2550057.0699999998</v>
      </c>
      <c r="C174" s="29">
        <v>127502.8535</v>
      </c>
      <c r="D174" s="29">
        <v>581969.66999999993</v>
      </c>
      <c r="E174" s="34">
        <v>0.22821829238511904</v>
      </c>
      <c r="K174">
        <v>0.22821829238511904</v>
      </c>
    </row>
    <row r="175" spans="1:11" x14ac:dyDescent="0.35">
      <c r="A175" s="7" t="s">
        <v>534</v>
      </c>
      <c r="B175" s="29">
        <v>1108305.93</v>
      </c>
      <c r="C175" s="29">
        <v>88664.474399999992</v>
      </c>
      <c r="D175" s="29">
        <v>344495.5</v>
      </c>
      <c r="E175" s="34">
        <v>0.31083069274924841</v>
      </c>
      <c r="K175">
        <v>0.31083069274924841</v>
      </c>
    </row>
    <row r="176" spans="1:11" x14ac:dyDescent="0.35">
      <c r="A176" s="7" t="s">
        <v>117</v>
      </c>
      <c r="B176" s="29">
        <v>816490.27</v>
      </c>
      <c r="C176" s="29">
        <v>40824.513500000001</v>
      </c>
      <c r="D176" s="29">
        <v>163899.67000000001</v>
      </c>
      <c r="E176" s="34">
        <v>0.2007368318057238</v>
      </c>
      <c r="K176">
        <v>0.2007368318057238</v>
      </c>
    </row>
    <row r="177" spans="1:11" x14ac:dyDescent="0.35">
      <c r="A177" s="7" t="s">
        <v>1220</v>
      </c>
      <c r="B177" s="29">
        <v>6202058.3200000003</v>
      </c>
      <c r="C177" s="29">
        <v>434144.08240000007</v>
      </c>
      <c r="D177" s="29">
        <v>1311999.1500000004</v>
      </c>
      <c r="E177" s="34">
        <v>0.21154253673641693</v>
      </c>
      <c r="K177">
        <v>0.21154253673641693</v>
      </c>
    </row>
    <row r="178" spans="1:11" x14ac:dyDescent="0.35">
      <c r="A178" s="7" t="s">
        <v>1741</v>
      </c>
      <c r="B178" s="29">
        <v>4841443.4400000004</v>
      </c>
      <c r="C178" s="29">
        <v>338901.04080000008</v>
      </c>
      <c r="D178" s="29">
        <v>917866.19999999984</v>
      </c>
      <c r="E178" s="34">
        <v>0.189585236588037</v>
      </c>
      <c r="K178">
        <v>0.189585236588037</v>
      </c>
    </row>
    <row r="179" spans="1:11" x14ac:dyDescent="0.35">
      <c r="A179" s="7" t="s">
        <v>847</v>
      </c>
      <c r="B179" s="29">
        <v>4160322.32</v>
      </c>
      <c r="C179" s="29">
        <v>208016.11600000001</v>
      </c>
      <c r="D179" s="29">
        <v>613933.77000000014</v>
      </c>
      <c r="E179" s="34">
        <v>0.14756879942898274</v>
      </c>
      <c r="K179">
        <v>0.14756879942898274</v>
      </c>
    </row>
    <row r="180" spans="1:11" x14ac:dyDescent="0.35">
      <c r="A180" s="7" t="s">
        <v>537</v>
      </c>
      <c r="B180" s="29">
        <v>2646939.98</v>
      </c>
      <c r="C180" s="29">
        <v>211755.19839999999</v>
      </c>
      <c r="D180" s="29">
        <v>764982.71000000008</v>
      </c>
      <c r="E180" s="34">
        <v>0.28900644358396071</v>
      </c>
      <c r="K180">
        <v>0.28900644358396071</v>
      </c>
    </row>
    <row r="181" spans="1:11" x14ac:dyDescent="0.35">
      <c r="A181" s="7" t="s">
        <v>1223</v>
      </c>
      <c r="B181" s="29">
        <v>6534137.5300000003</v>
      </c>
      <c r="C181" s="29">
        <v>457389.62710000004</v>
      </c>
      <c r="D181" s="29">
        <v>1791148.0000000002</v>
      </c>
      <c r="E181" s="34">
        <v>0.27412156413548894</v>
      </c>
      <c r="K181">
        <v>0.27412156413548894</v>
      </c>
    </row>
    <row r="182" spans="1:11" x14ac:dyDescent="0.35">
      <c r="A182" s="7" t="s">
        <v>540</v>
      </c>
      <c r="B182" s="29">
        <v>2873483.66</v>
      </c>
      <c r="C182" s="29">
        <v>143674.18300000002</v>
      </c>
      <c r="D182" s="29">
        <v>368742</v>
      </c>
      <c r="E182" s="34">
        <v>0.12832576886830113</v>
      </c>
      <c r="K182">
        <v>0.12832576886830113</v>
      </c>
    </row>
    <row r="183" spans="1:11" x14ac:dyDescent="0.35">
      <c r="A183" s="7" t="s">
        <v>1226</v>
      </c>
      <c r="B183" s="29">
        <v>6034818.7699999996</v>
      </c>
      <c r="C183" s="29">
        <v>422437.31390000001</v>
      </c>
      <c r="D183" s="29">
        <v>1317708.52</v>
      </c>
      <c r="E183" s="34">
        <v>0.21835096797778406</v>
      </c>
      <c r="K183">
        <v>0.21835096797778406</v>
      </c>
    </row>
    <row r="184" spans="1:11" x14ac:dyDescent="0.35">
      <c r="A184" s="7" t="s">
        <v>1229</v>
      </c>
      <c r="B184" s="29">
        <v>4919063.49</v>
      </c>
      <c r="C184" s="29">
        <v>344334.44430000003</v>
      </c>
      <c r="D184" s="29">
        <v>932987.67999999993</v>
      </c>
      <c r="E184" s="34">
        <v>0.1896677450690924</v>
      </c>
      <c r="K184">
        <v>0.1896677450690924</v>
      </c>
    </row>
    <row r="185" spans="1:11" x14ac:dyDescent="0.35">
      <c r="A185" s="7" t="s">
        <v>1232</v>
      </c>
      <c r="B185" s="29">
        <v>7953121.6200000001</v>
      </c>
      <c r="C185" s="29">
        <v>556718.51340000005</v>
      </c>
      <c r="D185" s="29">
        <v>2453859.3200000003</v>
      </c>
      <c r="E185" s="34">
        <v>0.30854039926023413</v>
      </c>
      <c r="K185">
        <v>0.30854039926023413</v>
      </c>
    </row>
    <row r="186" spans="1:11" x14ac:dyDescent="0.35">
      <c r="A186" s="7" t="s">
        <v>850</v>
      </c>
      <c r="B186" s="29">
        <v>1172906.1499999999</v>
      </c>
      <c r="C186" s="29">
        <v>93832.491999999998</v>
      </c>
      <c r="D186" s="29">
        <v>252836.4</v>
      </c>
      <c r="E186" s="34">
        <v>0.21556405003077186</v>
      </c>
      <c r="K186">
        <v>0.21556405003077186</v>
      </c>
    </row>
    <row r="187" spans="1:11" x14ac:dyDescent="0.35">
      <c r="A187" s="7" t="s">
        <v>543</v>
      </c>
      <c r="B187" s="29">
        <v>6564213.3099999996</v>
      </c>
      <c r="C187" s="29">
        <v>459494.93170000002</v>
      </c>
      <c r="D187" s="29">
        <v>1732673.06</v>
      </c>
      <c r="E187" s="34">
        <v>0.26395745814055516</v>
      </c>
      <c r="K187">
        <v>0.26395745814055516</v>
      </c>
    </row>
    <row r="188" spans="1:11" x14ac:dyDescent="0.35">
      <c r="A188" s="7" t="s">
        <v>1235</v>
      </c>
      <c r="B188" s="29">
        <v>4843631.45</v>
      </c>
      <c r="C188" s="29">
        <v>339054.20150000002</v>
      </c>
      <c r="D188" s="29">
        <v>1194938.4500000002</v>
      </c>
      <c r="E188" s="34">
        <v>0.24670300833891895</v>
      </c>
      <c r="K188">
        <v>0.24670300833891895</v>
      </c>
    </row>
    <row r="189" spans="1:11" x14ac:dyDescent="0.35">
      <c r="A189" s="7" t="s">
        <v>247</v>
      </c>
      <c r="B189" s="29">
        <v>1076534.57</v>
      </c>
      <c r="C189" s="29">
        <v>53826.728500000005</v>
      </c>
      <c r="D189" s="29">
        <v>214848.02999999997</v>
      </c>
      <c r="E189" s="34">
        <v>0.19957373965241076</v>
      </c>
      <c r="K189">
        <v>0.19957373965241076</v>
      </c>
    </row>
    <row r="190" spans="1:11" x14ac:dyDescent="0.35">
      <c r="A190" s="7" t="s">
        <v>1238</v>
      </c>
      <c r="B190" s="29">
        <v>10840207.140000001</v>
      </c>
      <c r="C190" s="29">
        <v>758814.49980000011</v>
      </c>
      <c r="D190" s="29">
        <v>2196226.6399999997</v>
      </c>
      <c r="E190" s="34">
        <v>0.20260006212390511</v>
      </c>
      <c r="K190">
        <v>0.20260006212390511</v>
      </c>
    </row>
    <row r="191" spans="1:11" x14ac:dyDescent="0.35">
      <c r="A191" s="7" t="s">
        <v>1241</v>
      </c>
      <c r="B191" s="29">
        <v>5443934.8899999997</v>
      </c>
      <c r="C191" s="29">
        <v>381075.4423</v>
      </c>
      <c r="D191" s="29">
        <v>1219480.6299999999</v>
      </c>
      <c r="E191" s="34">
        <v>0.22400720336315411</v>
      </c>
      <c r="K191">
        <v>0.22400720336315411</v>
      </c>
    </row>
    <row r="192" spans="1:11" x14ac:dyDescent="0.35">
      <c r="A192" s="7" t="s">
        <v>324</v>
      </c>
      <c r="B192" s="29">
        <v>166643.69</v>
      </c>
      <c r="C192" s="29">
        <v>11665.058300000001</v>
      </c>
      <c r="D192" s="29">
        <v>80159.680000000008</v>
      </c>
      <c r="E192" s="34">
        <v>0.48102439402296004</v>
      </c>
      <c r="K192">
        <v>0.48102439402296004</v>
      </c>
    </row>
    <row r="193" spans="1:11" x14ac:dyDescent="0.35">
      <c r="A193" s="7" t="s">
        <v>546</v>
      </c>
      <c r="B193" s="29">
        <v>928100.38</v>
      </c>
      <c r="C193" s="29">
        <v>74248.030400000003</v>
      </c>
      <c r="D193" s="29">
        <v>249505.82</v>
      </c>
      <c r="E193" s="34">
        <v>0.26883495080564457</v>
      </c>
      <c r="K193">
        <v>0.26883495080564457</v>
      </c>
    </row>
    <row r="194" spans="1:11" x14ac:dyDescent="0.35">
      <c r="A194" s="7" t="s">
        <v>121</v>
      </c>
      <c r="B194" s="29">
        <v>2705331.22</v>
      </c>
      <c r="C194" s="29">
        <v>135266.56100000002</v>
      </c>
      <c r="D194" s="29">
        <v>379265.44999999995</v>
      </c>
      <c r="E194" s="34">
        <v>0.14019187269793898</v>
      </c>
      <c r="K194">
        <v>0.14019187269793898</v>
      </c>
    </row>
    <row r="195" spans="1:11" x14ac:dyDescent="0.35">
      <c r="A195" s="7" t="s">
        <v>263</v>
      </c>
      <c r="B195" s="29">
        <v>63317</v>
      </c>
      <c r="C195" s="29">
        <v>4432.1900000000005</v>
      </c>
      <c r="D195" s="29">
        <v>17067.43</v>
      </c>
      <c r="E195" s="34">
        <v>0.26955525372332867</v>
      </c>
      <c r="K195">
        <v>0.26955525372332867</v>
      </c>
    </row>
    <row r="196" spans="1:11" x14ac:dyDescent="0.35">
      <c r="A196" s="7" t="s">
        <v>549</v>
      </c>
      <c r="B196" s="29">
        <v>1749891.25</v>
      </c>
      <c r="C196" s="29">
        <v>139991.29999999999</v>
      </c>
      <c r="D196" s="29">
        <v>497583.82</v>
      </c>
      <c r="E196" s="34">
        <v>0.28435128182965658</v>
      </c>
      <c r="K196">
        <v>0.28435128182965658</v>
      </c>
    </row>
    <row r="197" spans="1:11" x14ac:dyDescent="0.35">
      <c r="A197" s="7" t="s">
        <v>950</v>
      </c>
      <c r="B197" s="29">
        <v>437670.06</v>
      </c>
      <c r="C197" s="29">
        <v>30636.904200000004</v>
      </c>
      <c r="D197" s="29">
        <v>119279.15</v>
      </c>
      <c r="E197" s="34">
        <v>0.27253212157121276</v>
      </c>
      <c r="K197">
        <v>0.27253212157121276</v>
      </c>
    </row>
    <row r="198" spans="1:11" x14ac:dyDescent="0.35">
      <c r="A198" s="7" t="s">
        <v>1244</v>
      </c>
      <c r="B198" s="29">
        <v>3767481.45</v>
      </c>
      <c r="C198" s="29">
        <v>263723.70150000002</v>
      </c>
      <c r="D198" s="29">
        <v>1085268.0900000001</v>
      </c>
      <c r="E198" s="34">
        <v>0.28806195980075761</v>
      </c>
      <c r="K198">
        <v>0.28806195980075761</v>
      </c>
    </row>
    <row r="199" spans="1:11" x14ac:dyDescent="0.35">
      <c r="A199" s="7" t="s">
        <v>853</v>
      </c>
      <c r="B199" s="29">
        <v>4885201.2</v>
      </c>
      <c r="C199" s="29">
        <v>390816.09600000002</v>
      </c>
      <c r="D199" s="29">
        <v>983870.27999999991</v>
      </c>
      <c r="E199" s="34">
        <v>0.20139810822940105</v>
      </c>
      <c r="K199">
        <v>0.20139810822940105</v>
      </c>
    </row>
    <row r="200" spans="1:11" x14ac:dyDescent="0.35">
      <c r="A200" s="7" t="s">
        <v>1247</v>
      </c>
      <c r="B200" s="29">
        <v>4847286.84</v>
      </c>
      <c r="C200" s="29">
        <v>339310.07880000002</v>
      </c>
      <c r="D200" s="29">
        <v>833893.29999999993</v>
      </c>
      <c r="E200" s="34">
        <v>0.17203300063010094</v>
      </c>
      <c r="K200">
        <v>0.17203300063010094</v>
      </c>
    </row>
    <row r="201" spans="1:11" x14ac:dyDescent="0.35">
      <c r="A201" s="7" t="s">
        <v>552</v>
      </c>
      <c r="B201" s="29">
        <v>2040494.95</v>
      </c>
      <c r="C201" s="29">
        <v>163239.59599999999</v>
      </c>
      <c r="D201" s="29">
        <v>437146.48999999993</v>
      </c>
      <c r="E201" s="34">
        <v>0.2142355167308794</v>
      </c>
      <c r="K201">
        <v>0.2142355167308794</v>
      </c>
    </row>
    <row r="202" spans="1:11" x14ac:dyDescent="0.35">
      <c r="A202" s="7" t="s">
        <v>125</v>
      </c>
      <c r="B202" s="29">
        <v>1106931.29</v>
      </c>
      <c r="C202" s="29">
        <v>55346.564500000008</v>
      </c>
      <c r="D202" s="29">
        <v>330606.19</v>
      </c>
      <c r="E202" s="34">
        <v>0.29866911612915015</v>
      </c>
      <c r="K202">
        <v>0.29866911612915015</v>
      </c>
    </row>
    <row r="203" spans="1:11" x14ac:dyDescent="0.35">
      <c r="A203" s="7" t="s">
        <v>129</v>
      </c>
      <c r="B203" s="29">
        <v>1114675.8</v>
      </c>
      <c r="C203" s="29">
        <v>55733.790000000008</v>
      </c>
      <c r="D203" s="29">
        <v>233405.54</v>
      </c>
      <c r="E203" s="34">
        <v>0.20939320652695609</v>
      </c>
      <c r="K203">
        <v>0.20939320652695609</v>
      </c>
    </row>
    <row r="204" spans="1:11" x14ac:dyDescent="0.35">
      <c r="A204" s="7" t="s">
        <v>1250</v>
      </c>
      <c r="B204" s="29">
        <v>8696487.1699999999</v>
      </c>
      <c r="C204" s="29">
        <v>608754.10190000001</v>
      </c>
      <c r="D204" s="29">
        <v>2010717.54</v>
      </c>
      <c r="E204" s="34">
        <v>0.23121031523352434</v>
      </c>
      <c r="K204">
        <v>0.23121031523352434</v>
      </c>
    </row>
    <row r="205" spans="1:11" x14ac:dyDescent="0.35">
      <c r="A205" s="7" t="s">
        <v>1253</v>
      </c>
      <c r="B205" s="29">
        <v>7244728.6900000004</v>
      </c>
      <c r="C205" s="29">
        <v>507131.0083000001</v>
      </c>
      <c r="D205" s="29">
        <v>2205533.9399999995</v>
      </c>
      <c r="E205" s="34">
        <v>0.30443292418173351</v>
      </c>
      <c r="K205">
        <v>0.30443292418173351</v>
      </c>
    </row>
    <row r="206" spans="1:11" x14ac:dyDescent="0.35">
      <c r="A206" s="7" t="s">
        <v>133</v>
      </c>
      <c r="B206" s="29">
        <v>80885.31</v>
      </c>
      <c r="C206" s="29">
        <v>4044.2655</v>
      </c>
      <c r="D206" s="29">
        <v>21360.269999999997</v>
      </c>
      <c r="E206" s="34">
        <v>0.26408095610933552</v>
      </c>
      <c r="K206">
        <v>0.26408095610933552</v>
      </c>
    </row>
    <row r="207" spans="1:11" x14ac:dyDescent="0.35">
      <c r="A207" s="7" t="s">
        <v>1256</v>
      </c>
      <c r="B207" s="29">
        <v>9441816.6600000001</v>
      </c>
      <c r="C207" s="29">
        <v>660927.16620000009</v>
      </c>
      <c r="D207" s="29">
        <v>2725933.7199999997</v>
      </c>
      <c r="E207" s="34">
        <v>0.28870860536281584</v>
      </c>
      <c r="K207">
        <v>0.28870860536281584</v>
      </c>
    </row>
    <row r="208" spans="1:11" x14ac:dyDescent="0.35">
      <c r="A208" s="7" t="s">
        <v>1259</v>
      </c>
      <c r="B208" s="29">
        <v>5263825.1500000004</v>
      </c>
      <c r="C208" s="29">
        <v>368467.76050000003</v>
      </c>
      <c r="D208" s="29">
        <v>1753447.49</v>
      </c>
      <c r="E208" s="34">
        <v>0.33311279155995521</v>
      </c>
      <c r="K208">
        <v>0.33311279155995521</v>
      </c>
    </row>
    <row r="209" spans="1:11" x14ac:dyDescent="0.35">
      <c r="A209" s="7" t="s">
        <v>1262</v>
      </c>
      <c r="B209" s="29">
        <v>5272648.22</v>
      </c>
      <c r="C209" s="29">
        <v>369085.37540000002</v>
      </c>
      <c r="D209" s="29">
        <v>1350099.35</v>
      </c>
      <c r="E209" s="34">
        <v>0.25605716400325301</v>
      </c>
      <c r="K209">
        <v>0.25605716400325301</v>
      </c>
    </row>
    <row r="210" spans="1:11" x14ac:dyDescent="0.35">
      <c r="A210" s="7" t="s">
        <v>1265</v>
      </c>
      <c r="B210" s="29">
        <v>6003599.8899999997</v>
      </c>
      <c r="C210" s="29">
        <v>420251.99230000004</v>
      </c>
      <c r="D210" s="29">
        <v>1767840.7000000002</v>
      </c>
      <c r="E210" s="34">
        <v>0.29446344399876395</v>
      </c>
      <c r="K210">
        <v>0.29446344399876395</v>
      </c>
    </row>
    <row r="211" spans="1:11" x14ac:dyDescent="0.35">
      <c r="A211" s="7" t="s">
        <v>1268</v>
      </c>
      <c r="B211" s="29">
        <v>5348878.9000000004</v>
      </c>
      <c r="C211" s="29">
        <v>374421.52300000004</v>
      </c>
      <c r="D211" s="29">
        <v>903446.77</v>
      </c>
      <c r="E211" s="34">
        <v>0.1689039491995229</v>
      </c>
      <c r="K211">
        <v>0.1689039491995229</v>
      </c>
    </row>
    <row r="212" spans="1:11" x14ac:dyDescent="0.35">
      <c r="A212" s="7" t="s">
        <v>1271</v>
      </c>
      <c r="B212" s="29">
        <v>6805689.9100000001</v>
      </c>
      <c r="C212" s="29">
        <v>476398.29370000004</v>
      </c>
      <c r="D212" s="29">
        <v>1700431.87</v>
      </c>
      <c r="E212" s="34">
        <v>0.24985444422048317</v>
      </c>
      <c r="K212">
        <v>0.24985444422048317</v>
      </c>
    </row>
    <row r="213" spans="1:11" x14ac:dyDescent="0.35">
      <c r="A213" s="7" t="s">
        <v>856</v>
      </c>
      <c r="B213" s="29">
        <v>1040276.74</v>
      </c>
      <c r="C213" s="29">
        <v>83222.139200000005</v>
      </c>
      <c r="D213" s="29">
        <v>347228.33</v>
      </c>
      <c r="E213" s="34">
        <v>0.33378457543903173</v>
      </c>
      <c r="K213">
        <v>0.33378457543903173</v>
      </c>
    </row>
    <row r="214" spans="1:11" x14ac:dyDescent="0.35">
      <c r="A214" s="7" t="s">
        <v>556</v>
      </c>
      <c r="B214" s="29">
        <v>4158713.9</v>
      </c>
      <c r="C214" s="29">
        <v>332697.11200000002</v>
      </c>
      <c r="D214" s="29">
        <v>1081305.4699999997</v>
      </c>
      <c r="E214" s="34">
        <v>0.26000958373212446</v>
      </c>
      <c r="K214">
        <v>0.26000958373212446</v>
      </c>
    </row>
    <row r="215" spans="1:11" x14ac:dyDescent="0.35">
      <c r="A215" s="7" t="s">
        <v>1274</v>
      </c>
      <c r="B215" s="29">
        <v>2571462.7200000002</v>
      </c>
      <c r="C215" s="29">
        <v>180002.39040000003</v>
      </c>
      <c r="D215" s="29">
        <v>763129.8600000001</v>
      </c>
      <c r="E215" s="34">
        <v>0.29676878224390513</v>
      </c>
      <c r="K215">
        <v>0.29676878224390513</v>
      </c>
    </row>
    <row r="216" spans="1:11" x14ac:dyDescent="0.35">
      <c r="A216" s="7" t="s">
        <v>1277</v>
      </c>
      <c r="B216" s="29">
        <v>8284549.7599999998</v>
      </c>
      <c r="C216" s="29">
        <v>579918.48320000002</v>
      </c>
      <c r="D216" s="29">
        <v>2515821.6199999996</v>
      </c>
      <c r="E216" s="34">
        <v>0.30367632434861491</v>
      </c>
      <c r="K216">
        <v>0.30367632434861491</v>
      </c>
    </row>
    <row r="217" spans="1:11" x14ac:dyDescent="0.35">
      <c r="A217" s="7" t="s">
        <v>1280</v>
      </c>
      <c r="B217" s="29">
        <v>3632652.83</v>
      </c>
      <c r="C217" s="29">
        <v>254285.69810000004</v>
      </c>
      <c r="D217" s="29">
        <v>1157229.8700000001</v>
      </c>
      <c r="E217" s="34">
        <v>0.31856329909731562</v>
      </c>
      <c r="K217">
        <v>0.31856329909731562</v>
      </c>
    </row>
    <row r="218" spans="1:11" x14ac:dyDescent="0.35">
      <c r="A218" s="7" t="s">
        <v>559</v>
      </c>
      <c r="B218" s="29">
        <v>1917098.07</v>
      </c>
      <c r="C218" s="29">
        <v>153367.8456</v>
      </c>
      <c r="D218" s="29">
        <v>796661.27</v>
      </c>
      <c r="E218" s="34">
        <v>0.41555582495578852</v>
      </c>
      <c r="K218">
        <v>0.41555582495578852</v>
      </c>
    </row>
    <row r="219" spans="1:11" x14ac:dyDescent="0.35">
      <c r="A219" s="7" t="s">
        <v>1283</v>
      </c>
      <c r="B219" s="29">
        <v>7913007.2599999998</v>
      </c>
      <c r="C219" s="29">
        <v>553910.50820000004</v>
      </c>
      <c r="D219" s="29">
        <v>1601219.46</v>
      </c>
      <c r="E219" s="34">
        <v>0.20235283595582093</v>
      </c>
      <c r="K219">
        <v>0.20235283595582093</v>
      </c>
    </row>
    <row r="220" spans="1:11" x14ac:dyDescent="0.35">
      <c r="A220" s="7" t="s">
        <v>859</v>
      </c>
      <c r="B220" s="29">
        <v>3016641.12</v>
      </c>
      <c r="C220" s="29">
        <v>241331.28960000002</v>
      </c>
      <c r="D220" s="29">
        <v>796522.76</v>
      </c>
      <c r="E220" s="34">
        <v>0.26404292997239259</v>
      </c>
      <c r="K220">
        <v>0.26404292997239259</v>
      </c>
    </row>
    <row r="221" spans="1:11" x14ac:dyDescent="0.35">
      <c r="A221" s="7" t="s">
        <v>953</v>
      </c>
      <c r="B221" s="29">
        <v>500000</v>
      </c>
      <c r="C221" s="29">
        <v>35000</v>
      </c>
      <c r="D221" s="29">
        <v>125000</v>
      </c>
      <c r="E221" s="34">
        <v>0.25</v>
      </c>
      <c r="K221">
        <v>0.25</v>
      </c>
    </row>
    <row r="222" spans="1:11" x14ac:dyDescent="0.35">
      <c r="A222" s="7" t="s">
        <v>562</v>
      </c>
      <c r="B222" s="29">
        <v>1438542.44</v>
      </c>
      <c r="C222" s="29">
        <v>115083.3952</v>
      </c>
      <c r="D222" s="29">
        <v>462380.08</v>
      </c>
      <c r="E222" s="34">
        <v>0.32142261996802823</v>
      </c>
      <c r="K222">
        <v>0.32142261996802823</v>
      </c>
    </row>
    <row r="223" spans="1:11" x14ac:dyDescent="0.35">
      <c r="A223" s="7" t="s">
        <v>1286</v>
      </c>
      <c r="B223" s="29">
        <v>14128290.550000001</v>
      </c>
      <c r="C223" s="29">
        <v>988980.33850000019</v>
      </c>
      <c r="D223" s="29">
        <v>3635973.3899999997</v>
      </c>
      <c r="E223" s="34">
        <v>0.25735409228259393</v>
      </c>
      <c r="K223">
        <v>0.25735409228259393</v>
      </c>
    </row>
    <row r="224" spans="1:11" x14ac:dyDescent="0.35">
      <c r="A224" s="7" t="s">
        <v>1744</v>
      </c>
      <c r="B224" s="29">
        <v>14356280.43</v>
      </c>
      <c r="C224" s="29">
        <v>1004939.6301000001</v>
      </c>
      <c r="D224" s="29">
        <v>3884545.9300000006</v>
      </c>
      <c r="E224" s="34">
        <v>0.27058164187727562</v>
      </c>
      <c r="K224">
        <v>0.27058164187727562</v>
      </c>
    </row>
    <row r="225" spans="1:11" x14ac:dyDescent="0.35">
      <c r="A225" s="7" t="s">
        <v>1289</v>
      </c>
      <c r="B225" s="29">
        <v>23165107.620000001</v>
      </c>
      <c r="C225" s="29">
        <v>1621557.5334000003</v>
      </c>
      <c r="D225" s="29">
        <v>2548131.56</v>
      </c>
      <c r="E225" s="34">
        <v>0.10999869293937689</v>
      </c>
      <c r="K225">
        <v>0.10999869293937689</v>
      </c>
    </row>
    <row r="226" spans="1:11" x14ac:dyDescent="0.35">
      <c r="A226" s="7" t="s">
        <v>136</v>
      </c>
      <c r="B226" s="29">
        <v>2826907.87</v>
      </c>
      <c r="C226" s="29">
        <v>141345.39350000001</v>
      </c>
      <c r="D226" s="29">
        <v>739603.66999999993</v>
      </c>
      <c r="E226" s="34">
        <v>0.26162991650661749</v>
      </c>
      <c r="K226">
        <v>0.26162991650661749</v>
      </c>
    </row>
    <row r="227" spans="1:11" x14ac:dyDescent="0.35">
      <c r="A227" s="7" t="s">
        <v>1747</v>
      </c>
      <c r="B227" s="29">
        <v>10497546.77</v>
      </c>
      <c r="C227" s="29">
        <v>734828.27390000003</v>
      </c>
      <c r="D227" s="29">
        <v>2841041.5</v>
      </c>
      <c r="E227" s="34">
        <v>0.27063861321572374</v>
      </c>
      <c r="K227">
        <v>0.27063861321572374</v>
      </c>
    </row>
    <row r="228" spans="1:11" x14ac:dyDescent="0.35">
      <c r="A228" s="7" t="s">
        <v>140</v>
      </c>
      <c r="B228" s="29">
        <v>1335041.0900000001</v>
      </c>
      <c r="C228" s="29">
        <v>66752.054500000013</v>
      </c>
      <c r="D228" s="29">
        <v>286964.32999999996</v>
      </c>
      <c r="E228" s="34">
        <v>0.21494793841888413</v>
      </c>
      <c r="K228">
        <v>0.21494793841888413</v>
      </c>
    </row>
    <row r="229" spans="1:11" x14ac:dyDescent="0.35">
      <c r="A229" s="7" t="s">
        <v>566</v>
      </c>
      <c r="B229" s="29">
        <v>2224983.27</v>
      </c>
      <c r="C229" s="29">
        <v>177998.66159999999</v>
      </c>
      <c r="D229" s="29">
        <v>666569.61</v>
      </c>
      <c r="E229" s="34">
        <v>0.29958409979415263</v>
      </c>
      <c r="K229">
        <v>0.29958409979415263</v>
      </c>
    </row>
    <row r="230" spans="1:11" x14ac:dyDescent="0.35">
      <c r="A230" s="7" t="s">
        <v>1292</v>
      </c>
      <c r="B230" s="29">
        <v>5030156.5599999996</v>
      </c>
      <c r="C230" s="29">
        <v>352110.95919999998</v>
      </c>
      <c r="D230" s="29">
        <v>1452185.4999999998</v>
      </c>
      <c r="E230" s="34">
        <v>0.28869588504418237</v>
      </c>
      <c r="K230">
        <v>0.28869588504418237</v>
      </c>
    </row>
    <row r="231" spans="1:11" x14ac:dyDescent="0.35">
      <c r="A231" s="7" t="s">
        <v>1295</v>
      </c>
      <c r="B231" s="29">
        <v>4466280.76</v>
      </c>
      <c r="C231" s="29">
        <v>312639.6532</v>
      </c>
      <c r="D231" s="29">
        <v>1246945.72</v>
      </c>
      <c r="E231" s="34">
        <v>0.2791910735141514</v>
      </c>
      <c r="K231">
        <v>0.2791910735141514</v>
      </c>
    </row>
    <row r="232" spans="1:11" x14ac:dyDescent="0.35">
      <c r="A232" s="7" t="s">
        <v>1298</v>
      </c>
      <c r="B232" s="29">
        <v>6587245.2599999998</v>
      </c>
      <c r="C232" s="29">
        <v>461107.16820000001</v>
      </c>
      <c r="D232" s="29">
        <v>1560662.7800000003</v>
      </c>
      <c r="E232" s="34">
        <v>0.23692191779724325</v>
      </c>
      <c r="K232">
        <v>0.23692191779724325</v>
      </c>
    </row>
    <row r="233" spans="1:11" x14ac:dyDescent="0.35">
      <c r="A233" s="7" t="s">
        <v>1750</v>
      </c>
      <c r="B233" s="29">
        <v>5257166.45</v>
      </c>
      <c r="C233" s="29">
        <v>368001.65150000004</v>
      </c>
      <c r="D233" s="29">
        <v>989486.35000000009</v>
      </c>
      <c r="E233" s="34">
        <v>0.18821666755481939</v>
      </c>
      <c r="K233">
        <v>0.18821666755481939</v>
      </c>
    </row>
    <row r="234" spans="1:11" x14ac:dyDescent="0.35">
      <c r="A234" s="7" t="s">
        <v>569</v>
      </c>
      <c r="B234" s="29">
        <v>1538185.31</v>
      </c>
      <c r="C234" s="29">
        <v>123054.8248</v>
      </c>
      <c r="D234" s="29">
        <v>409514.38</v>
      </c>
      <c r="E234" s="34">
        <v>0.26623214858292982</v>
      </c>
      <c r="K234">
        <v>0.26623214858292982</v>
      </c>
    </row>
    <row r="235" spans="1:11" x14ac:dyDescent="0.35">
      <c r="A235" s="7" t="s">
        <v>266</v>
      </c>
      <c r="B235" s="29">
        <v>36477.14</v>
      </c>
      <c r="C235" s="29">
        <v>2553.3998000000001</v>
      </c>
      <c r="D235" s="29">
        <v>9359.39</v>
      </c>
      <c r="E235" s="34">
        <v>0.2565823417077106</v>
      </c>
      <c r="K235">
        <v>0.2565823417077106</v>
      </c>
    </row>
    <row r="236" spans="1:11" x14ac:dyDescent="0.35">
      <c r="A236" s="7" t="s">
        <v>143</v>
      </c>
      <c r="B236" s="29">
        <v>1047105.31</v>
      </c>
      <c r="C236" s="29">
        <v>52355.265500000009</v>
      </c>
      <c r="D236" s="29">
        <v>134124.34</v>
      </c>
      <c r="E236" s="34">
        <v>0.12809059291276059</v>
      </c>
      <c r="K236">
        <v>0.12809059291276059</v>
      </c>
    </row>
    <row r="237" spans="1:11" x14ac:dyDescent="0.35">
      <c r="A237" s="7" t="s">
        <v>1301</v>
      </c>
      <c r="B237" s="29">
        <v>4107389.09</v>
      </c>
      <c r="C237" s="29">
        <v>287517.23629999999</v>
      </c>
      <c r="D237" s="29">
        <v>945341.44000000006</v>
      </c>
      <c r="E237" s="34">
        <v>0.23015629132909834</v>
      </c>
      <c r="K237">
        <v>0.23015629132909834</v>
      </c>
    </row>
    <row r="238" spans="1:11" x14ac:dyDescent="0.35">
      <c r="A238" s="7" t="s">
        <v>572</v>
      </c>
      <c r="B238" s="29">
        <v>1600866.91</v>
      </c>
      <c r="C238" s="29">
        <v>128069.35279999999</v>
      </c>
      <c r="D238" s="29">
        <v>451107.18000000005</v>
      </c>
      <c r="E238" s="34">
        <v>0.28178930876895947</v>
      </c>
      <c r="K238">
        <v>0.28178930876895947</v>
      </c>
    </row>
    <row r="239" spans="1:11" x14ac:dyDescent="0.35">
      <c r="A239" s="7" t="s">
        <v>862</v>
      </c>
      <c r="B239" s="29">
        <v>2332718.7799999998</v>
      </c>
      <c r="C239" s="29">
        <v>116635.939</v>
      </c>
      <c r="D239" s="29">
        <v>502970.47</v>
      </c>
      <c r="E239" s="34">
        <v>0.21561556168377913</v>
      </c>
      <c r="K239">
        <v>0.21561556168377913</v>
      </c>
    </row>
    <row r="240" spans="1:11" x14ac:dyDescent="0.35">
      <c r="A240" s="7" t="s">
        <v>575</v>
      </c>
      <c r="B240" s="29">
        <v>416605.31</v>
      </c>
      <c r="C240" s="29">
        <v>33328.424800000001</v>
      </c>
      <c r="D240" s="29">
        <v>107571.12000000001</v>
      </c>
      <c r="E240" s="34">
        <v>0.25820871078191493</v>
      </c>
      <c r="K240">
        <v>0.25820871078191493</v>
      </c>
    </row>
    <row r="241" spans="1:11" x14ac:dyDescent="0.35">
      <c r="A241" s="7" t="s">
        <v>1304</v>
      </c>
      <c r="B241" s="29">
        <v>4819642.9400000004</v>
      </c>
      <c r="C241" s="29">
        <v>337375.00580000004</v>
      </c>
      <c r="D241" s="29">
        <v>1195478.18</v>
      </c>
      <c r="E241" s="34">
        <v>0.24804289340155972</v>
      </c>
      <c r="K241">
        <v>0.24804289340155972</v>
      </c>
    </row>
    <row r="242" spans="1:11" x14ac:dyDescent="0.35">
      <c r="A242" s="7" t="s">
        <v>147</v>
      </c>
      <c r="B242" s="29">
        <v>1323900.97</v>
      </c>
      <c r="C242" s="29">
        <v>66195.048500000004</v>
      </c>
      <c r="D242" s="29">
        <v>260124.04</v>
      </c>
      <c r="E242" s="34">
        <v>0.1964830043141369</v>
      </c>
      <c r="K242">
        <v>0.1964830043141369</v>
      </c>
    </row>
    <row r="243" spans="1:11" x14ac:dyDescent="0.35">
      <c r="A243" s="7" t="s">
        <v>251</v>
      </c>
      <c r="B243" s="29">
        <v>1376735.79</v>
      </c>
      <c r="C243" s="29">
        <v>68836.789499999999</v>
      </c>
      <c r="D243" s="29">
        <v>214498.01</v>
      </c>
      <c r="E243" s="34">
        <v>0.15580186958021916</v>
      </c>
      <c r="K243">
        <v>0.15580186958021916</v>
      </c>
    </row>
    <row r="244" spans="1:11" x14ac:dyDescent="0.35">
      <c r="A244" s="7" t="s">
        <v>1307</v>
      </c>
      <c r="B244" s="29">
        <v>3912832.64</v>
      </c>
      <c r="C244" s="29">
        <v>273898.28480000002</v>
      </c>
      <c r="D244" s="29">
        <v>1318259.0999999996</v>
      </c>
      <c r="E244" s="34">
        <v>0.33690658949318097</v>
      </c>
      <c r="K244">
        <v>0.33690658949318097</v>
      </c>
    </row>
    <row r="245" spans="1:11" x14ac:dyDescent="0.35">
      <c r="A245" s="7" t="s">
        <v>578</v>
      </c>
      <c r="B245" s="29">
        <v>1036121.09</v>
      </c>
      <c r="C245" s="29">
        <v>82889.6872</v>
      </c>
      <c r="D245" s="29">
        <v>265837.18</v>
      </c>
      <c r="E245" s="34">
        <v>0.25656960616446867</v>
      </c>
      <c r="K245">
        <v>0.25656960616446867</v>
      </c>
    </row>
    <row r="246" spans="1:11" x14ac:dyDescent="0.35">
      <c r="A246" s="7" t="s">
        <v>581</v>
      </c>
      <c r="B246" s="29">
        <v>2020991.09</v>
      </c>
      <c r="C246" s="29">
        <v>161679.28720000002</v>
      </c>
      <c r="D246" s="29">
        <v>577081.68000000017</v>
      </c>
      <c r="E246" s="34">
        <v>0.28554390113615008</v>
      </c>
      <c r="K246">
        <v>0.28554390113615008</v>
      </c>
    </row>
    <row r="247" spans="1:11" x14ac:dyDescent="0.35">
      <c r="A247" s="7" t="s">
        <v>1310</v>
      </c>
      <c r="B247" s="29">
        <v>2842308.24</v>
      </c>
      <c r="C247" s="29">
        <v>198961.57680000004</v>
      </c>
      <c r="D247" s="29">
        <v>753204.89999999991</v>
      </c>
      <c r="E247" s="34">
        <v>0.26499761334822708</v>
      </c>
      <c r="K247">
        <v>0.26499761334822708</v>
      </c>
    </row>
    <row r="248" spans="1:11" x14ac:dyDescent="0.35">
      <c r="A248" s="7" t="s">
        <v>1313</v>
      </c>
      <c r="B248" s="29">
        <v>6024612.1299999999</v>
      </c>
      <c r="C248" s="29">
        <v>421722.84910000005</v>
      </c>
      <c r="D248" s="29">
        <v>1547190.38</v>
      </c>
      <c r="E248" s="34">
        <v>0.25681161651812429</v>
      </c>
      <c r="K248">
        <v>0.25681161651812429</v>
      </c>
    </row>
    <row r="249" spans="1:11" x14ac:dyDescent="0.35">
      <c r="A249" s="7" t="s">
        <v>1753</v>
      </c>
      <c r="B249" s="29">
        <v>4303681.08</v>
      </c>
      <c r="C249" s="29">
        <v>301257.67560000002</v>
      </c>
      <c r="D249" s="29">
        <v>1257003.43</v>
      </c>
      <c r="E249" s="34">
        <v>0.2920763427014903</v>
      </c>
      <c r="K249">
        <v>0.2920763427014903</v>
      </c>
    </row>
    <row r="250" spans="1:11" x14ac:dyDescent="0.35">
      <c r="A250" s="7" t="s">
        <v>1316</v>
      </c>
      <c r="B250" s="29">
        <v>3836579.46</v>
      </c>
      <c r="C250" s="29">
        <v>268560.56220000004</v>
      </c>
      <c r="D250" s="29">
        <v>934429.17999999982</v>
      </c>
      <c r="E250" s="34">
        <v>0.24355788528357492</v>
      </c>
      <c r="K250">
        <v>0.24355788528357492</v>
      </c>
    </row>
    <row r="251" spans="1:11" x14ac:dyDescent="0.35">
      <c r="A251" s="7" t="s">
        <v>1756</v>
      </c>
      <c r="B251" s="29">
        <v>2606436.81</v>
      </c>
      <c r="C251" s="29">
        <v>182450.57670000003</v>
      </c>
      <c r="D251" s="29">
        <v>858843.00999999989</v>
      </c>
      <c r="E251" s="34">
        <v>0.32950847175919062</v>
      </c>
      <c r="K251">
        <v>0.32950847175919062</v>
      </c>
    </row>
    <row r="252" spans="1:11" x14ac:dyDescent="0.35">
      <c r="A252" s="7" t="s">
        <v>584</v>
      </c>
      <c r="B252" s="29">
        <v>2865342.25</v>
      </c>
      <c r="C252" s="29">
        <v>229227.38</v>
      </c>
      <c r="D252" s="29">
        <v>695165.23999999987</v>
      </c>
      <c r="E252" s="34">
        <v>0.24261159029082821</v>
      </c>
      <c r="K252">
        <v>0.24261159029082821</v>
      </c>
    </row>
    <row r="253" spans="1:11" x14ac:dyDescent="0.35">
      <c r="A253" s="7" t="s">
        <v>587</v>
      </c>
      <c r="B253" s="29">
        <v>2368241.1</v>
      </c>
      <c r="C253" s="29">
        <v>189459.288</v>
      </c>
      <c r="D253" s="29">
        <v>778705.55999999994</v>
      </c>
      <c r="E253" s="34">
        <v>0.32881177511867349</v>
      </c>
      <c r="K253">
        <v>0.32881177511867349</v>
      </c>
    </row>
    <row r="254" spans="1:11" x14ac:dyDescent="0.35">
      <c r="A254" s="7" t="s">
        <v>590</v>
      </c>
      <c r="B254" s="29">
        <v>1120084.72</v>
      </c>
      <c r="C254" s="29">
        <v>89606.777600000001</v>
      </c>
      <c r="D254" s="29">
        <v>340076.72000000009</v>
      </c>
      <c r="E254" s="34">
        <v>0.30361696211693712</v>
      </c>
      <c r="K254">
        <v>0.30361696211693712</v>
      </c>
    </row>
    <row r="255" spans="1:11" x14ac:dyDescent="0.35">
      <c r="A255" s="7" t="s">
        <v>593</v>
      </c>
      <c r="B255" s="29">
        <v>1278068.1399999999</v>
      </c>
      <c r="C255" s="29">
        <v>102245.4512</v>
      </c>
      <c r="D255" s="29">
        <v>400461.29000000004</v>
      </c>
      <c r="E255" s="34">
        <v>0.31333328597018317</v>
      </c>
      <c r="K255">
        <v>0.31333328597018317</v>
      </c>
    </row>
    <row r="256" spans="1:11" x14ac:dyDescent="0.35">
      <c r="A256" s="7" t="s">
        <v>1319</v>
      </c>
      <c r="B256" s="29">
        <v>5975226.8600000003</v>
      </c>
      <c r="C256" s="29">
        <v>418265.88020000007</v>
      </c>
      <c r="D256" s="29">
        <v>1962068.2100000002</v>
      </c>
      <c r="E256" s="34">
        <v>0.32836714922653165</v>
      </c>
      <c r="K256">
        <v>0.32836714922653165</v>
      </c>
    </row>
    <row r="257" spans="1:11" x14ac:dyDescent="0.35">
      <c r="A257" s="7" t="s">
        <v>1322</v>
      </c>
      <c r="B257" s="29">
        <v>3452864.67</v>
      </c>
      <c r="C257" s="29">
        <v>241700.52690000003</v>
      </c>
      <c r="D257" s="29">
        <v>965167.2699999999</v>
      </c>
      <c r="E257" s="34">
        <v>0.27952652717200177</v>
      </c>
      <c r="K257">
        <v>0.27952652717200177</v>
      </c>
    </row>
    <row r="258" spans="1:11" x14ac:dyDescent="0.35">
      <c r="A258" s="7" t="s">
        <v>1325</v>
      </c>
      <c r="B258" s="29">
        <v>800000</v>
      </c>
      <c r="C258" s="29">
        <v>56000.000000000007</v>
      </c>
      <c r="D258" s="29">
        <v>175000</v>
      </c>
      <c r="E258" s="34">
        <v>0.21875</v>
      </c>
      <c r="K258">
        <v>0.21875</v>
      </c>
    </row>
    <row r="259" spans="1:11" x14ac:dyDescent="0.35">
      <c r="A259" s="7" t="s">
        <v>365</v>
      </c>
      <c r="B259" s="29">
        <v>10106.34</v>
      </c>
      <c r="C259" s="29">
        <v>707.44380000000012</v>
      </c>
      <c r="D259" s="29">
        <v>3074.69</v>
      </c>
      <c r="E259" s="34">
        <v>0.30423377800469803</v>
      </c>
      <c r="K259">
        <v>0.30423377800469803</v>
      </c>
    </row>
    <row r="260" spans="1:11" x14ac:dyDescent="0.35">
      <c r="A260" s="7" t="s">
        <v>327</v>
      </c>
      <c r="B260" s="29">
        <v>55761.8</v>
      </c>
      <c r="C260" s="29">
        <v>3903.3260000000005</v>
      </c>
      <c r="D260" s="29">
        <v>5495.8499999999995</v>
      </c>
      <c r="E260" s="34">
        <v>9.8559408053542019E-2</v>
      </c>
      <c r="K260">
        <v>9.8559408053542019E-2</v>
      </c>
    </row>
    <row r="261" spans="1:11" x14ac:dyDescent="0.35">
      <c r="A261" s="7" t="s">
        <v>1328</v>
      </c>
      <c r="B261" s="29">
        <v>5216150.6399999997</v>
      </c>
      <c r="C261" s="29">
        <v>365130.54480000003</v>
      </c>
      <c r="D261" s="29">
        <v>1779716.16</v>
      </c>
      <c r="E261" s="34">
        <v>0.34119339774282287</v>
      </c>
      <c r="K261">
        <v>0.34119339774282287</v>
      </c>
    </row>
    <row r="262" spans="1:11" x14ac:dyDescent="0.35">
      <c r="A262" s="7" t="s">
        <v>1331</v>
      </c>
      <c r="B262" s="29">
        <v>7308360.0899999999</v>
      </c>
      <c r="C262" s="29">
        <v>511585.20630000002</v>
      </c>
      <c r="D262" s="29">
        <v>1838633.3199999998</v>
      </c>
      <c r="E262" s="34">
        <v>0.25157946479892179</v>
      </c>
      <c r="K262">
        <v>0.25157946479892179</v>
      </c>
    </row>
    <row r="263" spans="1:11" x14ac:dyDescent="0.35">
      <c r="A263" s="7" t="s">
        <v>368</v>
      </c>
      <c r="B263" s="29">
        <v>97345.41</v>
      </c>
      <c r="C263" s="29">
        <v>6814.1787000000013</v>
      </c>
      <c r="D263" s="29">
        <v>27282.67</v>
      </c>
      <c r="E263" s="34">
        <v>0.28026662993149853</v>
      </c>
      <c r="K263">
        <v>0.28026662993149853</v>
      </c>
    </row>
    <row r="264" spans="1:11" x14ac:dyDescent="0.35">
      <c r="A264" s="7" t="s">
        <v>865</v>
      </c>
      <c r="B264" s="29">
        <v>2661068.27</v>
      </c>
      <c r="C264" s="29">
        <v>212885.46160000001</v>
      </c>
      <c r="D264" s="29">
        <v>616262.17999999993</v>
      </c>
      <c r="E264" s="34">
        <v>0.23158450572183176</v>
      </c>
      <c r="K264">
        <v>0.23158450572183176</v>
      </c>
    </row>
    <row r="265" spans="1:11" x14ac:dyDescent="0.35">
      <c r="A265" s="7" t="s">
        <v>1334</v>
      </c>
      <c r="B265" s="29">
        <v>6184634.7699999996</v>
      </c>
      <c r="C265" s="29">
        <v>432924.4339</v>
      </c>
      <c r="D265" s="29">
        <v>2151265.1599999997</v>
      </c>
      <c r="E265" s="34">
        <v>0.34784029130308691</v>
      </c>
      <c r="K265">
        <v>0.34784029130308691</v>
      </c>
    </row>
    <row r="266" spans="1:11" x14ac:dyDescent="0.35">
      <c r="A266" s="7" t="s">
        <v>1337</v>
      </c>
      <c r="B266" s="29">
        <v>9653744.9399999995</v>
      </c>
      <c r="C266" s="29">
        <v>675762.14580000006</v>
      </c>
      <c r="D266" s="29">
        <v>3091536.2199999997</v>
      </c>
      <c r="E266" s="34">
        <v>0.32024216914933323</v>
      </c>
      <c r="K266">
        <v>0.32024216914933323</v>
      </c>
    </row>
    <row r="267" spans="1:11" x14ac:dyDescent="0.35">
      <c r="A267" s="7" t="s">
        <v>1340</v>
      </c>
      <c r="B267" s="29">
        <v>5209243.78</v>
      </c>
      <c r="C267" s="29">
        <v>364647.06460000004</v>
      </c>
      <c r="D267" s="29">
        <v>1782425.6000000001</v>
      </c>
      <c r="E267" s="34">
        <v>0.34216590262934476</v>
      </c>
      <c r="K267">
        <v>0.34216590262934476</v>
      </c>
    </row>
    <row r="268" spans="1:11" x14ac:dyDescent="0.35">
      <c r="A268" s="7" t="s">
        <v>389</v>
      </c>
      <c r="B268" s="29">
        <v>182039.85</v>
      </c>
      <c r="C268" s="29">
        <v>12742.789500000001</v>
      </c>
      <c r="D268" s="29">
        <v>34302.46</v>
      </c>
      <c r="E268" s="34">
        <v>0.18843379622648557</v>
      </c>
      <c r="K268">
        <v>0.18843379622648557</v>
      </c>
    </row>
    <row r="269" spans="1:11" x14ac:dyDescent="0.35">
      <c r="A269" s="7" t="s">
        <v>868</v>
      </c>
      <c r="B269" s="29">
        <v>2308769.5099999998</v>
      </c>
      <c r="C269" s="29">
        <v>184701.56079999998</v>
      </c>
      <c r="D269" s="29">
        <v>536741.13</v>
      </c>
      <c r="E269" s="34">
        <v>0.23247930452789117</v>
      </c>
      <c r="K269">
        <v>0.23247930452789117</v>
      </c>
    </row>
    <row r="270" spans="1:11" x14ac:dyDescent="0.35">
      <c r="A270" s="7" t="s">
        <v>1343</v>
      </c>
      <c r="B270" s="29">
        <v>7087203.7199999997</v>
      </c>
      <c r="C270" s="29">
        <v>496104.26040000003</v>
      </c>
      <c r="D270" s="29">
        <v>1613725.2200000002</v>
      </c>
      <c r="E270" s="34">
        <v>0.22769561645957601</v>
      </c>
      <c r="K270">
        <v>0.22769561645957601</v>
      </c>
    </row>
    <row r="271" spans="1:11" x14ac:dyDescent="0.35">
      <c r="A271" s="7" t="s">
        <v>331</v>
      </c>
      <c r="B271" s="29">
        <v>21287.14</v>
      </c>
      <c r="C271" s="29">
        <v>1490.0998000000002</v>
      </c>
      <c r="D271" s="29">
        <v>4049.62</v>
      </c>
      <c r="E271" s="34">
        <v>0.19023786192038949</v>
      </c>
      <c r="K271">
        <v>0.19023786192038949</v>
      </c>
    </row>
    <row r="272" spans="1:11" x14ac:dyDescent="0.35">
      <c r="A272" s="7" t="s">
        <v>1346</v>
      </c>
      <c r="B272" s="29">
        <v>2774532.98</v>
      </c>
      <c r="C272" s="29">
        <v>194217.30860000002</v>
      </c>
      <c r="D272" s="29">
        <v>734468.02000000014</v>
      </c>
      <c r="E272" s="34">
        <v>0.26471771115872628</v>
      </c>
      <c r="K272">
        <v>0.26471771115872628</v>
      </c>
    </row>
    <row r="273" spans="1:11" x14ac:dyDescent="0.35">
      <c r="A273" s="7" t="s">
        <v>255</v>
      </c>
      <c r="B273" s="29">
        <v>1094023.82</v>
      </c>
      <c r="C273" s="29">
        <v>54701.191000000006</v>
      </c>
      <c r="D273" s="29">
        <v>152217.55000000002</v>
      </c>
      <c r="E273" s="34">
        <v>0.13913549889617577</v>
      </c>
      <c r="K273">
        <v>0.13913549889617577</v>
      </c>
    </row>
    <row r="274" spans="1:11" x14ac:dyDescent="0.35">
      <c r="A274" s="7" t="s">
        <v>150</v>
      </c>
      <c r="B274" s="29">
        <v>1339703.82</v>
      </c>
      <c r="C274" s="29">
        <v>66985.191000000006</v>
      </c>
      <c r="D274" s="29">
        <v>403991.95999999996</v>
      </c>
      <c r="E274" s="34">
        <v>0.3015531895699155</v>
      </c>
      <c r="K274">
        <v>0.3015531895699155</v>
      </c>
    </row>
    <row r="275" spans="1:11" x14ac:dyDescent="0.35">
      <c r="A275" s="7" t="s">
        <v>154</v>
      </c>
      <c r="B275" s="29">
        <v>708119</v>
      </c>
      <c r="C275" s="29">
        <v>35405.950000000004</v>
      </c>
      <c r="D275" s="29">
        <v>239203.13999999998</v>
      </c>
      <c r="E275" s="34">
        <v>0.33780076512563562</v>
      </c>
      <c r="K275">
        <v>0.33780076512563562</v>
      </c>
    </row>
    <row r="276" spans="1:11" x14ac:dyDescent="0.35">
      <c r="A276" s="7" t="s">
        <v>270</v>
      </c>
      <c r="B276" s="29">
        <v>148892.85999999999</v>
      </c>
      <c r="C276" s="29">
        <v>10422.5002</v>
      </c>
      <c r="D276" s="29">
        <v>30794.880000000005</v>
      </c>
      <c r="E276" s="34">
        <v>0.2068257671993137</v>
      </c>
      <c r="K276">
        <v>0.2068257671993137</v>
      </c>
    </row>
    <row r="277" spans="1:11" x14ac:dyDescent="0.35">
      <c r="A277" s="7" t="s">
        <v>1759</v>
      </c>
      <c r="B277" s="29">
        <v>4869499.08</v>
      </c>
      <c r="C277" s="29">
        <v>340864.93560000003</v>
      </c>
      <c r="D277" s="29">
        <v>1196838.54</v>
      </c>
      <c r="E277" s="34">
        <v>0.24578268120342267</v>
      </c>
      <c r="K277">
        <v>0.24578268120342267</v>
      </c>
    </row>
    <row r="278" spans="1:11" x14ac:dyDescent="0.35">
      <c r="A278" s="7" t="s">
        <v>280</v>
      </c>
      <c r="B278" s="29">
        <v>167061.51999999999</v>
      </c>
      <c r="C278" s="29">
        <v>11694.306399999999</v>
      </c>
      <c r="D278" s="29">
        <v>39333.4</v>
      </c>
      <c r="E278" s="34">
        <v>0.23544260820804219</v>
      </c>
      <c r="K278">
        <v>0.23544260820804219</v>
      </c>
    </row>
    <row r="279" spans="1:11" x14ac:dyDescent="0.35">
      <c r="A279" s="7" t="s">
        <v>597</v>
      </c>
      <c r="B279" s="29">
        <v>1863807.87</v>
      </c>
      <c r="C279" s="29">
        <v>149104.62960000001</v>
      </c>
      <c r="D279" s="29">
        <v>582675.39000000013</v>
      </c>
      <c r="E279" s="34">
        <v>0.31262631700337229</v>
      </c>
      <c r="K279">
        <v>0.31262631700337229</v>
      </c>
    </row>
    <row r="280" spans="1:11" x14ac:dyDescent="0.35">
      <c r="A280" s="7" t="s">
        <v>1349</v>
      </c>
      <c r="B280" s="29">
        <v>3530591.27</v>
      </c>
      <c r="C280" s="29">
        <v>247141.38890000002</v>
      </c>
      <c r="D280" s="29">
        <v>958281.04999999993</v>
      </c>
      <c r="E280" s="34">
        <v>0.2714222567031952</v>
      </c>
      <c r="K280">
        <v>0.2714222567031952</v>
      </c>
    </row>
    <row r="281" spans="1:11" x14ac:dyDescent="0.35">
      <c r="A281" s="7" t="s">
        <v>1352</v>
      </c>
      <c r="B281" s="29">
        <v>8045925.5899999999</v>
      </c>
      <c r="C281" s="29">
        <v>563214.79130000004</v>
      </c>
      <c r="D281" s="29">
        <v>2524557.3199999998</v>
      </c>
      <c r="E281" s="34">
        <v>0.31376841505192193</v>
      </c>
      <c r="K281">
        <v>0.31376841505192193</v>
      </c>
    </row>
    <row r="282" spans="1:11" x14ac:dyDescent="0.35">
      <c r="A282" s="7" t="s">
        <v>371</v>
      </c>
      <c r="B282" s="29">
        <v>61429.87</v>
      </c>
      <c r="C282" s="29">
        <v>4300.0909000000001</v>
      </c>
      <c r="D282" s="29">
        <v>2823.27</v>
      </c>
      <c r="E282" s="34">
        <v>4.5959237745416028E-2</v>
      </c>
      <c r="K282">
        <v>4.5959237745416028E-2</v>
      </c>
    </row>
    <row r="283" spans="1:11" x14ac:dyDescent="0.35">
      <c r="A283" s="7" t="s">
        <v>956</v>
      </c>
      <c r="B283" s="29">
        <v>649448.78</v>
      </c>
      <c r="C283" s="29">
        <v>45461.414600000004</v>
      </c>
      <c r="D283" s="29">
        <v>157150.69</v>
      </c>
      <c r="E283" s="34">
        <v>0.24197549497282911</v>
      </c>
      <c r="K283">
        <v>0.24197549497282911</v>
      </c>
    </row>
    <row r="284" spans="1:11" x14ac:dyDescent="0.35">
      <c r="A284" s="7" t="s">
        <v>600</v>
      </c>
      <c r="B284" s="29">
        <v>3487949.74</v>
      </c>
      <c r="C284" s="29">
        <v>279035.9792</v>
      </c>
      <c r="D284" s="29">
        <v>974284.31</v>
      </c>
      <c r="E284" s="34">
        <v>0.27932865511989863</v>
      </c>
      <c r="K284">
        <v>0.27932865511989863</v>
      </c>
    </row>
    <row r="285" spans="1:11" x14ac:dyDescent="0.35">
      <c r="A285" s="7" t="s">
        <v>1355</v>
      </c>
      <c r="B285" s="29">
        <v>3408201.82</v>
      </c>
      <c r="C285" s="29">
        <v>238574.1274</v>
      </c>
      <c r="D285" s="29">
        <v>959701.94</v>
      </c>
      <c r="E285" s="34">
        <v>0.28158600654699489</v>
      </c>
      <c r="K285">
        <v>0.28158600654699489</v>
      </c>
    </row>
    <row r="286" spans="1:11" x14ac:dyDescent="0.35">
      <c r="A286" s="7" t="s">
        <v>603</v>
      </c>
      <c r="B286" s="29">
        <v>9505177.8399999999</v>
      </c>
      <c r="C286" s="29">
        <v>760414.22719999996</v>
      </c>
      <c r="D286" s="29">
        <v>1571908.07</v>
      </c>
      <c r="E286" s="34">
        <v>0.16537387268916159</v>
      </c>
      <c r="K286">
        <v>0.16537387268916159</v>
      </c>
    </row>
    <row r="287" spans="1:11" x14ac:dyDescent="0.35">
      <c r="A287" s="7" t="s">
        <v>1358</v>
      </c>
      <c r="B287" s="29">
        <v>5781879.5700000003</v>
      </c>
      <c r="C287" s="29">
        <v>404731.56990000006</v>
      </c>
      <c r="D287" s="29">
        <v>1220590.8299999998</v>
      </c>
      <c r="E287" s="34">
        <v>0.21110623547629509</v>
      </c>
      <c r="K287">
        <v>0.21110623547629509</v>
      </c>
    </row>
    <row r="288" spans="1:11" x14ac:dyDescent="0.35">
      <c r="A288" s="7" t="s">
        <v>157</v>
      </c>
      <c r="B288" s="29">
        <v>1247614.3400000001</v>
      </c>
      <c r="C288" s="29">
        <v>62380.717000000004</v>
      </c>
      <c r="D288" s="29">
        <v>347466.41</v>
      </c>
      <c r="E288" s="34">
        <v>0.27850466194545337</v>
      </c>
      <c r="K288">
        <v>0.27850466194545337</v>
      </c>
    </row>
    <row r="289" spans="1:11" x14ac:dyDescent="0.35">
      <c r="A289" s="7" t="s">
        <v>1762</v>
      </c>
      <c r="B289" s="29">
        <v>3266270.07</v>
      </c>
      <c r="C289" s="29">
        <v>228638.90490000002</v>
      </c>
      <c r="D289" s="29">
        <v>875153.77</v>
      </c>
      <c r="E289" s="34">
        <v>0.2679367447407679</v>
      </c>
      <c r="K289">
        <v>0.2679367447407679</v>
      </c>
    </row>
    <row r="290" spans="1:11" x14ac:dyDescent="0.35">
      <c r="A290" s="7" t="s">
        <v>161</v>
      </c>
      <c r="B290" s="29">
        <v>85938.4</v>
      </c>
      <c r="C290" s="29">
        <v>4296.92</v>
      </c>
      <c r="D290" s="29">
        <v>24821.610000000004</v>
      </c>
      <c r="E290" s="34">
        <v>0.28883025515950966</v>
      </c>
      <c r="K290">
        <v>0.28883025515950966</v>
      </c>
    </row>
    <row r="291" spans="1:11" x14ac:dyDescent="0.35">
      <c r="A291" s="7" t="s">
        <v>606</v>
      </c>
      <c r="B291" s="29">
        <v>1842780.14</v>
      </c>
      <c r="C291" s="29">
        <v>147422.4112</v>
      </c>
      <c r="D291" s="29">
        <v>462567.67000000004</v>
      </c>
      <c r="E291" s="34">
        <v>0.25101620098857808</v>
      </c>
      <c r="K291">
        <v>0.25101620098857808</v>
      </c>
    </row>
    <row r="292" spans="1:11" x14ac:dyDescent="0.35">
      <c r="A292" s="7" t="s">
        <v>1361</v>
      </c>
      <c r="B292" s="29">
        <v>3828323.44</v>
      </c>
      <c r="C292" s="29">
        <v>267982.64079999999</v>
      </c>
      <c r="D292" s="29">
        <v>1155849.74</v>
      </c>
      <c r="E292" s="34">
        <v>0.30192060783662522</v>
      </c>
      <c r="K292">
        <v>0.30192060783662522</v>
      </c>
    </row>
    <row r="293" spans="1:11" x14ac:dyDescent="0.35">
      <c r="A293" s="7" t="s">
        <v>1364</v>
      </c>
      <c r="B293" s="29">
        <v>10205175.83</v>
      </c>
      <c r="C293" s="29">
        <v>714362.30810000002</v>
      </c>
      <c r="D293" s="29">
        <v>3264641.78</v>
      </c>
      <c r="E293" s="34">
        <v>0.31990059107095264</v>
      </c>
      <c r="K293">
        <v>0.31990059107095264</v>
      </c>
    </row>
    <row r="294" spans="1:11" x14ac:dyDescent="0.35">
      <c r="A294" s="7" t="s">
        <v>1367</v>
      </c>
      <c r="B294" s="29">
        <v>2927253.19</v>
      </c>
      <c r="C294" s="29">
        <v>204907.72330000001</v>
      </c>
      <c r="D294" s="29">
        <v>770824.39999999979</v>
      </c>
      <c r="E294" s="34">
        <v>0.26332686309242687</v>
      </c>
      <c r="K294">
        <v>0.26332686309242687</v>
      </c>
    </row>
    <row r="295" spans="1:11" x14ac:dyDescent="0.35">
      <c r="A295" s="7" t="s">
        <v>1370</v>
      </c>
      <c r="B295" s="29">
        <v>13159240.710000001</v>
      </c>
      <c r="C295" s="29">
        <v>921146.84970000014</v>
      </c>
      <c r="D295" s="29">
        <v>3916985.6500000004</v>
      </c>
      <c r="E295" s="34">
        <v>0.29766046053275669</v>
      </c>
      <c r="K295">
        <v>0.29766046053275669</v>
      </c>
    </row>
    <row r="296" spans="1:11" x14ac:dyDescent="0.35">
      <c r="A296" s="7" t="s">
        <v>1373</v>
      </c>
      <c r="B296" s="29">
        <v>3272058.06</v>
      </c>
      <c r="C296" s="29">
        <v>229044.06420000002</v>
      </c>
      <c r="D296" s="29">
        <v>847729.58000000007</v>
      </c>
      <c r="E296" s="34">
        <v>0.2590814601865592</v>
      </c>
      <c r="K296">
        <v>0.2590814601865592</v>
      </c>
    </row>
    <row r="297" spans="1:11" x14ac:dyDescent="0.35">
      <c r="A297" s="7" t="s">
        <v>609</v>
      </c>
      <c r="B297" s="29">
        <v>2996210.31</v>
      </c>
      <c r="C297" s="29">
        <v>239696.8248</v>
      </c>
      <c r="D297" s="29">
        <v>786889.44</v>
      </c>
      <c r="E297" s="34">
        <v>0.26262823987145278</v>
      </c>
      <c r="K297">
        <v>0.26262823987145278</v>
      </c>
    </row>
    <row r="298" spans="1:11" x14ac:dyDescent="0.35">
      <c r="A298" s="7" t="s">
        <v>612</v>
      </c>
      <c r="B298" s="29">
        <v>1665504.83</v>
      </c>
      <c r="C298" s="29">
        <v>133240.38640000002</v>
      </c>
      <c r="D298" s="29">
        <v>396885.71</v>
      </c>
      <c r="E298" s="34">
        <v>0.23829754369430439</v>
      </c>
      <c r="K298">
        <v>0.23829754369430439</v>
      </c>
    </row>
    <row r="299" spans="1:11" x14ac:dyDescent="0.35">
      <c r="A299" s="7" t="s">
        <v>385</v>
      </c>
      <c r="B299" s="29">
        <v>103552.14</v>
      </c>
      <c r="C299" s="29">
        <v>7248.6498000000011</v>
      </c>
      <c r="D299" s="29">
        <v>31586.19</v>
      </c>
      <c r="E299" s="34">
        <v>0.30502691687491923</v>
      </c>
      <c r="K299">
        <v>0.30502691687491923</v>
      </c>
    </row>
    <row r="300" spans="1:11" x14ac:dyDescent="0.35">
      <c r="A300" s="7" t="s">
        <v>1376</v>
      </c>
      <c r="B300" s="29">
        <v>3007832.2</v>
      </c>
      <c r="C300" s="29">
        <v>210548.25400000004</v>
      </c>
      <c r="D300" s="29">
        <v>1137146.98</v>
      </c>
      <c r="E300" s="34">
        <v>0.37806197433487143</v>
      </c>
      <c r="K300">
        <v>0.37806197433487143</v>
      </c>
    </row>
    <row r="301" spans="1:11" x14ac:dyDescent="0.35">
      <c r="A301" s="7" t="s">
        <v>1379</v>
      </c>
      <c r="B301" s="29">
        <v>6156215.0999999996</v>
      </c>
      <c r="C301" s="29">
        <v>430935.05700000003</v>
      </c>
      <c r="D301" s="29">
        <v>1348436.2100000002</v>
      </c>
      <c r="E301" s="34">
        <v>0.21903656517784773</v>
      </c>
      <c r="K301">
        <v>0.21903656517784773</v>
      </c>
    </row>
    <row r="302" spans="1:11" x14ac:dyDescent="0.35">
      <c r="A302" s="7" t="s">
        <v>1382</v>
      </c>
      <c r="B302" s="29">
        <v>6206943.9800000004</v>
      </c>
      <c r="C302" s="29">
        <v>434486.07860000007</v>
      </c>
      <c r="D302" s="29">
        <v>1905559.7200000002</v>
      </c>
      <c r="E302" s="34">
        <v>0.30700449788818618</v>
      </c>
      <c r="K302">
        <v>0.30700449788818618</v>
      </c>
    </row>
    <row r="303" spans="1:11" x14ac:dyDescent="0.35">
      <c r="A303" s="7" t="s">
        <v>165</v>
      </c>
      <c r="B303" s="29">
        <v>2941104.22</v>
      </c>
      <c r="C303" s="29">
        <v>147055.21100000001</v>
      </c>
      <c r="D303" s="29">
        <v>618758.56000000006</v>
      </c>
      <c r="E303" s="34">
        <v>0.21038307850240004</v>
      </c>
      <c r="K303">
        <v>0.21038307850240004</v>
      </c>
    </row>
    <row r="304" spans="1:11" x14ac:dyDescent="0.35">
      <c r="A304" s="7" t="s">
        <v>1765</v>
      </c>
      <c r="B304" s="29">
        <v>5637959.75</v>
      </c>
      <c r="C304" s="29">
        <v>394657.18250000005</v>
      </c>
      <c r="D304" s="29">
        <v>1206834.07</v>
      </c>
      <c r="E304" s="34">
        <v>0.2140551056612279</v>
      </c>
      <c r="K304">
        <v>0.2140551056612279</v>
      </c>
    </row>
    <row r="305" spans="1:11" x14ac:dyDescent="0.35">
      <c r="A305" s="7" t="s">
        <v>616</v>
      </c>
      <c r="B305" s="29">
        <v>443753.86</v>
      </c>
      <c r="C305" s="29">
        <v>35500.308799999999</v>
      </c>
      <c r="D305" s="29">
        <v>120754.14999999998</v>
      </c>
      <c r="E305" s="34">
        <v>0.27211966111122948</v>
      </c>
      <c r="K305">
        <v>0.27211966111122948</v>
      </c>
    </row>
    <row r="306" spans="1:11" x14ac:dyDescent="0.35">
      <c r="A306" s="7" t="s">
        <v>619</v>
      </c>
      <c r="B306" s="29">
        <v>1351766.01</v>
      </c>
      <c r="C306" s="29">
        <v>108141.28080000001</v>
      </c>
      <c r="D306" s="29">
        <v>520323.31999999995</v>
      </c>
      <c r="E306" s="34">
        <v>0.38492114474752914</v>
      </c>
      <c r="K306">
        <v>0.38492114474752914</v>
      </c>
    </row>
    <row r="307" spans="1:11" x14ac:dyDescent="0.35">
      <c r="A307" s="7" t="s">
        <v>622</v>
      </c>
      <c r="B307" s="29">
        <v>3309323.55</v>
      </c>
      <c r="C307" s="29">
        <v>264745.88399999996</v>
      </c>
      <c r="D307" s="29">
        <v>750303.65999999992</v>
      </c>
      <c r="E307" s="34">
        <v>0.22672417751355861</v>
      </c>
      <c r="K307">
        <v>0.22672417751355861</v>
      </c>
    </row>
    <row r="308" spans="1:11" x14ac:dyDescent="0.35">
      <c r="A308" s="7" t="s">
        <v>871</v>
      </c>
      <c r="B308" s="29">
        <v>845476.42</v>
      </c>
      <c r="C308" s="29">
        <v>67638.113600000012</v>
      </c>
      <c r="D308" s="29">
        <v>220408.53999999998</v>
      </c>
      <c r="E308" s="34">
        <v>0.26069152821553554</v>
      </c>
      <c r="K308">
        <v>0.26069152821553554</v>
      </c>
    </row>
    <row r="309" spans="1:11" x14ac:dyDescent="0.35">
      <c r="A309" s="7" t="s">
        <v>1385</v>
      </c>
      <c r="B309" s="29">
        <v>4356910.21</v>
      </c>
      <c r="C309" s="29">
        <v>304983.71470000001</v>
      </c>
      <c r="D309" s="29">
        <v>1203996.3499999999</v>
      </c>
      <c r="E309" s="34">
        <v>0.27634178625866146</v>
      </c>
      <c r="K309">
        <v>0.27634178625866146</v>
      </c>
    </row>
    <row r="310" spans="1:11" x14ac:dyDescent="0.35">
      <c r="A310" s="7" t="s">
        <v>625</v>
      </c>
      <c r="B310" s="29">
        <v>634075.81000000006</v>
      </c>
      <c r="C310" s="29">
        <v>50726.064800000007</v>
      </c>
      <c r="D310" s="29">
        <v>134511.69000000003</v>
      </c>
      <c r="E310" s="34">
        <v>0.21213818265673945</v>
      </c>
      <c r="K310">
        <v>0.21213818265673945</v>
      </c>
    </row>
    <row r="311" spans="1:11" x14ac:dyDescent="0.35">
      <c r="A311" s="7" t="s">
        <v>1388</v>
      </c>
      <c r="B311" s="29">
        <v>7980693.2599999998</v>
      </c>
      <c r="C311" s="29">
        <v>558648.52820000006</v>
      </c>
      <c r="D311" s="29">
        <v>2057528.7699999996</v>
      </c>
      <c r="E311" s="34">
        <v>0.25781328801503139</v>
      </c>
      <c r="K311">
        <v>0.25781328801503139</v>
      </c>
    </row>
    <row r="312" spans="1:11" x14ac:dyDescent="0.35">
      <c r="A312" s="7" t="s">
        <v>959</v>
      </c>
      <c r="B312" s="29">
        <v>387302.85</v>
      </c>
      <c r="C312" s="29">
        <v>27111.199500000002</v>
      </c>
      <c r="D312" s="29">
        <v>88485.17</v>
      </c>
      <c r="E312" s="34">
        <v>0.22846506293460014</v>
      </c>
      <c r="K312">
        <v>0.22846506293460014</v>
      </c>
    </row>
    <row r="313" spans="1:11" x14ac:dyDescent="0.35">
      <c r="A313" s="7" t="s">
        <v>874</v>
      </c>
      <c r="B313" s="29">
        <v>2085254.99</v>
      </c>
      <c r="C313" s="29">
        <v>104262.74950000001</v>
      </c>
      <c r="D313" s="29">
        <v>223185.22999999998</v>
      </c>
      <c r="E313" s="34">
        <v>0.10703018626992951</v>
      </c>
      <c r="K313">
        <v>0.10703018626992951</v>
      </c>
    </row>
    <row r="314" spans="1:11" x14ac:dyDescent="0.35">
      <c r="A314" s="7" t="s">
        <v>294</v>
      </c>
      <c r="B314" s="29">
        <v>32245.3</v>
      </c>
      <c r="C314" s="29">
        <v>2257.1710000000003</v>
      </c>
      <c r="D314" s="29">
        <v>8238.84</v>
      </c>
      <c r="E314" s="34">
        <v>0.25550514338523755</v>
      </c>
      <c r="K314">
        <v>0.25550514338523755</v>
      </c>
    </row>
    <row r="315" spans="1:11" x14ac:dyDescent="0.35">
      <c r="A315" s="7" t="s">
        <v>168</v>
      </c>
      <c r="B315" s="29">
        <v>1002942.78</v>
      </c>
      <c r="C315" s="29">
        <v>50147.139000000003</v>
      </c>
      <c r="D315" s="29">
        <v>267812.02999999997</v>
      </c>
      <c r="E315" s="34">
        <v>0.26702623054926422</v>
      </c>
      <c r="K315">
        <v>0.26702623054926422</v>
      </c>
    </row>
    <row r="316" spans="1:11" x14ac:dyDescent="0.35">
      <c r="A316" s="7" t="s">
        <v>628</v>
      </c>
      <c r="B316" s="29">
        <v>1522955.06</v>
      </c>
      <c r="C316" s="29">
        <v>121836.4048</v>
      </c>
      <c r="D316" s="29">
        <v>497523.60000000003</v>
      </c>
      <c r="E316" s="34">
        <v>0.32668304736450993</v>
      </c>
      <c r="K316">
        <v>0.32668304736450993</v>
      </c>
    </row>
    <row r="317" spans="1:11" x14ac:dyDescent="0.35">
      <c r="A317" s="7" t="s">
        <v>877</v>
      </c>
      <c r="B317" s="29">
        <v>2744216.75</v>
      </c>
      <c r="C317" s="29">
        <v>219537.34</v>
      </c>
      <c r="D317" s="29">
        <v>642810.98999999987</v>
      </c>
      <c r="E317" s="34">
        <v>0.23424206196540412</v>
      </c>
      <c r="K317">
        <v>0.23424206196540412</v>
      </c>
    </row>
    <row r="318" spans="1:11" x14ac:dyDescent="0.35">
      <c r="A318" s="7" t="s">
        <v>631</v>
      </c>
      <c r="B318" s="29">
        <v>2967130.33</v>
      </c>
      <c r="C318" s="29">
        <v>237370.4264</v>
      </c>
      <c r="D318" s="29">
        <v>834439.32</v>
      </c>
      <c r="E318" s="34">
        <v>0.28122772753295266</v>
      </c>
      <c r="K318">
        <v>0.28122772753295266</v>
      </c>
    </row>
    <row r="319" spans="1:11" x14ac:dyDescent="0.35">
      <c r="A319" s="7" t="s">
        <v>1391</v>
      </c>
      <c r="B319" s="29">
        <v>1922187.57</v>
      </c>
      <c r="C319" s="29">
        <v>134553.12990000003</v>
      </c>
      <c r="D319" s="29">
        <v>592335.32000000007</v>
      </c>
      <c r="E319" s="34">
        <v>0.30815687773904399</v>
      </c>
      <c r="K319">
        <v>0.30815687773904399</v>
      </c>
    </row>
    <row r="320" spans="1:11" x14ac:dyDescent="0.35">
      <c r="A320" s="7" t="s">
        <v>962</v>
      </c>
      <c r="B320" s="29">
        <v>341863.57</v>
      </c>
      <c r="C320" s="29">
        <v>23930.449900000003</v>
      </c>
      <c r="D320" s="29">
        <v>137259.5</v>
      </c>
      <c r="E320" s="34">
        <v>0.40150373436982478</v>
      </c>
      <c r="K320">
        <v>0.40150373436982478</v>
      </c>
    </row>
    <row r="321" spans="1:11" x14ac:dyDescent="0.35">
      <c r="A321" s="7" t="s">
        <v>172</v>
      </c>
      <c r="B321" s="29">
        <v>513148.69</v>
      </c>
      <c r="C321" s="29">
        <v>25657.434500000003</v>
      </c>
      <c r="D321" s="29">
        <v>129915.98</v>
      </c>
      <c r="E321" s="34">
        <v>0.25317414334624921</v>
      </c>
      <c r="K321">
        <v>0.25317414334624921</v>
      </c>
    </row>
    <row r="322" spans="1:11" x14ac:dyDescent="0.35">
      <c r="A322" s="7" t="s">
        <v>634</v>
      </c>
      <c r="B322" s="29">
        <v>2830071.13</v>
      </c>
      <c r="C322" s="29">
        <v>226405.69039999999</v>
      </c>
      <c r="D322" s="29">
        <v>757173.28999999992</v>
      </c>
      <c r="E322" s="34">
        <v>0.2675456747265571</v>
      </c>
      <c r="K322">
        <v>0.2675456747265571</v>
      </c>
    </row>
    <row r="323" spans="1:11" x14ac:dyDescent="0.35">
      <c r="A323" s="7" t="s">
        <v>637</v>
      </c>
      <c r="B323" s="29">
        <v>2563849.4700000002</v>
      </c>
      <c r="C323" s="29">
        <v>128192.47350000002</v>
      </c>
      <c r="D323" s="29">
        <v>478024.5</v>
      </c>
      <c r="E323" s="34">
        <v>0.18644795866272132</v>
      </c>
      <c r="K323">
        <v>0.18644795866272132</v>
      </c>
    </row>
    <row r="324" spans="1:11" x14ac:dyDescent="0.35">
      <c r="A324" s="7" t="s">
        <v>1394</v>
      </c>
      <c r="B324" s="29">
        <v>606185.74</v>
      </c>
      <c r="C324" s="29">
        <v>42433.001800000005</v>
      </c>
      <c r="D324" s="29">
        <v>72369.41</v>
      </c>
      <c r="E324" s="34">
        <v>0.11938487698506403</v>
      </c>
      <c r="K324">
        <v>0.11938487698506403</v>
      </c>
    </row>
    <row r="325" spans="1:11" x14ac:dyDescent="0.35">
      <c r="A325" s="7" t="s">
        <v>1397</v>
      </c>
      <c r="B325" s="29">
        <v>6356253.0899999999</v>
      </c>
      <c r="C325" s="29">
        <v>444937.71630000003</v>
      </c>
      <c r="D325" s="29">
        <v>1664889.9900000002</v>
      </c>
      <c r="E325" s="34">
        <v>0.26192946794697258</v>
      </c>
      <c r="K325">
        <v>0.26192946794697258</v>
      </c>
    </row>
    <row r="326" spans="1:11" x14ac:dyDescent="0.35">
      <c r="A326" s="7" t="s">
        <v>176</v>
      </c>
      <c r="B326" s="29">
        <v>509650.46</v>
      </c>
      <c r="C326" s="29">
        <v>25482.523000000001</v>
      </c>
      <c r="D326" s="29">
        <v>112204.85</v>
      </c>
      <c r="E326" s="34">
        <v>0.22016040169962764</v>
      </c>
      <c r="K326">
        <v>0.22016040169962764</v>
      </c>
    </row>
    <row r="327" spans="1:11" x14ac:dyDescent="0.35">
      <c r="A327" s="7" t="s">
        <v>1400</v>
      </c>
      <c r="B327" s="29">
        <v>6765749.7199999997</v>
      </c>
      <c r="C327" s="29">
        <v>473602.4804</v>
      </c>
      <c r="D327" s="29">
        <v>2029693.5700000003</v>
      </c>
      <c r="E327" s="34">
        <v>0.29999536695838647</v>
      </c>
      <c r="K327">
        <v>0.29999536695838647</v>
      </c>
    </row>
    <row r="328" spans="1:11" x14ac:dyDescent="0.35">
      <c r="A328" s="7" t="s">
        <v>640</v>
      </c>
      <c r="B328" s="29">
        <v>1601968.84</v>
      </c>
      <c r="C328" s="29">
        <v>128157.50720000001</v>
      </c>
      <c r="D328" s="29">
        <v>455120.95</v>
      </c>
      <c r="E328" s="34">
        <v>0.28410100036652397</v>
      </c>
      <c r="K328">
        <v>0.28410100036652397</v>
      </c>
    </row>
    <row r="329" spans="1:11" x14ac:dyDescent="0.35">
      <c r="A329" s="7" t="s">
        <v>643</v>
      </c>
      <c r="B329" s="29">
        <v>5074646.97</v>
      </c>
      <c r="C329" s="29">
        <v>405971.75760000001</v>
      </c>
      <c r="D329" s="29">
        <v>997225.80999999994</v>
      </c>
      <c r="E329" s="34">
        <v>0.19651136638574879</v>
      </c>
      <c r="K329">
        <v>0.19651136638574879</v>
      </c>
    </row>
    <row r="330" spans="1:11" x14ac:dyDescent="0.35">
      <c r="A330" s="7" t="s">
        <v>335</v>
      </c>
      <c r="B330" s="29">
        <v>11619.04</v>
      </c>
      <c r="C330" s="29">
        <v>813.33280000000013</v>
      </c>
      <c r="D330" s="29">
        <v>2695.1</v>
      </c>
      <c r="E330" s="34">
        <v>0.23195547997080651</v>
      </c>
      <c r="K330">
        <v>0.23195547997080651</v>
      </c>
    </row>
    <row r="331" spans="1:11" x14ac:dyDescent="0.35">
      <c r="A331" s="7" t="s">
        <v>179</v>
      </c>
      <c r="B331" s="29">
        <v>248015.01</v>
      </c>
      <c r="C331" s="29">
        <v>12400.750500000002</v>
      </c>
      <c r="D331" s="29">
        <v>52476.700000000012</v>
      </c>
      <c r="E331" s="34">
        <v>0.21158679065432373</v>
      </c>
      <c r="K331">
        <v>0.21158679065432373</v>
      </c>
    </row>
    <row r="332" spans="1:11" x14ac:dyDescent="0.35">
      <c r="A332" s="7" t="s">
        <v>375</v>
      </c>
      <c r="B332" s="29">
        <v>118120.14</v>
      </c>
      <c r="C332" s="29">
        <v>8268.4098000000013</v>
      </c>
      <c r="D332" s="29">
        <v>13843.09</v>
      </c>
      <c r="E332" s="34">
        <v>0.11719500163138988</v>
      </c>
      <c r="K332">
        <v>0.11719500163138988</v>
      </c>
    </row>
    <row r="333" spans="1:11" x14ac:dyDescent="0.35">
      <c r="A333" s="7" t="s">
        <v>1403</v>
      </c>
      <c r="B333" s="29">
        <v>4690157.1500000004</v>
      </c>
      <c r="C333" s="29">
        <v>328311.00050000008</v>
      </c>
      <c r="D333" s="29">
        <v>1385196.47</v>
      </c>
      <c r="E333" s="34">
        <v>0.29534116356847445</v>
      </c>
      <c r="K333">
        <v>0.29534116356847445</v>
      </c>
    </row>
    <row r="334" spans="1:11" x14ac:dyDescent="0.35">
      <c r="A334" s="7" t="s">
        <v>1406</v>
      </c>
      <c r="B334" s="29">
        <v>3227351.9</v>
      </c>
      <c r="C334" s="29">
        <v>225914.633</v>
      </c>
      <c r="D334" s="29">
        <v>918080.72000000009</v>
      </c>
      <c r="E334" s="34">
        <v>0.28446873735708839</v>
      </c>
      <c r="K334">
        <v>0.28446873735708839</v>
      </c>
    </row>
    <row r="335" spans="1:11" x14ac:dyDescent="0.35">
      <c r="A335" s="7" t="s">
        <v>1409</v>
      </c>
      <c r="B335" s="29">
        <v>13000999.130000001</v>
      </c>
      <c r="C335" s="29">
        <v>910069.93910000019</v>
      </c>
      <c r="D335" s="29">
        <v>3226680.8</v>
      </c>
      <c r="E335" s="34">
        <v>0.24818714067554895</v>
      </c>
      <c r="K335">
        <v>0.24818714067554895</v>
      </c>
    </row>
    <row r="336" spans="1:11" x14ac:dyDescent="0.35">
      <c r="A336" s="7" t="s">
        <v>1412</v>
      </c>
      <c r="B336" s="29">
        <v>3310700.87</v>
      </c>
      <c r="C336" s="29">
        <v>231749.06090000004</v>
      </c>
      <c r="D336" s="29">
        <v>803390.94999999984</v>
      </c>
      <c r="E336" s="34">
        <v>0.24266491644713278</v>
      </c>
      <c r="K336">
        <v>0.24266491644713278</v>
      </c>
    </row>
    <row r="337" spans="1:11" x14ac:dyDescent="0.35">
      <c r="A337" s="7" t="s">
        <v>646</v>
      </c>
      <c r="B337" s="29">
        <v>2661994.64</v>
      </c>
      <c r="C337" s="29">
        <v>212959.57120000001</v>
      </c>
      <c r="D337" s="29">
        <v>701716.12</v>
      </c>
      <c r="E337" s="34">
        <v>0.26360538426929364</v>
      </c>
      <c r="K337">
        <v>0.26360538426929364</v>
      </c>
    </row>
    <row r="338" spans="1:11" x14ac:dyDescent="0.35">
      <c r="A338" s="7" t="s">
        <v>1415</v>
      </c>
      <c r="B338" s="29">
        <v>7218927.2599999998</v>
      </c>
      <c r="C338" s="29">
        <v>505324.90820000001</v>
      </c>
      <c r="D338" s="29">
        <v>1956769.32</v>
      </c>
      <c r="E338" s="34">
        <v>0.27106095539186803</v>
      </c>
      <c r="K338">
        <v>0.27106095539186803</v>
      </c>
    </row>
    <row r="339" spans="1:11" x14ac:dyDescent="0.35">
      <c r="A339" s="7" t="s">
        <v>182</v>
      </c>
      <c r="B339" s="29">
        <v>1967647.28</v>
      </c>
      <c r="C339" s="29">
        <v>98382.364000000001</v>
      </c>
      <c r="D339" s="29">
        <v>493547.51</v>
      </c>
      <c r="E339" s="34">
        <v>0.25083129228323892</v>
      </c>
      <c r="K339">
        <v>0.25083129228323892</v>
      </c>
    </row>
    <row r="340" spans="1:11" x14ac:dyDescent="0.35">
      <c r="A340" s="7" t="s">
        <v>1418</v>
      </c>
      <c r="B340" s="29">
        <v>5396972.3399999999</v>
      </c>
      <c r="C340" s="29">
        <v>377788.0638</v>
      </c>
      <c r="D340" s="29">
        <v>1335530.21</v>
      </c>
      <c r="E340" s="34">
        <v>0.24745915410787522</v>
      </c>
      <c r="K340">
        <v>0.24745915410787522</v>
      </c>
    </row>
    <row r="341" spans="1:11" x14ac:dyDescent="0.35">
      <c r="A341" s="7" t="s">
        <v>649</v>
      </c>
      <c r="B341" s="29">
        <v>3296569.92</v>
      </c>
      <c r="C341" s="29">
        <v>263725.59360000002</v>
      </c>
      <c r="D341" s="29">
        <v>549889.80999999994</v>
      </c>
      <c r="E341" s="34">
        <v>0.16680665763036506</v>
      </c>
      <c r="K341">
        <v>0.16680665763036506</v>
      </c>
    </row>
    <row r="342" spans="1:11" x14ac:dyDescent="0.35">
      <c r="A342" s="7" t="s">
        <v>186</v>
      </c>
      <c r="B342" s="29">
        <v>1660565.56</v>
      </c>
      <c r="C342" s="29">
        <v>83028.278000000006</v>
      </c>
      <c r="D342" s="29">
        <v>390863.00999999995</v>
      </c>
      <c r="E342" s="34">
        <v>0.23537945108291897</v>
      </c>
      <c r="K342">
        <v>0.23537945108291897</v>
      </c>
    </row>
    <row r="343" spans="1:11" x14ac:dyDescent="0.35">
      <c r="A343" s="7" t="s">
        <v>1421</v>
      </c>
      <c r="B343" s="29">
        <v>4144229.61</v>
      </c>
      <c r="C343" s="29">
        <v>290096.07270000002</v>
      </c>
      <c r="D343" s="29">
        <v>1275965.33</v>
      </c>
      <c r="E343" s="34">
        <v>0.30788963210945258</v>
      </c>
      <c r="K343">
        <v>0.30788963210945258</v>
      </c>
    </row>
    <row r="344" spans="1:11" x14ac:dyDescent="0.35">
      <c r="A344" s="7" t="s">
        <v>1424</v>
      </c>
      <c r="B344" s="29">
        <v>5273514.18</v>
      </c>
      <c r="C344" s="29">
        <v>369145.9926</v>
      </c>
      <c r="D344" s="29">
        <v>1649273.7399999998</v>
      </c>
      <c r="E344" s="34">
        <v>0.31274662088800903</v>
      </c>
      <c r="K344">
        <v>0.31274662088800903</v>
      </c>
    </row>
    <row r="345" spans="1:11" x14ac:dyDescent="0.35">
      <c r="A345" s="7" t="s">
        <v>652</v>
      </c>
      <c r="B345" s="29">
        <v>5336780.8899999997</v>
      </c>
      <c r="C345" s="29">
        <v>426942.47119999997</v>
      </c>
      <c r="D345" s="29">
        <v>1619554.96</v>
      </c>
      <c r="E345" s="34">
        <v>0.30347038662102543</v>
      </c>
      <c r="K345">
        <v>0.30347038662102543</v>
      </c>
    </row>
    <row r="346" spans="1:11" x14ac:dyDescent="0.35">
      <c r="A346" s="7" t="s">
        <v>1427</v>
      </c>
      <c r="B346" s="29">
        <v>9492037.9399999995</v>
      </c>
      <c r="C346" s="29">
        <v>664442.65580000007</v>
      </c>
      <c r="D346" s="29">
        <v>1527649.2799999998</v>
      </c>
      <c r="E346" s="34">
        <v>0.16094007310720881</v>
      </c>
      <c r="K346">
        <v>0.16094007310720881</v>
      </c>
    </row>
    <row r="347" spans="1:11" x14ac:dyDescent="0.35">
      <c r="A347" s="7" t="s">
        <v>189</v>
      </c>
      <c r="B347" s="29">
        <v>3103675.64</v>
      </c>
      <c r="C347" s="29">
        <v>155183.78200000001</v>
      </c>
      <c r="D347" s="29">
        <v>809791.04</v>
      </c>
      <c r="E347" s="34">
        <v>0.26091355345367212</v>
      </c>
      <c r="K347">
        <v>0.26091355345367212</v>
      </c>
    </row>
    <row r="348" spans="1:11" x14ac:dyDescent="0.35">
      <c r="A348" s="7" t="s">
        <v>193</v>
      </c>
      <c r="B348" s="29">
        <v>753865.84</v>
      </c>
      <c r="C348" s="29">
        <v>37693.292000000001</v>
      </c>
      <c r="D348" s="29">
        <v>254065.62</v>
      </c>
      <c r="E348" s="34">
        <v>0.33701702149018981</v>
      </c>
      <c r="K348">
        <v>0.33701702149018981</v>
      </c>
    </row>
    <row r="349" spans="1:11" x14ac:dyDescent="0.35">
      <c r="A349" s="7" t="s">
        <v>655</v>
      </c>
      <c r="B349" s="29">
        <v>1258077.28</v>
      </c>
      <c r="C349" s="29">
        <v>100646.18240000001</v>
      </c>
      <c r="D349" s="29">
        <v>370258.92</v>
      </c>
      <c r="E349" s="34">
        <v>0.29430538639089004</v>
      </c>
      <c r="K349">
        <v>0.29430538639089004</v>
      </c>
    </row>
    <row r="350" spans="1:11" x14ac:dyDescent="0.35">
      <c r="A350" s="7" t="s">
        <v>1430</v>
      </c>
      <c r="B350" s="29">
        <v>3513640.48</v>
      </c>
      <c r="C350" s="29">
        <v>245954.83360000001</v>
      </c>
      <c r="D350" s="29">
        <v>1041514.8</v>
      </c>
      <c r="E350" s="34">
        <v>0.29642042375377009</v>
      </c>
      <c r="K350">
        <v>0.29642042375377009</v>
      </c>
    </row>
    <row r="351" spans="1:11" x14ac:dyDescent="0.35">
      <c r="A351" s="7" t="s">
        <v>880</v>
      </c>
      <c r="B351" s="29">
        <v>6505271.1600000001</v>
      </c>
      <c r="C351" s="29">
        <v>325263.55800000002</v>
      </c>
      <c r="D351" s="29">
        <v>1031617.85</v>
      </c>
      <c r="E351" s="34">
        <v>0.15858183688687313</v>
      </c>
      <c r="K351">
        <v>0.15858183688687313</v>
      </c>
    </row>
    <row r="352" spans="1:11" x14ac:dyDescent="0.35">
      <c r="A352" s="7" t="s">
        <v>658</v>
      </c>
      <c r="B352" s="29">
        <v>3171875.82</v>
      </c>
      <c r="C352" s="29">
        <v>253750.0656</v>
      </c>
      <c r="D352" s="29">
        <v>835499.34</v>
      </c>
      <c r="E352" s="34">
        <v>0.26340859081929635</v>
      </c>
      <c r="K352">
        <v>0.26340859081929635</v>
      </c>
    </row>
    <row r="353" spans="1:11" x14ac:dyDescent="0.35">
      <c r="A353" s="7" t="s">
        <v>1433</v>
      </c>
      <c r="B353" s="29">
        <v>6759768.8899999997</v>
      </c>
      <c r="C353" s="29">
        <v>473183.8223</v>
      </c>
      <c r="D353" s="29">
        <v>1966996.47</v>
      </c>
      <c r="E353" s="34">
        <v>0.29098575735479026</v>
      </c>
      <c r="K353">
        <v>0.29098575735479026</v>
      </c>
    </row>
    <row r="354" spans="1:11" x14ac:dyDescent="0.35">
      <c r="A354" s="7" t="s">
        <v>1436</v>
      </c>
      <c r="B354" s="29">
        <v>10990726.960000001</v>
      </c>
      <c r="C354" s="29">
        <v>769350.88720000011</v>
      </c>
      <c r="D354" s="29">
        <v>2644722.6799999997</v>
      </c>
      <c r="E354" s="34">
        <v>0.24063218835526412</v>
      </c>
      <c r="K354">
        <v>0.24063218835526412</v>
      </c>
    </row>
    <row r="355" spans="1:11" x14ac:dyDescent="0.35">
      <c r="A355" s="7" t="s">
        <v>661</v>
      </c>
      <c r="B355" s="29">
        <v>3014462.36</v>
      </c>
      <c r="C355" s="29">
        <v>241156.98879999999</v>
      </c>
      <c r="D355" s="29">
        <v>563979.36</v>
      </c>
      <c r="E355" s="34">
        <v>0.18709119327003307</v>
      </c>
      <c r="K355">
        <v>0.18709119327003307</v>
      </c>
    </row>
    <row r="356" spans="1:11" x14ac:dyDescent="0.35">
      <c r="A356" s="7" t="s">
        <v>1439</v>
      </c>
      <c r="B356" s="29">
        <v>4243962.8499999996</v>
      </c>
      <c r="C356" s="29">
        <v>297077.3995</v>
      </c>
      <c r="D356" s="29">
        <v>1344025.1300000001</v>
      </c>
      <c r="E356" s="34">
        <v>0.31669106858463669</v>
      </c>
      <c r="K356">
        <v>0.31669106858463669</v>
      </c>
    </row>
    <row r="357" spans="1:11" x14ac:dyDescent="0.35">
      <c r="A357" s="7" t="s">
        <v>1442</v>
      </c>
      <c r="B357" s="29">
        <v>12203656.6</v>
      </c>
      <c r="C357" s="29">
        <v>854255.96200000006</v>
      </c>
      <c r="D357" s="29">
        <v>3416237.46</v>
      </c>
      <c r="E357" s="34">
        <v>0.27993556128087055</v>
      </c>
      <c r="K357">
        <v>0.27993556128087055</v>
      </c>
    </row>
    <row r="358" spans="1:11" x14ac:dyDescent="0.35">
      <c r="A358" s="7" t="s">
        <v>965</v>
      </c>
      <c r="B358" s="29">
        <v>500000</v>
      </c>
      <c r="C358" s="29">
        <v>35000</v>
      </c>
      <c r="D358" s="29">
        <v>125000</v>
      </c>
      <c r="E358" s="34">
        <v>0.25</v>
      </c>
      <c r="K358">
        <v>0.25</v>
      </c>
    </row>
    <row r="359" spans="1:11" x14ac:dyDescent="0.35">
      <c r="A359" s="7" t="s">
        <v>1445</v>
      </c>
      <c r="B359" s="29">
        <v>4331842.08</v>
      </c>
      <c r="C359" s="29">
        <v>303228.94560000004</v>
      </c>
      <c r="D359" s="29">
        <v>1244442.5900000001</v>
      </c>
      <c r="E359" s="34">
        <v>0.28727792172885491</v>
      </c>
      <c r="K359">
        <v>0.28727792172885491</v>
      </c>
    </row>
    <row r="360" spans="1:11" x14ac:dyDescent="0.35">
      <c r="A360" s="7" t="s">
        <v>664</v>
      </c>
      <c r="B360" s="29">
        <v>3345464.93</v>
      </c>
      <c r="C360" s="29">
        <v>267637.19440000004</v>
      </c>
      <c r="D360" s="29">
        <v>663046.78000000014</v>
      </c>
      <c r="E360" s="34">
        <v>0.19819271577299127</v>
      </c>
      <c r="K360">
        <v>0.19819271577299127</v>
      </c>
    </row>
    <row r="361" spans="1:11" x14ac:dyDescent="0.35">
      <c r="A361" s="7" t="s">
        <v>1448</v>
      </c>
      <c r="B361" s="29">
        <v>4605264.51</v>
      </c>
      <c r="C361" s="29">
        <v>322368.51569999999</v>
      </c>
      <c r="D361" s="29">
        <v>1328080.5199999998</v>
      </c>
      <c r="E361" s="34">
        <v>0.28838311395928912</v>
      </c>
      <c r="K361">
        <v>0.28838311395928912</v>
      </c>
    </row>
    <row r="362" spans="1:11" x14ac:dyDescent="0.35">
      <c r="A362" s="7" t="s">
        <v>1451</v>
      </c>
      <c r="B362" s="29">
        <v>9924609.8900000006</v>
      </c>
      <c r="C362" s="29">
        <v>694722.69230000011</v>
      </c>
      <c r="D362" s="29">
        <v>3140738.31</v>
      </c>
      <c r="E362" s="34">
        <v>0.31645962358324997</v>
      </c>
      <c r="K362">
        <v>0.31645962358324997</v>
      </c>
    </row>
    <row r="363" spans="1:11" x14ac:dyDescent="0.35">
      <c r="A363" s="7" t="s">
        <v>1454</v>
      </c>
      <c r="B363" s="29">
        <v>7775540.5099999998</v>
      </c>
      <c r="C363" s="29">
        <v>544287.83570000005</v>
      </c>
      <c r="D363" s="29">
        <v>1827837.45</v>
      </c>
      <c r="E363" s="34">
        <v>0.23507529124814502</v>
      </c>
      <c r="K363">
        <v>0.23507529124814502</v>
      </c>
    </row>
    <row r="364" spans="1:11" x14ac:dyDescent="0.35">
      <c r="A364" s="7" t="s">
        <v>196</v>
      </c>
      <c r="B364" s="29">
        <v>1152814.6299999999</v>
      </c>
      <c r="C364" s="29">
        <v>57640.731499999994</v>
      </c>
      <c r="D364" s="29">
        <v>324718.93</v>
      </c>
      <c r="E364" s="34">
        <v>0.28167488644726862</v>
      </c>
      <c r="K364">
        <v>0.28167488644726862</v>
      </c>
    </row>
    <row r="365" spans="1:11" x14ac:dyDescent="0.35">
      <c r="A365" s="7" t="s">
        <v>1457</v>
      </c>
      <c r="B365" s="29">
        <v>4484149.8</v>
      </c>
      <c r="C365" s="29">
        <v>313890.48600000003</v>
      </c>
      <c r="D365" s="29">
        <v>867143.11</v>
      </c>
      <c r="E365" s="34">
        <v>0.19337960342002847</v>
      </c>
      <c r="K365">
        <v>0.19337960342002847</v>
      </c>
    </row>
    <row r="366" spans="1:11" x14ac:dyDescent="0.35">
      <c r="A366" s="7" t="s">
        <v>883</v>
      </c>
      <c r="B366" s="29">
        <v>3046617.33</v>
      </c>
      <c r="C366" s="29">
        <v>243729.38640000002</v>
      </c>
      <c r="D366" s="29">
        <v>703241.38000000012</v>
      </c>
      <c r="E366" s="34">
        <v>0.23082694799743692</v>
      </c>
      <c r="K366">
        <v>0.23082694799743692</v>
      </c>
    </row>
    <row r="367" spans="1:11" x14ac:dyDescent="0.35">
      <c r="A367" s="7" t="s">
        <v>667</v>
      </c>
      <c r="B367" s="29">
        <v>1206202.33</v>
      </c>
      <c r="C367" s="29">
        <v>96496.186400000006</v>
      </c>
      <c r="D367" s="29">
        <v>282555.29000000004</v>
      </c>
      <c r="E367" s="34">
        <v>0.23425198490538485</v>
      </c>
      <c r="K367">
        <v>0.23425198490538485</v>
      </c>
    </row>
    <row r="368" spans="1:11" x14ac:dyDescent="0.35">
      <c r="A368" s="7" t="s">
        <v>1460</v>
      </c>
      <c r="B368" s="29">
        <v>6973897.1600000001</v>
      </c>
      <c r="C368" s="29">
        <v>488172.80120000005</v>
      </c>
      <c r="D368" s="29">
        <v>1541492.8900000001</v>
      </c>
      <c r="E368" s="34">
        <v>0.22103751383681144</v>
      </c>
      <c r="K368">
        <v>0.22103751383681144</v>
      </c>
    </row>
    <row r="369" spans="1:11" x14ac:dyDescent="0.35">
      <c r="A369" s="7" t="s">
        <v>1463</v>
      </c>
      <c r="B369" s="29">
        <v>6564697.1100000003</v>
      </c>
      <c r="C369" s="29">
        <v>459528.79770000005</v>
      </c>
      <c r="D369" s="29">
        <v>1881837.6800000002</v>
      </c>
      <c r="E369" s="34">
        <v>0.28666024471005641</v>
      </c>
      <c r="K369">
        <v>0.28666024471005641</v>
      </c>
    </row>
    <row r="370" spans="1:11" x14ac:dyDescent="0.35">
      <c r="A370" s="7" t="s">
        <v>1466</v>
      </c>
      <c r="B370" s="29">
        <v>3757362.93</v>
      </c>
      <c r="C370" s="29">
        <v>263015.40510000003</v>
      </c>
      <c r="D370" s="29">
        <v>1217829.9300000002</v>
      </c>
      <c r="E370" s="34">
        <v>0.32411825865328375</v>
      </c>
      <c r="K370">
        <v>0.32411825865328375</v>
      </c>
    </row>
    <row r="371" spans="1:11" x14ac:dyDescent="0.35">
      <c r="A371" s="7" t="s">
        <v>1469</v>
      </c>
      <c r="B371" s="29">
        <v>3401987.68</v>
      </c>
      <c r="C371" s="29">
        <v>238139.13760000005</v>
      </c>
      <c r="D371" s="29">
        <v>947127.5</v>
      </c>
      <c r="E371" s="34">
        <v>0.27840415342127284</v>
      </c>
      <c r="K371">
        <v>0.27840415342127284</v>
      </c>
    </row>
    <row r="372" spans="1:11" x14ac:dyDescent="0.35">
      <c r="A372" s="7" t="s">
        <v>1472</v>
      </c>
      <c r="B372" s="29">
        <v>3134381.31</v>
      </c>
      <c r="C372" s="29">
        <v>219406.69170000002</v>
      </c>
      <c r="D372" s="29">
        <v>800079.15000000014</v>
      </c>
      <c r="E372" s="34">
        <v>0.25525903547453199</v>
      </c>
      <c r="K372">
        <v>0.25525903547453199</v>
      </c>
    </row>
    <row r="373" spans="1:11" x14ac:dyDescent="0.35">
      <c r="A373" s="7" t="s">
        <v>1475</v>
      </c>
      <c r="B373" s="29">
        <v>1969146.77</v>
      </c>
      <c r="C373" s="29">
        <v>137840.2739</v>
      </c>
      <c r="D373" s="29">
        <v>360287.83999999997</v>
      </c>
      <c r="E373" s="34">
        <v>0.18296647334215721</v>
      </c>
      <c r="K373">
        <v>0.18296647334215721</v>
      </c>
    </row>
    <row r="374" spans="1:11" x14ac:dyDescent="0.35">
      <c r="A374" s="7" t="s">
        <v>1478</v>
      </c>
      <c r="B374" s="29">
        <v>2797336.21</v>
      </c>
      <c r="C374" s="29">
        <v>195813.53470000002</v>
      </c>
      <c r="D374" s="29">
        <v>1227813.23</v>
      </c>
      <c r="E374" s="34">
        <v>0.43892229529320681</v>
      </c>
      <c r="K374">
        <v>0.43892229529320681</v>
      </c>
    </row>
    <row r="375" spans="1:11" x14ac:dyDescent="0.35">
      <c r="A375" s="7" t="s">
        <v>968</v>
      </c>
      <c r="B375" s="29">
        <v>644498.78</v>
      </c>
      <c r="C375" s="29">
        <v>45114.914600000004</v>
      </c>
      <c r="D375" s="29">
        <v>182587.9</v>
      </c>
      <c r="E375" s="34">
        <v>0.28330216544397491</v>
      </c>
      <c r="K375">
        <v>0.28330216544397491</v>
      </c>
    </row>
    <row r="376" spans="1:11" x14ac:dyDescent="0.35">
      <c r="A376" s="7" t="s">
        <v>1481</v>
      </c>
      <c r="B376" s="29">
        <v>3800877.89</v>
      </c>
      <c r="C376" s="29">
        <v>266061.45230000006</v>
      </c>
      <c r="D376" s="29">
        <v>1093358.99</v>
      </c>
      <c r="E376" s="34">
        <v>0.287659593820837</v>
      </c>
      <c r="K376">
        <v>0.287659593820837</v>
      </c>
    </row>
    <row r="377" spans="1:11" x14ac:dyDescent="0.35">
      <c r="A377" s="7" t="s">
        <v>670</v>
      </c>
      <c r="B377" s="29">
        <v>3161181.21</v>
      </c>
      <c r="C377" s="29">
        <v>252894.49679999999</v>
      </c>
      <c r="D377" s="29">
        <v>941815.95</v>
      </c>
      <c r="E377" s="34">
        <v>0.297931655110654</v>
      </c>
      <c r="K377">
        <v>0.297931655110654</v>
      </c>
    </row>
    <row r="378" spans="1:11" x14ac:dyDescent="0.35">
      <c r="A378" s="7" t="s">
        <v>338</v>
      </c>
      <c r="B378" s="29">
        <v>148058.76999999999</v>
      </c>
      <c r="C378" s="29">
        <v>10364.1139</v>
      </c>
      <c r="D378" s="29">
        <v>31191.94</v>
      </c>
      <c r="E378" s="34">
        <v>0.21067269436319105</v>
      </c>
      <c r="K378">
        <v>0.21067269436319105</v>
      </c>
    </row>
    <row r="379" spans="1:11" x14ac:dyDescent="0.35">
      <c r="A379" s="7" t="s">
        <v>1484</v>
      </c>
      <c r="B379" s="29">
        <v>7628929.8099999996</v>
      </c>
      <c r="C379" s="29">
        <v>534025.08669999999</v>
      </c>
      <c r="D379" s="29">
        <v>2204739.44</v>
      </c>
      <c r="E379" s="34">
        <v>0.28899721126153605</v>
      </c>
      <c r="K379">
        <v>0.28899721126153605</v>
      </c>
    </row>
    <row r="380" spans="1:11" x14ac:dyDescent="0.35">
      <c r="A380" s="7" t="s">
        <v>1487</v>
      </c>
      <c r="B380" s="29">
        <v>7700376.9500000002</v>
      </c>
      <c r="C380" s="29">
        <v>539026.38650000002</v>
      </c>
      <c r="D380" s="29">
        <v>2286455.6799999997</v>
      </c>
      <c r="E380" s="34">
        <v>0.29692776014036554</v>
      </c>
      <c r="K380">
        <v>0.29692776014036554</v>
      </c>
    </row>
    <row r="381" spans="1:11" x14ac:dyDescent="0.35">
      <c r="A381" s="7" t="s">
        <v>1490</v>
      </c>
      <c r="B381" s="29">
        <v>4663096.7</v>
      </c>
      <c r="C381" s="29">
        <v>326416.76900000003</v>
      </c>
      <c r="D381" s="29">
        <v>1298067.2599999998</v>
      </c>
      <c r="E381" s="34">
        <v>0.27837022123088284</v>
      </c>
      <c r="K381">
        <v>0.27837022123088284</v>
      </c>
    </row>
    <row r="382" spans="1:11" x14ac:dyDescent="0.35">
      <c r="A382" s="7" t="s">
        <v>298</v>
      </c>
      <c r="B382" s="29">
        <v>25452.14</v>
      </c>
      <c r="C382" s="29">
        <v>1781.6498000000001</v>
      </c>
      <c r="D382" s="29">
        <v>2259.37</v>
      </c>
      <c r="E382" s="34">
        <v>8.8769352989571795E-2</v>
      </c>
      <c r="K382">
        <v>8.8769352989571795E-2</v>
      </c>
    </row>
    <row r="383" spans="1:11" x14ac:dyDescent="0.35">
      <c r="A383" s="7" t="s">
        <v>1493</v>
      </c>
      <c r="B383" s="29">
        <v>5643530.1699999999</v>
      </c>
      <c r="C383" s="29">
        <v>395047.11190000002</v>
      </c>
      <c r="D383" s="29">
        <v>1451757.26</v>
      </c>
      <c r="E383" s="34">
        <v>0.25724275697457644</v>
      </c>
      <c r="K383">
        <v>0.25724275697457644</v>
      </c>
    </row>
    <row r="384" spans="1:11" x14ac:dyDescent="0.35">
      <c r="A384" s="7" t="s">
        <v>1768</v>
      </c>
      <c r="B384" s="29">
        <v>3518746.91</v>
      </c>
      <c r="C384" s="29">
        <v>246312.28370000003</v>
      </c>
      <c r="D384" s="29">
        <v>1045990.5900000001</v>
      </c>
      <c r="E384" s="34">
        <v>0.29726224043774718</v>
      </c>
      <c r="K384">
        <v>0.29726224043774718</v>
      </c>
    </row>
    <row r="385" spans="1:11" x14ac:dyDescent="0.35">
      <c r="A385" s="7" t="s">
        <v>1496</v>
      </c>
      <c r="B385" s="29">
        <v>14722090.32</v>
      </c>
      <c r="C385" s="29">
        <v>1030546.3224000001</v>
      </c>
      <c r="D385" s="29">
        <v>4769512.7300000004</v>
      </c>
      <c r="E385" s="34">
        <v>0.32396980498894268</v>
      </c>
      <c r="K385">
        <v>0.32396980498894268</v>
      </c>
    </row>
    <row r="386" spans="1:11" x14ac:dyDescent="0.35">
      <c r="A386" s="7" t="s">
        <v>673</v>
      </c>
      <c r="B386" s="29">
        <v>1392906.73</v>
      </c>
      <c r="C386" s="29">
        <v>111432.5384</v>
      </c>
      <c r="D386" s="29">
        <v>318094.09000000003</v>
      </c>
      <c r="E386" s="34">
        <v>0.22836711399908308</v>
      </c>
      <c r="K386">
        <v>0.22836711399908308</v>
      </c>
    </row>
    <row r="387" spans="1:11" x14ac:dyDescent="0.35">
      <c r="A387" s="7" t="s">
        <v>1499</v>
      </c>
      <c r="B387" s="29">
        <v>4683527.25</v>
      </c>
      <c r="C387" s="29">
        <v>327846.90750000003</v>
      </c>
      <c r="D387" s="29">
        <v>1159533.5</v>
      </c>
      <c r="E387" s="34">
        <v>0.24757697310291085</v>
      </c>
      <c r="K387">
        <v>0.24757697310291085</v>
      </c>
    </row>
    <row r="388" spans="1:11" x14ac:dyDescent="0.35">
      <c r="A388" s="7" t="s">
        <v>971</v>
      </c>
      <c r="B388" s="29">
        <v>256625.51</v>
      </c>
      <c r="C388" s="29">
        <v>17963.785700000004</v>
      </c>
      <c r="D388" s="29">
        <v>93434.110000000015</v>
      </c>
      <c r="E388" s="34">
        <v>0.3640873816480677</v>
      </c>
      <c r="K388">
        <v>0.3640873816480677</v>
      </c>
    </row>
    <row r="389" spans="1:11" x14ac:dyDescent="0.35">
      <c r="A389" s="7" t="s">
        <v>676</v>
      </c>
      <c r="B389" s="29">
        <v>3716657.83</v>
      </c>
      <c r="C389" s="29">
        <v>297332.62640000001</v>
      </c>
      <c r="D389" s="29">
        <v>882515.77</v>
      </c>
      <c r="E389" s="34">
        <v>0.23744875379071417</v>
      </c>
      <c r="K389">
        <v>0.23744875379071417</v>
      </c>
    </row>
    <row r="390" spans="1:11" x14ac:dyDescent="0.35">
      <c r="A390" s="7" t="s">
        <v>1502</v>
      </c>
      <c r="B390" s="29">
        <v>8369724.0899999999</v>
      </c>
      <c r="C390" s="29">
        <v>585880.68630000006</v>
      </c>
      <c r="D390" s="29">
        <v>2098254.17</v>
      </c>
      <c r="E390" s="34">
        <v>0.25069573948165835</v>
      </c>
      <c r="K390">
        <v>0.25069573948165835</v>
      </c>
    </row>
    <row r="391" spans="1:11" x14ac:dyDescent="0.35">
      <c r="A391" s="7" t="s">
        <v>1505</v>
      </c>
      <c r="B391" s="29">
        <v>4694005.7699999996</v>
      </c>
      <c r="C391" s="29">
        <v>328580.40389999998</v>
      </c>
      <c r="D391" s="29">
        <v>1174645.27</v>
      </c>
      <c r="E391" s="34">
        <v>0.25024367833276018</v>
      </c>
      <c r="K391">
        <v>0.25024367833276018</v>
      </c>
    </row>
    <row r="392" spans="1:11" x14ac:dyDescent="0.35">
      <c r="A392" s="7" t="s">
        <v>679</v>
      </c>
      <c r="B392" s="29">
        <v>1173247.33</v>
      </c>
      <c r="C392" s="29">
        <v>93859.786400000012</v>
      </c>
      <c r="D392" s="29">
        <v>180108.31999999998</v>
      </c>
      <c r="E392" s="34">
        <v>0.15351266130731359</v>
      </c>
      <c r="K392">
        <v>0.15351266130731359</v>
      </c>
    </row>
    <row r="393" spans="1:11" x14ac:dyDescent="0.35">
      <c r="A393" s="7" t="s">
        <v>974</v>
      </c>
      <c r="B393" s="29">
        <v>650161.41</v>
      </c>
      <c r="C393" s="29">
        <v>45511.298700000007</v>
      </c>
      <c r="D393" s="29">
        <v>162911.65</v>
      </c>
      <c r="E393" s="34">
        <v>0.25057108510946535</v>
      </c>
      <c r="K393">
        <v>0.25057108510946535</v>
      </c>
    </row>
    <row r="394" spans="1:11" x14ac:dyDescent="0.35">
      <c r="A394" s="7" t="s">
        <v>977</v>
      </c>
      <c r="B394" s="29">
        <v>908700.01</v>
      </c>
      <c r="C394" s="29">
        <v>63609.000700000004</v>
      </c>
      <c r="D394" s="29">
        <v>296831.05</v>
      </c>
      <c r="E394" s="34">
        <v>0.32665461289034209</v>
      </c>
      <c r="K394">
        <v>0.32665461289034209</v>
      </c>
    </row>
    <row r="395" spans="1:11" x14ac:dyDescent="0.35">
      <c r="A395" s="7" t="s">
        <v>682</v>
      </c>
      <c r="B395" s="29">
        <v>1585835.57</v>
      </c>
      <c r="C395" s="29">
        <v>126866.84560000002</v>
      </c>
      <c r="D395" s="29">
        <v>359878.58999999997</v>
      </c>
      <c r="E395" s="34">
        <v>0.22693310505073358</v>
      </c>
      <c r="K395">
        <v>0.22693310505073358</v>
      </c>
    </row>
    <row r="396" spans="1:11" x14ac:dyDescent="0.35">
      <c r="A396" s="7" t="s">
        <v>199</v>
      </c>
      <c r="B396" s="29">
        <v>130143.23</v>
      </c>
      <c r="C396" s="29">
        <v>6507.1615000000002</v>
      </c>
      <c r="D396" s="29">
        <v>25412.739999999998</v>
      </c>
      <c r="E396" s="34">
        <v>0.19526747568813221</v>
      </c>
      <c r="K396">
        <v>0.19526747568813221</v>
      </c>
    </row>
    <row r="397" spans="1:11" x14ac:dyDescent="0.35">
      <c r="A397" s="7" t="s">
        <v>685</v>
      </c>
      <c r="B397" s="29">
        <v>2189257.02</v>
      </c>
      <c r="C397" s="29">
        <v>175140.56160000002</v>
      </c>
      <c r="D397" s="29">
        <v>704262.71000000008</v>
      </c>
      <c r="E397" s="34">
        <v>0.32169028285221624</v>
      </c>
      <c r="K397">
        <v>0.32169028285221624</v>
      </c>
    </row>
    <row r="398" spans="1:11" x14ac:dyDescent="0.35">
      <c r="A398" s="7" t="s">
        <v>688</v>
      </c>
      <c r="B398" s="29">
        <v>412326.07</v>
      </c>
      <c r="C398" s="29">
        <v>32986.085599999999</v>
      </c>
      <c r="D398" s="29">
        <v>122666.89</v>
      </c>
      <c r="E398" s="34">
        <v>0.29749971909367751</v>
      </c>
      <c r="K398">
        <v>0.29749971909367751</v>
      </c>
    </row>
    <row r="399" spans="1:11" x14ac:dyDescent="0.35">
      <c r="A399" s="7" t="s">
        <v>980</v>
      </c>
      <c r="B399" s="29">
        <v>500000</v>
      </c>
      <c r="C399" s="29">
        <v>35000</v>
      </c>
      <c r="D399" s="29">
        <v>125000</v>
      </c>
      <c r="E399" s="34">
        <v>0.25</v>
      </c>
      <c r="K399">
        <v>0.25</v>
      </c>
    </row>
    <row r="400" spans="1:11" x14ac:dyDescent="0.35">
      <c r="A400" s="7" t="s">
        <v>691</v>
      </c>
      <c r="B400" s="29">
        <v>3610957.46</v>
      </c>
      <c r="C400" s="29">
        <v>288876.5968</v>
      </c>
      <c r="D400" s="29">
        <v>1236624.23</v>
      </c>
      <c r="E400" s="34">
        <v>0.3424643584696232</v>
      </c>
      <c r="K400">
        <v>0.3424643584696232</v>
      </c>
    </row>
    <row r="401" spans="1:11" x14ac:dyDescent="0.35">
      <c r="A401" s="7" t="s">
        <v>1771</v>
      </c>
      <c r="B401" s="29">
        <v>12897247.85</v>
      </c>
      <c r="C401" s="29">
        <v>902807.34950000001</v>
      </c>
      <c r="D401" s="29">
        <v>3012000.54</v>
      </c>
      <c r="E401" s="34">
        <v>0.23353823815985672</v>
      </c>
      <c r="K401">
        <v>0.23353823815985672</v>
      </c>
    </row>
    <row r="402" spans="1:11" x14ac:dyDescent="0.35">
      <c r="A402" s="7" t="s">
        <v>202</v>
      </c>
      <c r="B402" s="29">
        <v>633130.97</v>
      </c>
      <c r="C402" s="29">
        <v>31656.548500000001</v>
      </c>
      <c r="D402" s="29">
        <v>131828.5</v>
      </c>
      <c r="E402" s="34">
        <v>0.20821679280670791</v>
      </c>
      <c r="K402">
        <v>0.20821679280670791</v>
      </c>
    </row>
    <row r="403" spans="1:11" x14ac:dyDescent="0.35">
      <c r="A403" s="7" t="s">
        <v>983</v>
      </c>
      <c r="B403" s="29">
        <v>529738.93000000005</v>
      </c>
      <c r="C403" s="29">
        <v>37081.725100000011</v>
      </c>
      <c r="D403" s="29">
        <v>181647.94</v>
      </c>
      <c r="E403" s="34">
        <v>0.34290087005687875</v>
      </c>
      <c r="K403">
        <v>0.34290087005687875</v>
      </c>
    </row>
    <row r="404" spans="1:11" x14ac:dyDescent="0.35">
      <c r="A404" s="7" t="s">
        <v>695</v>
      </c>
      <c r="B404" s="29">
        <v>1573494.39</v>
      </c>
      <c r="C404" s="29">
        <v>125879.55119999999</v>
      </c>
      <c r="D404" s="29">
        <v>449403.61</v>
      </c>
      <c r="E404" s="34">
        <v>0.28560865094663607</v>
      </c>
      <c r="K404">
        <v>0.28560865094663607</v>
      </c>
    </row>
    <row r="405" spans="1:11" x14ac:dyDescent="0.35">
      <c r="A405" s="7" t="s">
        <v>1508</v>
      </c>
      <c r="B405" s="29">
        <v>6831405.7300000004</v>
      </c>
      <c r="C405" s="29">
        <v>478198.40110000008</v>
      </c>
      <c r="D405" s="29">
        <v>1396839.2500000002</v>
      </c>
      <c r="E405" s="34">
        <v>0.20447317949010183</v>
      </c>
      <c r="K405">
        <v>0.20447317949010183</v>
      </c>
    </row>
    <row r="406" spans="1:11" x14ac:dyDescent="0.35">
      <c r="A406" s="7" t="s">
        <v>1511</v>
      </c>
      <c r="B406" s="29">
        <v>6524998.9199999999</v>
      </c>
      <c r="C406" s="29">
        <v>456749.92440000002</v>
      </c>
      <c r="D406" s="29">
        <v>1415571.3699999999</v>
      </c>
      <c r="E406" s="34">
        <v>0.21694583973969453</v>
      </c>
      <c r="K406">
        <v>0.21694583973969453</v>
      </c>
    </row>
    <row r="407" spans="1:11" x14ac:dyDescent="0.35">
      <c r="A407" s="7" t="s">
        <v>886</v>
      </c>
      <c r="B407" s="29">
        <v>4178115.79</v>
      </c>
      <c r="C407" s="29">
        <v>334249.26319999999</v>
      </c>
      <c r="D407" s="29">
        <v>1098994.4099999997</v>
      </c>
      <c r="E407" s="34">
        <v>0.26303589111397024</v>
      </c>
      <c r="K407">
        <v>0.26303589111397024</v>
      </c>
    </row>
    <row r="408" spans="1:11" x14ac:dyDescent="0.35">
      <c r="A408" s="7" t="s">
        <v>1514</v>
      </c>
      <c r="B408" s="29">
        <v>7227629.1699999999</v>
      </c>
      <c r="C408" s="29">
        <v>505934.04190000007</v>
      </c>
      <c r="D408" s="29">
        <v>1904930.5</v>
      </c>
      <c r="E408" s="34">
        <v>0.26356229064806874</v>
      </c>
      <c r="K408">
        <v>0.26356229064806874</v>
      </c>
    </row>
    <row r="409" spans="1:11" x14ac:dyDescent="0.35">
      <c r="A409" s="7" t="s">
        <v>698</v>
      </c>
      <c r="B409" s="29">
        <v>1099499.7</v>
      </c>
      <c r="C409" s="29">
        <v>87959.975999999995</v>
      </c>
      <c r="D409" s="29">
        <v>290023.16999999993</v>
      </c>
      <c r="E409" s="34">
        <v>0.26377739802930361</v>
      </c>
      <c r="K409">
        <v>0.26377739802930361</v>
      </c>
    </row>
    <row r="410" spans="1:11" x14ac:dyDescent="0.35">
      <c r="A410" s="7" t="s">
        <v>701</v>
      </c>
      <c r="B410" s="29">
        <v>2451849.9</v>
      </c>
      <c r="C410" s="29">
        <v>196147.992</v>
      </c>
      <c r="D410" s="29">
        <v>765028.71</v>
      </c>
      <c r="E410" s="34">
        <v>0.31202102135208193</v>
      </c>
      <c r="K410">
        <v>0.31202102135208193</v>
      </c>
    </row>
    <row r="411" spans="1:11" x14ac:dyDescent="0.35">
      <c r="A411" s="7" t="s">
        <v>1775</v>
      </c>
      <c r="B411" s="29">
        <v>18008448.949999999</v>
      </c>
      <c r="C411" s="29">
        <v>1260591.4265000001</v>
      </c>
      <c r="D411" s="29">
        <v>4005232.7499999995</v>
      </c>
      <c r="E411" s="34">
        <v>0.22240853507819727</v>
      </c>
      <c r="K411">
        <v>0.22240853507819727</v>
      </c>
    </row>
    <row r="412" spans="1:11" x14ac:dyDescent="0.35">
      <c r="A412" s="7" t="s">
        <v>704</v>
      </c>
      <c r="B412" s="29">
        <v>3488166.08</v>
      </c>
      <c r="C412" s="29">
        <v>279053.28639999998</v>
      </c>
      <c r="D412" s="29">
        <v>785133.66</v>
      </c>
      <c r="E412" s="34">
        <v>0.22508494205642871</v>
      </c>
      <c r="K412">
        <v>0.22508494205642871</v>
      </c>
    </row>
    <row r="413" spans="1:11" x14ac:dyDescent="0.35">
      <c r="A413" s="7" t="s">
        <v>1517</v>
      </c>
      <c r="B413" s="29">
        <v>4431606.46</v>
      </c>
      <c r="C413" s="29">
        <v>310212.4522</v>
      </c>
      <c r="D413" s="29">
        <v>1327639.6200000001</v>
      </c>
      <c r="E413" s="34">
        <v>0.29958427761656437</v>
      </c>
      <c r="K413">
        <v>0.29958427761656437</v>
      </c>
    </row>
    <row r="414" spans="1:11" x14ac:dyDescent="0.35">
      <c r="A414" s="7" t="s">
        <v>1520</v>
      </c>
      <c r="B414" s="29">
        <v>7531835.6500000004</v>
      </c>
      <c r="C414" s="29">
        <v>527228.49550000008</v>
      </c>
      <c r="D414" s="29">
        <v>1738791.0599999998</v>
      </c>
      <c r="E414" s="34">
        <v>0.23085886904608702</v>
      </c>
      <c r="K414">
        <v>0.23085886904608702</v>
      </c>
    </row>
    <row r="415" spans="1:11" x14ac:dyDescent="0.35">
      <c r="A415" s="7" t="s">
        <v>1523</v>
      </c>
      <c r="B415" s="29">
        <v>4923913.1100000003</v>
      </c>
      <c r="C415" s="29">
        <v>344673.91770000005</v>
      </c>
      <c r="D415" s="29">
        <v>865496.99999999988</v>
      </c>
      <c r="E415" s="34">
        <v>0.17577422279086477</v>
      </c>
      <c r="K415">
        <v>0.17577422279086477</v>
      </c>
    </row>
    <row r="416" spans="1:11" x14ac:dyDescent="0.35">
      <c r="A416" s="7" t="s">
        <v>378</v>
      </c>
      <c r="B416" s="29">
        <v>134543.29</v>
      </c>
      <c r="C416" s="29">
        <v>9418.0303000000022</v>
      </c>
      <c r="D416" s="29">
        <v>23472.799999999999</v>
      </c>
      <c r="E416" s="34">
        <v>0.17446280672934339</v>
      </c>
      <c r="K416">
        <v>0.17446280672934339</v>
      </c>
    </row>
    <row r="417" spans="1:11" x14ac:dyDescent="0.35">
      <c r="A417" s="7" t="s">
        <v>1526</v>
      </c>
      <c r="B417" s="29">
        <v>4196628.03</v>
      </c>
      <c r="C417" s="29">
        <v>293763.96210000006</v>
      </c>
      <c r="D417" s="29">
        <v>995333.71</v>
      </c>
      <c r="E417" s="34">
        <v>0.23717463232022493</v>
      </c>
      <c r="K417">
        <v>0.23717463232022493</v>
      </c>
    </row>
    <row r="418" spans="1:11" x14ac:dyDescent="0.35">
      <c r="A418" s="7" t="s">
        <v>707</v>
      </c>
      <c r="B418" s="29">
        <v>388698.66</v>
      </c>
      <c r="C418" s="29">
        <v>31095.892799999998</v>
      </c>
      <c r="D418" s="29">
        <v>131924.33000000002</v>
      </c>
      <c r="E418" s="34">
        <v>0.33940001233860706</v>
      </c>
      <c r="K418">
        <v>0.33940001233860706</v>
      </c>
    </row>
    <row r="419" spans="1:11" x14ac:dyDescent="0.35">
      <c r="A419" s="7" t="s">
        <v>1529</v>
      </c>
      <c r="B419" s="29">
        <v>4778488.51</v>
      </c>
      <c r="C419" s="29">
        <v>334494.19570000004</v>
      </c>
      <c r="D419" s="29">
        <v>1316630.2999999998</v>
      </c>
      <c r="E419" s="34">
        <v>0.27553279603888803</v>
      </c>
      <c r="K419">
        <v>0.27553279603888803</v>
      </c>
    </row>
    <row r="420" spans="1:11" x14ac:dyDescent="0.35">
      <c r="A420" s="7" t="s">
        <v>710</v>
      </c>
      <c r="B420" s="29">
        <v>921028.36</v>
      </c>
      <c r="C420" s="29">
        <v>73682.268800000005</v>
      </c>
      <c r="D420" s="29">
        <v>165770.07000000004</v>
      </c>
      <c r="E420" s="34">
        <v>0.17998367607268906</v>
      </c>
      <c r="K420">
        <v>0.17998367607268906</v>
      </c>
    </row>
    <row r="421" spans="1:11" x14ac:dyDescent="0.35">
      <c r="A421" s="7" t="s">
        <v>206</v>
      </c>
      <c r="B421" s="29">
        <v>1046097.11</v>
      </c>
      <c r="C421" s="29">
        <v>52304.855500000005</v>
      </c>
      <c r="D421" s="29">
        <v>339553.08999999997</v>
      </c>
      <c r="E421" s="34">
        <v>0.32459041015800144</v>
      </c>
      <c r="K421">
        <v>0.32459041015800144</v>
      </c>
    </row>
    <row r="422" spans="1:11" x14ac:dyDescent="0.35">
      <c r="A422" s="7" t="s">
        <v>713</v>
      </c>
      <c r="B422" s="29">
        <v>3948680.4</v>
      </c>
      <c r="C422" s="29">
        <v>315894.43199999997</v>
      </c>
      <c r="D422" s="29">
        <v>1079441.5899999999</v>
      </c>
      <c r="E422" s="34">
        <v>0.27336767746510959</v>
      </c>
      <c r="K422">
        <v>0.27336767746510959</v>
      </c>
    </row>
    <row r="423" spans="1:11" x14ac:dyDescent="0.35">
      <c r="A423" s="7" t="s">
        <v>210</v>
      </c>
      <c r="B423" s="29">
        <v>10574.42</v>
      </c>
      <c r="C423" s="29">
        <v>528.721</v>
      </c>
      <c r="D423" s="29">
        <v>2744.6</v>
      </c>
      <c r="E423" s="34">
        <v>0.25955087844061425</v>
      </c>
      <c r="K423">
        <v>0.25955087844061425</v>
      </c>
    </row>
    <row r="424" spans="1:11" x14ac:dyDescent="0.35">
      <c r="A424" s="7" t="s">
        <v>1532</v>
      </c>
      <c r="B424" s="29">
        <v>5894638.0700000003</v>
      </c>
      <c r="C424" s="29">
        <v>412624.66490000003</v>
      </c>
      <c r="D424" s="29">
        <v>1610764.8199999998</v>
      </c>
      <c r="E424" s="34">
        <v>0.27325932497836969</v>
      </c>
      <c r="K424">
        <v>0.27325932497836969</v>
      </c>
    </row>
    <row r="425" spans="1:11" x14ac:dyDescent="0.35">
      <c r="A425" s="7" t="s">
        <v>716</v>
      </c>
      <c r="B425" s="29">
        <v>572603.11</v>
      </c>
      <c r="C425" s="29">
        <v>45808.248800000001</v>
      </c>
      <c r="D425" s="29">
        <v>147546.75</v>
      </c>
      <c r="E425" s="34">
        <v>0.25767717188961831</v>
      </c>
      <c r="K425">
        <v>0.25767717188961831</v>
      </c>
    </row>
    <row r="426" spans="1:11" x14ac:dyDescent="0.35">
      <c r="A426" s="7" t="s">
        <v>719</v>
      </c>
      <c r="B426" s="29">
        <v>1262290.7</v>
      </c>
      <c r="C426" s="29">
        <v>100983.25599999999</v>
      </c>
      <c r="D426" s="29">
        <v>326201.77999999997</v>
      </c>
      <c r="E426" s="34">
        <v>0.25842048903632103</v>
      </c>
      <c r="K426">
        <v>0.25842048903632103</v>
      </c>
    </row>
    <row r="427" spans="1:11" x14ac:dyDescent="0.35">
      <c r="A427" s="7" t="s">
        <v>1778</v>
      </c>
      <c r="B427" s="29">
        <v>4171264.95</v>
      </c>
      <c r="C427" s="29">
        <v>291988.54650000005</v>
      </c>
      <c r="D427" s="29">
        <v>1046493.2799999999</v>
      </c>
      <c r="E427" s="34">
        <v>0.25088151736801084</v>
      </c>
      <c r="K427">
        <v>0.25088151736801084</v>
      </c>
    </row>
    <row r="428" spans="1:11" x14ac:dyDescent="0.35">
      <c r="A428" s="7" t="s">
        <v>341</v>
      </c>
      <c r="B428" s="29">
        <v>119073.13</v>
      </c>
      <c r="C428" s="29">
        <v>8335.1191000000017</v>
      </c>
      <c r="D428" s="29">
        <v>29466.940000000006</v>
      </c>
      <c r="E428" s="34">
        <v>0.2474692653161969</v>
      </c>
      <c r="K428">
        <v>0.2474692653161969</v>
      </c>
    </row>
    <row r="429" spans="1:11" x14ac:dyDescent="0.35">
      <c r="A429" s="7" t="s">
        <v>1781</v>
      </c>
      <c r="B429" s="29">
        <v>2190703.87</v>
      </c>
      <c r="C429" s="29">
        <v>153349.27090000003</v>
      </c>
      <c r="D429" s="29">
        <v>516083.29000000004</v>
      </c>
      <c r="E429" s="34">
        <v>0.23557875487753624</v>
      </c>
      <c r="K429">
        <v>0.23557875487753624</v>
      </c>
    </row>
    <row r="430" spans="1:11" x14ac:dyDescent="0.35">
      <c r="A430" s="7" t="s">
        <v>344</v>
      </c>
      <c r="B430" s="29">
        <v>38694.050000000003</v>
      </c>
      <c r="C430" s="29">
        <v>2708.5835000000006</v>
      </c>
      <c r="D430" s="29">
        <v>12957.75</v>
      </c>
      <c r="E430" s="34">
        <v>0.33487706766285769</v>
      </c>
      <c r="K430">
        <v>0.33487706766285769</v>
      </c>
    </row>
    <row r="431" spans="1:11" x14ac:dyDescent="0.35">
      <c r="A431" s="7" t="s">
        <v>1535</v>
      </c>
      <c r="B431" s="29">
        <v>2580460.98</v>
      </c>
      <c r="C431" s="29">
        <v>180632.26860000001</v>
      </c>
      <c r="D431" s="29">
        <v>638898.07999999996</v>
      </c>
      <c r="E431" s="34">
        <v>0.24759067660848721</v>
      </c>
      <c r="K431">
        <v>0.24759067660848721</v>
      </c>
    </row>
    <row r="432" spans="1:11" x14ac:dyDescent="0.35">
      <c r="A432" s="7" t="s">
        <v>889</v>
      </c>
      <c r="B432" s="29">
        <v>2616847.4900000002</v>
      </c>
      <c r="C432" s="29">
        <v>209347.79920000001</v>
      </c>
      <c r="D432" s="29">
        <v>681940.40999999992</v>
      </c>
      <c r="E432" s="34">
        <v>0.2605961610701279</v>
      </c>
      <c r="K432">
        <v>0.2605961610701279</v>
      </c>
    </row>
    <row r="433" spans="1:11" x14ac:dyDescent="0.35">
      <c r="A433" s="7" t="s">
        <v>1538</v>
      </c>
      <c r="B433" s="29">
        <v>3224690.42</v>
      </c>
      <c r="C433" s="29">
        <v>225728.32940000002</v>
      </c>
      <c r="D433" s="29">
        <v>1204366.68</v>
      </c>
      <c r="E433" s="34">
        <v>0.37348288459888807</v>
      </c>
      <c r="K433">
        <v>0.37348288459888807</v>
      </c>
    </row>
    <row r="434" spans="1:11" x14ac:dyDescent="0.35">
      <c r="A434" s="7" t="s">
        <v>1541</v>
      </c>
      <c r="B434" s="29">
        <v>3924325.54</v>
      </c>
      <c r="C434" s="29">
        <v>274702.78780000005</v>
      </c>
      <c r="D434" s="29">
        <v>1215341.2000000002</v>
      </c>
      <c r="E434" s="34">
        <v>0.30969428698313345</v>
      </c>
      <c r="K434">
        <v>0.30969428698313345</v>
      </c>
    </row>
    <row r="435" spans="1:11" x14ac:dyDescent="0.35">
      <c r="A435" s="7" t="s">
        <v>1544</v>
      </c>
      <c r="B435" s="29">
        <v>5897316.9199999999</v>
      </c>
      <c r="C435" s="29">
        <v>412812.18440000003</v>
      </c>
      <c r="D435" s="29">
        <v>1217108.28</v>
      </c>
      <c r="E435" s="34">
        <v>0.20638339375527406</v>
      </c>
      <c r="K435">
        <v>0.20638339375527406</v>
      </c>
    </row>
    <row r="436" spans="1:11" x14ac:dyDescent="0.35">
      <c r="A436" s="7" t="s">
        <v>382</v>
      </c>
      <c r="B436" s="29">
        <v>156577.62</v>
      </c>
      <c r="C436" s="29">
        <v>10960.4334</v>
      </c>
      <c r="D436" s="29">
        <v>31006.270000000004</v>
      </c>
      <c r="E436" s="34">
        <v>0.19802491569357106</v>
      </c>
      <c r="K436">
        <v>0.19802491569357106</v>
      </c>
    </row>
    <row r="437" spans="1:11" x14ac:dyDescent="0.35">
      <c r="A437" s="7" t="s">
        <v>722</v>
      </c>
      <c r="B437" s="29">
        <v>539996.49</v>
      </c>
      <c r="C437" s="29">
        <v>43199.7192</v>
      </c>
      <c r="D437" s="29">
        <v>120396.26999999997</v>
      </c>
      <c r="E437" s="34">
        <v>0.22295750477933657</v>
      </c>
      <c r="K437">
        <v>0.22295750477933657</v>
      </c>
    </row>
    <row r="438" spans="1:11" x14ac:dyDescent="0.35">
      <c r="A438" s="7" t="s">
        <v>725</v>
      </c>
      <c r="B438" s="29">
        <v>2773735.74</v>
      </c>
      <c r="C438" s="29">
        <v>221898.85920000004</v>
      </c>
      <c r="D438" s="29">
        <v>695485.40999999992</v>
      </c>
      <c r="E438" s="34">
        <v>0.25073960722732724</v>
      </c>
      <c r="K438">
        <v>0.25073960722732724</v>
      </c>
    </row>
    <row r="439" spans="1:11" x14ac:dyDescent="0.35">
      <c r="A439" s="7" t="s">
        <v>1547</v>
      </c>
      <c r="B439" s="29">
        <v>9258331.1699999999</v>
      </c>
      <c r="C439" s="29">
        <v>648083.18190000008</v>
      </c>
      <c r="D439" s="29">
        <v>2725724.5999999996</v>
      </c>
      <c r="E439" s="34">
        <v>0.29440776636206673</v>
      </c>
      <c r="K439">
        <v>0.29440776636206673</v>
      </c>
    </row>
    <row r="440" spans="1:11" x14ac:dyDescent="0.35">
      <c r="A440" s="7" t="s">
        <v>1550</v>
      </c>
      <c r="B440" s="29">
        <v>4459230.6399999997</v>
      </c>
      <c r="C440" s="29">
        <v>312146.14480000001</v>
      </c>
      <c r="D440" s="29">
        <v>1339027.25</v>
      </c>
      <c r="E440" s="34">
        <v>0.30028212445185387</v>
      </c>
      <c r="K440">
        <v>0.30028212445185387</v>
      </c>
    </row>
    <row r="441" spans="1:11" x14ac:dyDescent="0.35">
      <c r="A441" s="7" t="s">
        <v>1553</v>
      </c>
      <c r="B441" s="29">
        <v>2230133.9900000002</v>
      </c>
      <c r="C441" s="29">
        <v>156109.37930000003</v>
      </c>
      <c r="D441" s="29">
        <v>749193.36</v>
      </c>
      <c r="E441" s="34">
        <v>0.33594096290151604</v>
      </c>
      <c r="K441">
        <v>0.33594096290151604</v>
      </c>
    </row>
    <row r="442" spans="1:11" x14ac:dyDescent="0.35">
      <c r="A442" s="7" t="s">
        <v>986</v>
      </c>
      <c r="B442" s="29">
        <v>318273.53000000003</v>
      </c>
      <c r="C442" s="29">
        <v>22279.147100000006</v>
      </c>
      <c r="D442" s="29">
        <v>57847.91</v>
      </c>
      <c r="E442" s="34">
        <v>0.18175532850626944</v>
      </c>
      <c r="K442">
        <v>0.18175532850626944</v>
      </c>
    </row>
    <row r="443" spans="1:11" x14ac:dyDescent="0.35">
      <c r="A443" s="7" t="s">
        <v>1556</v>
      </c>
      <c r="B443" s="29">
        <v>6945668.1500000004</v>
      </c>
      <c r="C443" s="29">
        <v>486196.7705000001</v>
      </c>
      <c r="D443" s="29">
        <v>1713430.5499999998</v>
      </c>
      <c r="E443" s="34">
        <v>0.24669052897380359</v>
      </c>
      <c r="K443">
        <v>0.24669052897380359</v>
      </c>
    </row>
    <row r="444" spans="1:11" x14ac:dyDescent="0.35">
      <c r="A444" s="7" t="s">
        <v>1784</v>
      </c>
      <c r="B444" s="29">
        <v>3942116.53</v>
      </c>
      <c r="C444" s="29">
        <v>275948.15710000001</v>
      </c>
      <c r="D444" s="29">
        <v>1336028.7700000003</v>
      </c>
      <c r="E444" s="34">
        <v>0.33891153643801603</v>
      </c>
      <c r="K444">
        <v>0.33891153643801603</v>
      </c>
    </row>
    <row r="445" spans="1:11" x14ac:dyDescent="0.35">
      <c r="A445" s="7" t="s">
        <v>1559</v>
      </c>
      <c r="B445" s="29">
        <v>4167102.04</v>
      </c>
      <c r="C445" s="29">
        <v>291697.14280000003</v>
      </c>
      <c r="D445" s="29">
        <v>1402130.3699999999</v>
      </c>
      <c r="E445" s="34">
        <v>0.33647613054370989</v>
      </c>
      <c r="K445">
        <v>0.33647613054370989</v>
      </c>
    </row>
    <row r="446" spans="1:11" x14ac:dyDescent="0.35">
      <c r="A446" s="7" t="s">
        <v>728</v>
      </c>
      <c r="B446" s="29">
        <v>2549088.48</v>
      </c>
      <c r="C446" s="29">
        <v>203927.0784</v>
      </c>
      <c r="D446" s="29">
        <v>740023.29</v>
      </c>
      <c r="E446" s="34">
        <v>0.29030898527304161</v>
      </c>
      <c r="K446">
        <v>0.29030898527304161</v>
      </c>
    </row>
    <row r="447" spans="1:11" x14ac:dyDescent="0.35">
      <c r="A447" s="7" t="s">
        <v>1562</v>
      </c>
      <c r="B447" s="29">
        <v>12702362.83</v>
      </c>
      <c r="C447" s="29">
        <v>889165.39810000011</v>
      </c>
      <c r="D447" s="29">
        <v>3134454.84</v>
      </c>
      <c r="E447" s="34">
        <v>0.24676155782585213</v>
      </c>
      <c r="K447">
        <v>0.24676155782585213</v>
      </c>
    </row>
    <row r="448" spans="1:11" x14ac:dyDescent="0.35">
      <c r="A448" s="7" t="s">
        <v>213</v>
      </c>
      <c r="B448" s="29">
        <v>354866.84</v>
      </c>
      <c r="C448" s="29">
        <v>17743.342000000001</v>
      </c>
      <c r="D448" s="29">
        <v>81642.19</v>
      </c>
      <c r="E448" s="34">
        <v>0.23006429679369308</v>
      </c>
      <c r="K448">
        <v>0.23006429679369308</v>
      </c>
    </row>
    <row r="449" spans="1:11" x14ac:dyDescent="0.35">
      <c r="A449" s="7" t="s">
        <v>1565</v>
      </c>
      <c r="B449" s="29">
        <v>3360567.77</v>
      </c>
      <c r="C449" s="29">
        <v>235239.74390000003</v>
      </c>
      <c r="D449" s="29">
        <v>935031.52</v>
      </c>
      <c r="E449" s="34">
        <v>0.2782361743593107</v>
      </c>
      <c r="K449">
        <v>0.2782361743593107</v>
      </c>
    </row>
    <row r="450" spans="1:11" x14ac:dyDescent="0.35">
      <c r="A450" s="7" t="s">
        <v>1568</v>
      </c>
      <c r="B450" s="29">
        <v>8145639.7599999998</v>
      </c>
      <c r="C450" s="29">
        <v>570194.78320000006</v>
      </c>
      <c r="D450" s="29">
        <v>2299896.2999999993</v>
      </c>
      <c r="E450" s="34">
        <v>0.28234692028659014</v>
      </c>
      <c r="K450">
        <v>0.28234692028659014</v>
      </c>
    </row>
    <row r="451" spans="1:11" x14ac:dyDescent="0.35">
      <c r="A451" s="7" t="s">
        <v>1787</v>
      </c>
      <c r="B451" s="29">
        <v>3204703.3</v>
      </c>
      <c r="C451" s="29">
        <v>224329.231</v>
      </c>
      <c r="D451" s="29">
        <v>942276.27</v>
      </c>
      <c r="E451" s="34">
        <v>0.29402917580544824</v>
      </c>
      <c r="K451">
        <v>0.29402917580544824</v>
      </c>
    </row>
    <row r="452" spans="1:11" x14ac:dyDescent="0.35">
      <c r="A452" s="7" t="s">
        <v>274</v>
      </c>
      <c r="B452" s="29">
        <v>198185.27</v>
      </c>
      <c r="C452" s="29">
        <v>13872.9689</v>
      </c>
      <c r="D452" s="29">
        <v>61231.439999999988</v>
      </c>
      <c r="E452" s="34">
        <v>0.30896060035137823</v>
      </c>
      <c r="K452">
        <v>0.30896060035137823</v>
      </c>
    </row>
    <row r="453" spans="1:11" x14ac:dyDescent="0.35">
      <c r="A453" s="7" t="s">
        <v>1790</v>
      </c>
      <c r="B453" s="29">
        <v>9607383.4199999999</v>
      </c>
      <c r="C453" s="29">
        <v>672516.83940000006</v>
      </c>
      <c r="D453" s="29">
        <v>2373915.8499999996</v>
      </c>
      <c r="E453" s="34">
        <v>0.24709286037841921</v>
      </c>
      <c r="K453">
        <v>0.24709286037841921</v>
      </c>
    </row>
    <row r="454" spans="1:11" x14ac:dyDescent="0.35">
      <c r="A454" s="7" t="s">
        <v>1571</v>
      </c>
      <c r="B454" s="29">
        <v>5929940.3899999997</v>
      </c>
      <c r="C454" s="29">
        <v>415095.8273</v>
      </c>
      <c r="D454" s="29">
        <v>1458232.66</v>
      </c>
      <c r="E454" s="34">
        <v>0.24591017178842164</v>
      </c>
      <c r="K454">
        <v>0.24591017178842164</v>
      </c>
    </row>
    <row r="455" spans="1:11" x14ac:dyDescent="0.35">
      <c r="A455" s="7" t="s">
        <v>731</v>
      </c>
      <c r="B455" s="29">
        <v>3468345.08</v>
      </c>
      <c r="C455" s="29">
        <v>277467.60639999999</v>
      </c>
      <c r="D455" s="29">
        <v>1052390.19</v>
      </c>
      <c r="E455" s="34">
        <v>0.3034271866627527</v>
      </c>
      <c r="K455">
        <v>0.3034271866627527</v>
      </c>
    </row>
    <row r="456" spans="1:11" x14ac:dyDescent="0.35">
      <c r="A456" s="7" t="s">
        <v>1574</v>
      </c>
      <c r="B456" s="29">
        <v>4952612.2</v>
      </c>
      <c r="C456" s="29">
        <v>346682.85400000005</v>
      </c>
      <c r="D456" s="29">
        <v>1554690</v>
      </c>
      <c r="E456" s="34">
        <v>0.31391313052938002</v>
      </c>
      <c r="K456">
        <v>0.31391313052938002</v>
      </c>
    </row>
    <row r="457" spans="1:11" x14ac:dyDescent="0.35">
      <c r="A457" s="7" t="s">
        <v>892</v>
      </c>
      <c r="B457" s="29">
        <v>2053750.44</v>
      </c>
      <c r="C457" s="29">
        <v>164300.03520000001</v>
      </c>
      <c r="D457" s="29">
        <v>532286.93000000005</v>
      </c>
      <c r="E457" s="34">
        <v>0.25917799925097035</v>
      </c>
      <c r="K457">
        <v>0.25917799925097035</v>
      </c>
    </row>
    <row r="458" spans="1:11" x14ac:dyDescent="0.35">
      <c r="A458" s="7" t="s">
        <v>347</v>
      </c>
      <c r="B458" s="29">
        <v>103667.25</v>
      </c>
      <c r="C458" s="29">
        <v>7256.7075000000004</v>
      </c>
      <c r="D458" s="29">
        <v>16909.22</v>
      </c>
      <c r="E458" s="34">
        <v>0.16311052912081686</v>
      </c>
      <c r="K458">
        <v>0.16311052912081686</v>
      </c>
    </row>
    <row r="459" spans="1:11" x14ac:dyDescent="0.35">
      <c r="A459" s="7" t="s">
        <v>895</v>
      </c>
      <c r="B459" s="29">
        <v>2264439.16</v>
      </c>
      <c r="C459" s="29">
        <v>113221.95800000001</v>
      </c>
      <c r="D459" s="29">
        <v>314688.64999999997</v>
      </c>
      <c r="E459" s="34">
        <v>0.13896979683039926</v>
      </c>
      <c r="K459">
        <v>0.13896979683039926</v>
      </c>
    </row>
    <row r="460" spans="1:11" x14ac:dyDescent="0.35">
      <c r="A460" s="7" t="s">
        <v>1577</v>
      </c>
      <c r="B460" s="29">
        <v>9901753.0299999993</v>
      </c>
      <c r="C460" s="29">
        <v>693122.7121</v>
      </c>
      <c r="D460" s="29">
        <v>2706671.64</v>
      </c>
      <c r="E460" s="34">
        <v>0.27335277216058784</v>
      </c>
      <c r="K460">
        <v>0.27335277216058784</v>
      </c>
    </row>
    <row r="461" spans="1:11" x14ac:dyDescent="0.35">
      <c r="A461" s="7" t="s">
        <v>734</v>
      </c>
      <c r="B461" s="29">
        <v>1479121.28</v>
      </c>
      <c r="C461" s="29">
        <v>118329.70240000001</v>
      </c>
      <c r="D461" s="29">
        <v>423183.91</v>
      </c>
      <c r="E461" s="34">
        <v>0.28610494333500491</v>
      </c>
      <c r="K461">
        <v>0.28610494333500491</v>
      </c>
    </row>
    <row r="462" spans="1:11" x14ac:dyDescent="0.35">
      <c r="A462" s="7" t="s">
        <v>1580</v>
      </c>
      <c r="B462" s="29">
        <v>4460434.68</v>
      </c>
      <c r="C462" s="29">
        <v>312230.4276</v>
      </c>
      <c r="D462" s="29">
        <v>844797.49</v>
      </c>
      <c r="E462" s="34">
        <v>0.18939801849087948</v>
      </c>
      <c r="K462">
        <v>0.18939801849087948</v>
      </c>
    </row>
    <row r="463" spans="1:11" x14ac:dyDescent="0.35">
      <c r="A463" s="7" t="s">
        <v>1583</v>
      </c>
      <c r="B463" s="29">
        <v>18732722.329999998</v>
      </c>
      <c r="C463" s="29">
        <v>1311290.5630999999</v>
      </c>
      <c r="D463" s="29">
        <v>2781514.37</v>
      </c>
      <c r="E463" s="34">
        <v>0.14848425770692564</v>
      </c>
      <c r="K463">
        <v>0.14848425770692564</v>
      </c>
    </row>
    <row r="464" spans="1:11" x14ac:dyDescent="0.35">
      <c r="A464" s="7" t="s">
        <v>350</v>
      </c>
      <c r="B464" s="29">
        <v>4686.3500000000004</v>
      </c>
      <c r="C464" s="29">
        <v>328.04450000000008</v>
      </c>
      <c r="D464" s="29">
        <v>815.8900000000001</v>
      </c>
      <c r="E464" s="34">
        <v>0.17409924568160723</v>
      </c>
      <c r="K464">
        <v>0.17409924568160723</v>
      </c>
    </row>
    <row r="465" spans="1:11" x14ac:dyDescent="0.35">
      <c r="A465" s="7" t="s">
        <v>1586</v>
      </c>
      <c r="B465" s="29">
        <v>8541241.3000000007</v>
      </c>
      <c r="C465" s="29">
        <v>597886.89100000006</v>
      </c>
      <c r="D465" s="29">
        <v>2199882.3099999996</v>
      </c>
      <c r="E465" s="34">
        <v>0.25756002350618518</v>
      </c>
      <c r="K465">
        <v>0.25756002350618518</v>
      </c>
    </row>
    <row r="466" spans="1:11" x14ac:dyDescent="0.35">
      <c r="A466" s="7" t="s">
        <v>737</v>
      </c>
      <c r="B466" s="29">
        <v>1821655.35</v>
      </c>
      <c r="C466" s="29">
        <v>145732.42800000001</v>
      </c>
      <c r="D466" s="29">
        <v>429321.89999999997</v>
      </c>
      <c r="E466" s="34">
        <v>0.23567679802878186</v>
      </c>
      <c r="K466">
        <v>0.23567679802878186</v>
      </c>
    </row>
    <row r="467" spans="1:11" x14ac:dyDescent="0.35">
      <c r="A467" s="7" t="s">
        <v>1589</v>
      </c>
      <c r="B467" s="29">
        <v>8317088.5899999999</v>
      </c>
      <c r="C467" s="29">
        <v>582196.20130000007</v>
      </c>
      <c r="D467" s="29">
        <v>1989941.8899999997</v>
      </c>
      <c r="E467" s="34">
        <v>0.23925943176709624</v>
      </c>
      <c r="K467">
        <v>0.23925943176709624</v>
      </c>
    </row>
    <row r="468" spans="1:11" x14ac:dyDescent="0.35">
      <c r="A468" s="7" t="s">
        <v>1592</v>
      </c>
      <c r="B468" s="29">
        <v>7322136.5899999999</v>
      </c>
      <c r="C468" s="29">
        <v>512549.56130000006</v>
      </c>
      <c r="D468" s="29">
        <v>1629347.23</v>
      </c>
      <c r="E468" s="34">
        <v>0.22252346838561229</v>
      </c>
      <c r="K468">
        <v>0.22252346838561229</v>
      </c>
    </row>
    <row r="469" spans="1:11" x14ac:dyDescent="0.35">
      <c r="A469" s="7" t="s">
        <v>217</v>
      </c>
      <c r="B469" s="29">
        <v>2675907.44</v>
      </c>
      <c r="C469" s="29">
        <v>133795.372</v>
      </c>
      <c r="D469" s="29">
        <v>590890.2300000001</v>
      </c>
      <c r="E469" s="34">
        <v>0.22081863564010276</v>
      </c>
      <c r="K469">
        <v>0.22081863564010276</v>
      </c>
    </row>
    <row r="470" spans="1:11" x14ac:dyDescent="0.35">
      <c r="A470" s="7" t="s">
        <v>740</v>
      </c>
      <c r="B470" s="29">
        <v>2716518.2</v>
      </c>
      <c r="C470" s="29">
        <v>217321.45600000001</v>
      </c>
      <c r="D470" s="29">
        <v>753587.7</v>
      </c>
      <c r="E470" s="34">
        <v>0.27740940590790075</v>
      </c>
      <c r="K470">
        <v>0.27740940590790075</v>
      </c>
    </row>
    <row r="471" spans="1:11" x14ac:dyDescent="0.35">
      <c r="A471" s="7" t="s">
        <v>989</v>
      </c>
      <c r="B471" s="29">
        <v>347002.67</v>
      </c>
      <c r="C471" s="29">
        <v>24290.186900000001</v>
      </c>
      <c r="D471" s="29">
        <v>88333.15</v>
      </c>
      <c r="E471" s="34">
        <v>0.25456043320934679</v>
      </c>
      <c r="K471">
        <v>0.25456043320934679</v>
      </c>
    </row>
    <row r="472" spans="1:11" x14ac:dyDescent="0.35">
      <c r="A472" s="7" t="s">
        <v>1595</v>
      </c>
      <c r="B472" s="29">
        <v>5190881.71</v>
      </c>
      <c r="C472" s="29">
        <v>363361.71970000002</v>
      </c>
      <c r="D472" s="29">
        <v>1599610.3900000001</v>
      </c>
      <c r="E472" s="34">
        <v>0.30815774262750445</v>
      </c>
      <c r="K472">
        <v>0.30815774262750445</v>
      </c>
    </row>
    <row r="473" spans="1:11" x14ac:dyDescent="0.35">
      <c r="A473" s="7" t="s">
        <v>1598</v>
      </c>
      <c r="B473" s="29">
        <v>2815974.79</v>
      </c>
      <c r="C473" s="29">
        <v>197118.23530000003</v>
      </c>
      <c r="D473" s="29">
        <v>649382.32000000007</v>
      </c>
      <c r="E473" s="34">
        <v>0.23060658153122177</v>
      </c>
      <c r="K473">
        <v>0.23060658153122177</v>
      </c>
    </row>
    <row r="474" spans="1:11" x14ac:dyDescent="0.35">
      <c r="A474" s="7" t="s">
        <v>744</v>
      </c>
      <c r="B474" s="29">
        <v>2323363.4700000002</v>
      </c>
      <c r="C474" s="29">
        <v>116168.17350000002</v>
      </c>
      <c r="D474" s="29">
        <v>371172.86</v>
      </c>
      <c r="E474" s="34">
        <v>0.15975669101830201</v>
      </c>
      <c r="K474">
        <v>0.15975669101830201</v>
      </c>
    </row>
    <row r="475" spans="1:11" x14ac:dyDescent="0.35">
      <c r="A475" s="7" t="s">
        <v>1601</v>
      </c>
      <c r="B475" s="29">
        <v>4268205.99</v>
      </c>
      <c r="C475" s="29">
        <v>298774.41930000007</v>
      </c>
      <c r="D475" s="29">
        <v>1155758.1599999999</v>
      </c>
      <c r="E475" s="34">
        <v>0.2707831259100032</v>
      </c>
      <c r="K475">
        <v>0.2707831259100032</v>
      </c>
    </row>
    <row r="476" spans="1:11" x14ac:dyDescent="0.35">
      <c r="A476" s="7" t="s">
        <v>1604</v>
      </c>
      <c r="B476" s="29">
        <v>4560690.87</v>
      </c>
      <c r="C476" s="29">
        <v>319248.36090000003</v>
      </c>
      <c r="D476" s="29">
        <v>1192997.3999999999</v>
      </c>
      <c r="E476" s="34">
        <v>0.26158260535645556</v>
      </c>
      <c r="K476">
        <v>0.26158260535645556</v>
      </c>
    </row>
    <row r="477" spans="1:11" x14ac:dyDescent="0.35">
      <c r="A477" s="7" t="s">
        <v>1607</v>
      </c>
      <c r="B477" s="29">
        <v>8273443.0099999998</v>
      </c>
      <c r="C477" s="29">
        <v>579141.01069999998</v>
      </c>
      <c r="D477" s="29">
        <v>1822834.86</v>
      </c>
      <c r="E477" s="34">
        <v>0.220323613494015</v>
      </c>
      <c r="K477">
        <v>0.220323613494015</v>
      </c>
    </row>
    <row r="478" spans="1:11" x14ac:dyDescent="0.35">
      <c r="A478" s="7" t="s">
        <v>747</v>
      </c>
      <c r="B478" s="29">
        <v>3718392.02</v>
      </c>
      <c r="C478" s="29">
        <v>297471.3616</v>
      </c>
      <c r="D478" s="29">
        <v>865907.84</v>
      </c>
      <c r="E478" s="34">
        <v>0.23287158409940864</v>
      </c>
      <c r="K478">
        <v>0.23287158409940864</v>
      </c>
    </row>
    <row r="479" spans="1:11" x14ac:dyDescent="0.35">
      <c r="A479" s="7" t="s">
        <v>1611</v>
      </c>
      <c r="B479" s="29">
        <v>5994027.2699999996</v>
      </c>
      <c r="C479" s="29">
        <v>419581.90889999998</v>
      </c>
      <c r="D479" s="29">
        <v>1459239.88</v>
      </c>
      <c r="E479" s="34">
        <v>0.24344898918019103</v>
      </c>
      <c r="K479">
        <v>0.24344898918019103</v>
      </c>
    </row>
    <row r="480" spans="1:11" x14ac:dyDescent="0.35">
      <c r="A480" s="7" t="s">
        <v>750</v>
      </c>
      <c r="B480" s="29">
        <v>2370627.48</v>
      </c>
      <c r="C480" s="29">
        <v>189650.19839999999</v>
      </c>
      <c r="D480" s="29">
        <v>658977.31999999995</v>
      </c>
      <c r="E480" s="34">
        <v>0.27797590534975153</v>
      </c>
      <c r="K480">
        <v>0.27797590534975153</v>
      </c>
    </row>
    <row r="481" spans="1:11" x14ac:dyDescent="0.35">
      <c r="A481" s="7" t="s">
        <v>1614</v>
      </c>
      <c r="B481" s="29">
        <v>5367365.0199999996</v>
      </c>
      <c r="C481" s="29">
        <v>375715.5514</v>
      </c>
      <c r="D481" s="29">
        <v>1697305.1500000001</v>
      </c>
      <c r="E481" s="34">
        <v>0.31622689041558799</v>
      </c>
      <c r="K481">
        <v>0.31622689041558799</v>
      </c>
    </row>
    <row r="482" spans="1:11" x14ac:dyDescent="0.35">
      <c r="A482" s="7" t="s">
        <v>753</v>
      </c>
      <c r="B482" s="29">
        <v>2757933.19</v>
      </c>
      <c r="C482" s="29">
        <v>220634.65520000001</v>
      </c>
      <c r="D482" s="29">
        <v>654354.14</v>
      </c>
      <c r="E482" s="34">
        <v>0.23726250598550577</v>
      </c>
      <c r="K482">
        <v>0.23726250598550577</v>
      </c>
    </row>
    <row r="483" spans="1:11" x14ac:dyDescent="0.35">
      <c r="A483" s="7" t="s">
        <v>1617</v>
      </c>
      <c r="B483" s="29">
        <v>3193027.7</v>
      </c>
      <c r="C483" s="29">
        <v>223511.93900000004</v>
      </c>
      <c r="D483" s="29">
        <v>1037258.5100000001</v>
      </c>
      <c r="E483" s="34">
        <v>0.32485108412933594</v>
      </c>
      <c r="K483">
        <v>0.32485108412933594</v>
      </c>
    </row>
    <row r="484" spans="1:11" x14ac:dyDescent="0.35">
      <c r="A484" s="7" t="s">
        <v>1620</v>
      </c>
      <c r="B484" s="29">
        <v>3245178.38</v>
      </c>
      <c r="C484" s="29">
        <v>227162.4866</v>
      </c>
      <c r="D484" s="29">
        <v>961717.77999999991</v>
      </c>
      <c r="E484" s="34">
        <v>0.29635282483300657</v>
      </c>
      <c r="K484">
        <v>0.29635282483300657</v>
      </c>
    </row>
    <row r="485" spans="1:11" x14ac:dyDescent="0.35">
      <c r="A485" s="7" t="s">
        <v>1623</v>
      </c>
      <c r="B485" s="29">
        <v>7188707.7599999998</v>
      </c>
      <c r="C485" s="29">
        <v>503209.54320000001</v>
      </c>
      <c r="D485" s="29">
        <v>1621939.7500000002</v>
      </c>
      <c r="E485" s="34">
        <v>0.22562326973770322</v>
      </c>
      <c r="K485">
        <v>0.22562326973770322</v>
      </c>
    </row>
    <row r="486" spans="1:11" x14ac:dyDescent="0.35">
      <c r="A486" s="7" t="s">
        <v>756</v>
      </c>
      <c r="B486" s="29">
        <v>430049.9</v>
      </c>
      <c r="C486" s="29">
        <v>34403.992000000006</v>
      </c>
      <c r="D486" s="29">
        <v>95620.950000000026</v>
      </c>
      <c r="E486" s="34">
        <v>0.22234849955784206</v>
      </c>
      <c r="K486">
        <v>0.22234849955784206</v>
      </c>
    </row>
    <row r="487" spans="1:11" x14ac:dyDescent="0.35">
      <c r="A487" s="7" t="s">
        <v>992</v>
      </c>
      <c r="B487" s="29">
        <v>309009.89</v>
      </c>
      <c r="C487" s="29">
        <v>21630.692300000002</v>
      </c>
      <c r="D487" s="29">
        <v>71672.48000000001</v>
      </c>
      <c r="E487" s="34">
        <v>0.2319423498063444</v>
      </c>
      <c r="K487">
        <v>0.2319423498063444</v>
      </c>
    </row>
    <row r="488" spans="1:11" x14ac:dyDescent="0.35">
      <c r="A488" s="7" t="s">
        <v>1626</v>
      </c>
      <c r="B488" s="29">
        <v>7866457.8700000001</v>
      </c>
      <c r="C488" s="29">
        <v>550652.05090000003</v>
      </c>
      <c r="D488" s="29">
        <v>2063783.7000000002</v>
      </c>
      <c r="E488" s="34">
        <v>0.26235234893592585</v>
      </c>
      <c r="K488">
        <v>0.26235234893592585</v>
      </c>
    </row>
    <row r="489" spans="1:11" x14ac:dyDescent="0.35">
      <c r="A489" s="7" t="s">
        <v>1629</v>
      </c>
      <c r="B489" s="29">
        <v>6921375.2400000002</v>
      </c>
      <c r="C489" s="29">
        <v>484496.26680000004</v>
      </c>
      <c r="D489" s="29">
        <v>1651418.89</v>
      </c>
      <c r="E489" s="34">
        <v>0.23859693091860165</v>
      </c>
      <c r="K489">
        <v>0.23859693091860165</v>
      </c>
    </row>
    <row r="490" spans="1:11" x14ac:dyDescent="0.35">
      <c r="A490" s="7" t="s">
        <v>898</v>
      </c>
      <c r="B490" s="29">
        <v>3131207.08</v>
      </c>
      <c r="C490" s="29">
        <v>156560.35400000002</v>
      </c>
      <c r="D490" s="29">
        <v>592781.43999999994</v>
      </c>
      <c r="E490" s="34">
        <v>0.18931403284895482</v>
      </c>
      <c r="K490">
        <v>0.18931403284895482</v>
      </c>
    </row>
    <row r="491" spans="1:11" x14ac:dyDescent="0.35">
      <c r="A491" s="7" t="s">
        <v>901</v>
      </c>
      <c r="B491" s="29">
        <v>3378883.89</v>
      </c>
      <c r="C491" s="29">
        <v>270310.71120000002</v>
      </c>
      <c r="D491" s="29">
        <v>750521.92</v>
      </c>
      <c r="E491" s="34">
        <v>0.22212125199720906</v>
      </c>
      <c r="K491">
        <v>0.22212125199720906</v>
      </c>
    </row>
    <row r="492" spans="1:11" x14ac:dyDescent="0.35">
      <c r="A492" s="7" t="s">
        <v>904</v>
      </c>
      <c r="B492" s="29">
        <v>4037647.05</v>
      </c>
      <c r="C492" s="29">
        <v>201882.35250000001</v>
      </c>
      <c r="D492" s="29">
        <v>561568.78</v>
      </c>
      <c r="E492" s="34">
        <v>0.13908317716874238</v>
      </c>
      <c r="K492">
        <v>0.13908317716874238</v>
      </c>
    </row>
    <row r="493" spans="1:11" x14ac:dyDescent="0.35">
      <c r="A493" s="7" t="s">
        <v>1793</v>
      </c>
      <c r="B493" s="29">
        <v>4914548.87</v>
      </c>
      <c r="C493" s="29">
        <v>344018.42090000003</v>
      </c>
      <c r="D493" s="29">
        <v>1310998.3499999999</v>
      </c>
      <c r="E493" s="34">
        <v>0.26675863536585398</v>
      </c>
      <c r="K493">
        <v>0.26675863536585398</v>
      </c>
    </row>
    <row r="494" spans="1:11" x14ac:dyDescent="0.35">
      <c r="A494" s="7" t="s">
        <v>397</v>
      </c>
      <c r="B494" s="29">
        <v>2314212.56</v>
      </c>
      <c r="C494" s="29">
        <v>185137.0048</v>
      </c>
      <c r="D494" s="29">
        <v>588855.64</v>
      </c>
      <c r="E494" s="34">
        <v>0.25445183825292178</v>
      </c>
      <c r="K494">
        <v>0.25445183825292178</v>
      </c>
    </row>
    <row r="495" spans="1:11" x14ac:dyDescent="0.35">
      <c r="A495" s="7" t="s">
        <v>759</v>
      </c>
      <c r="B495" s="29">
        <v>1481810.32</v>
      </c>
      <c r="C495" s="29">
        <v>118544.82560000001</v>
      </c>
      <c r="D495" s="29">
        <v>453498.45</v>
      </c>
      <c r="E495" s="34">
        <v>0.30604352249348621</v>
      </c>
      <c r="K495">
        <v>0.30604352249348621</v>
      </c>
    </row>
    <row r="496" spans="1:11" x14ac:dyDescent="0.35">
      <c r="A496" s="7" t="s">
        <v>907</v>
      </c>
      <c r="B496" s="29">
        <v>1223756.94</v>
      </c>
      <c r="C496" s="29">
        <v>97900.555200000003</v>
      </c>
      <c r="D496" s="29">
        <v>273728.62</v>
      </c>
      <c r="E496" s="34">
        <v>0.22367891127138367</v>
      </c>
      <c r="K496">
        <v>0.22367891127138367</v>
      </c>
    </row>
    <row r="497" spans="1:11" x14ac:dyDescent="0.35">
      <c r="A497" s="7" t="s">
        <v>762</v>
      </c>
      <c r="B497" s="29">
        <v>1265633.01</v>
      </c>
      <c r="C497" s="29">
        <v>101250.64080000001</v>
      </c>
      <c r="D497" s="29">
        <v>325162.5</v>
      </c>
      <c r="E497" s="34">
        <v>0.25691689252005206</v>
      </c>
      <c r="K497">
        <v>0.25691689252005206</v>
      </c>
    </row>
    <row r="498" spans="1:11" x14ac:dyDescent="0.35">
      <c r="A498" s="7" t="s">
        <v>995</v>
      </c>
      <c r="B498" s="29">
        <v>1111420.3400000001</v>
      </c>
      <c r="C498" s="29">
        <v>77799.423800000019</v>
      </c>
      <c r="D498" s="29">
        <v>349931.20999999996</v>
      </c>
      <c r="E498" s="34">
        <v>0.31485046422670288</v>
      </c>
      <c r="K498">
        <v>0.31485046422670288</v>
      </c>
    </row>
    <row r="499" spans="1:11" x14ac:dyDescent="0.35">
      <c r="A499" s="7" t="s">
        <v>765</v>
      </c>
      <c r="B499" s="29">
        <v>1950364.21</v>
      </c>
      <c r="C499" s="29">
        <v>156029.13680000001</v>
      </c>
      <c r="D499" s="29">
        <v>615261.78</v>
      </c>
      <c r="E499" s="34">
        <v>0.31545994171006658</v>
      </c>
      <c r="K499">
        <v>0.31545994171006658</v>
      </c>
    </row>
    <row r="500" spans="1:11" x14ac:dyDescent="0.35">
      <c r="A500" s="7" t="s">
        <v>1632</v>
      </c>
      <c r="B500" s="29">
        <v>4560283.8600000003</v>
      </c>
      <c r="C500" s="29">
        <v>319219.87020000006</v>
      </c>
      <c r="D500" s="29">
        <v>1404908.89</v>
      </c>
      <c r="E500" s="34">
        <v>0.30807487716345794</v>
      </c>
      <c r="K500">
        <v>0.30807487716345794</v>
      </c>
    </row>
    <row r="501" spans="1:11" x14ac:dyDescent="0.35">
      <c r="A501" s="7" t="s">
        <v>1635</v>
      </c>
      <c r="B501" s="29">
        <v>5254305.9400000004</v>
      </c>
      <c r="C501" s="29">
        <v>367801.41580000008</v>
      </c>
      <c r="D501" s="29">
        <v>1661691.7499999998</v>
      </c>
      <c r="E501" s="34">
        <v>0.31625332993076527</v>
      </c>
      <c r="K501">
        <v>0.31625332993076527</v>
      </c>
    </row>
    <row r="502" spans="1:11" x14ac:dyDescent="0.35">
      <c r="A502" s="7" t="s">
        <v>1638</v>
      </c>
      <c r="B502" s="29">
        <v>4199057.3899999997</v>
      </c>
      <c r="C502" s="29">
        <v>293934.01730000001</v>
      </c>
      <c r="D502" s="29">
        <v>922946.06</v>
      </c>
      <c r="E502" s="34">
        <v>0.21979839146709071</v>
      </c>
      <c r="K502">
        <v>0.21979839146709071</v>
      </c>
    </row>
    <row r="503" spans="1:11" x14ac:dyDescent="0.35">
      <c r="A503" s="7" t="s">
        <v>1641</v>
      </c>
      <c r="B503" s="29">
        <v>8566342.1099999994</v>
      </c>
      <c r="C503" s="29">
        <v>599643.94770000002</v>
      </c>
      <c r="D503" s="29">
        <v>2080608.28</v>
      </c>
      <c r="E503" s="34">
        <v>0.24288176368431311</v>
      </c>
      <c r="K503">
        <v>0.24288176368431311</v>
      </c>
    </row>
    <row r="504" spans="1:11" x14ac:dyDescent="0.35">
      <c r="A504" s="7" t="s">
        <v>1644</v>
      </c>
      <c r="B504" s="29">
        <v>2950048.82</v>
      </c>
      <c r="C504" s="29">
        <v>206503.41740000001</v>
      </c>
      <c r="D504" s="29">
        <v>960811.00999999989</v>
      </c>
      <c r="E504" s="34">
        <v>0.32569325751022654</v>
      </c>
      <c r="K504">
        <v>0.32569325751022654</v>
      </c>
    </row>
    <row r="505" spans="1:11" x14ac:dyDescent="0.35">
      <c r="A505" s="7" t="s">
        <v>1647</v>
      </c>
      <c r="B505" s="29">
        <v>7421039.1699999999</v>
      </c>
      <c r="C505" s="29">
        <v>519472.74190000002</v>
      </c>
      <c r="D505" s="29">
        <v>1215474.0800000003</v>
      </c>
      <c r="E505" s="34">
        <v>0.16378758448191835</v>
      </c>
      <c r="K505">
        <v>0.16378758448191835</v>
      </c>
    </row>
    <row r="506" spans="1:11" x14ac:dyDescent="0.35">
      <c r="A506" s="7" t="s">
        <v>1796</v>
      </c>
      <c r="B506" s="29">
        <v>11839116.359999999</v>
      </c>
      <c r="C506" s="29">
        <v>828738.14520000003</v>
      </c>
      <c r="D506" s="29">
        <v>2060395.91</v>
      </c>
      <c r="E506" s="34">
        <v>0.17403291321312767</v>
      </c>
      <c r="K506">
        <v>0.17403291321312767</v>
      </c>
    </row>
    <row r="507" spans="1:11" x14ac:dyDescent="0.35">
      <c r="A507" s="7" t="s">
        <v>910</v>
      </c>
      <c r="B507" s="29">
        <v>2657884.2200000002</v>
      </c>
      <c r="C507" s="29">
        <v>212630.73760000002</v>
      </c>
      <c r="D507" s="29">
        <v>624416.13</v>
      </c>
      <c r="E507" s="34">
        <v>0.23492977056765849</v>
      </c>
      <c r="K507">
        <v>0.23492977056765849</v>
      </c>
    </row>
    <row r="508" spans="1:11" x14ac:dyDescent="0.35">
      <c r="A508" s="7" t="s">
        <v>1650</v>
      </c>
      <c r="B508" s="29">
        <v>5292729.87</v>
      </c>
      <c r="C508" s="29">
        <v>370491.09090000007</v>
      </c>
      <c r="D508" s="29">
        <v>1241694.3400000001</v>
      </c>
      <c r="E508" s="34">
        <v>0.23460376223583843</v>
      </c>
      <c r="K508">
        <v>0.23460376223583843</v>
      </c>
    </row>
    <row r="509" spans="1:11" x14ac:dyDescent="0.35">
      <c r="A509" s="7" t="s">
        <v>1653</v>
      </c>
      <c r="B509" s="29">
        <v>3730311.26</v>
      </c>
      <c r="C509" s="29">
        <v>261121.78820000001</v>
      </c>
      <c r="D509" s="29">
        <v>792205</v>
      </c>
      <c r="E509" s="34">
        <v>0.21236967769815543</v>
      </c>
      <c r="K509">
        <v>0.21236967769815543</v>
      </c>
    </row>
    <row r="510" spans="1:11" x14ac:dyDescent="0.35">
      <c r="A510" s="7" t="s">
        <v>768</v>
      </c>
      <c r="B510" s="29">
        <v>2544399.19</v>
      </c>
      <c r="C510" s="29">
        <v>203551.93520000001</v>
      </c>
      <c r="D510" s="29">
        <v>617174.84000000008</v>
      </c>
      <c r="E510" s="34">
        <v>0.24256211149006068</v>
      </c>
      <c r="K510">
        <v>0.24256211149006068</v>
      </c>
    </row>
    <row r="511" spans="1:11" x14ac:dyDescent="0.35">
      <c r="A511" s="7" t="s">
        <v>1656</v>
      </c>
      <c r="B511" s="29">
        <v>7233074.9199999999</v>
      </c>
      <c r="C511" s="29">
        <v>506315.24440000003</v>
      </c>
      <c r="D511" s="29">
        <v>2005598.4200000002</v>
      </c>
      <c r="E511" s="34">
        <v>0.27728157694791306</v>
      </c>
      <c r="K511">
        <v>0.27728157694791306</v>
      </c>
    </row>
    <row r="512" spans="1:11" x14ac:dyDescent="0.35">
      <c r="A512" s="7" t="s">
        <v>913</v>
      </c>
      <c r="B512" s="29">
        <v>2436750.7200000002</v>
      </c>
      <c r="C512" s="29">
        <v>194940.05760000003</v>
      </c>
      <c r="D512" s="29">
        <v>527725.66</v>
      </c>
      <c r="E512" s="34">
        <v>0.21656940764133639</v>
      </c>
      <c r="K512">
        <v>0.21656940764133639</v>
      </c>
    </row>
    <row r="513" spans="1:11" x14ac:dyDescent="0.35">
      <c r="A513" s="7" t="s">
        <v>354</v>
      </c>
      <c r="B513" s="29">
        <v>4531.3999999999996</v>
      </c>
      <c r="C513" s="29">
        <v>317.19799999999998</v>
      </c>
      <c r="D513" s="29">
        <v>1765.76</v>
      </c>
      <c r="E513" s="34">
        <v>0.38967206602815907</v>
      </c>
      <c r="K513">
        <v>0.38967206602815907</v>
      </c>
    </row>
    <row r="514" spans="1:11" x14ac:dyDescent="0.35">
      <c r="A514" s="7" t="s">
        <v>1659</v>
      </c>
      <c r="B514" s="29">
        <v>6858999.7999999998</v>
      </c>
      <c r="C514" s="29">
        <v>480129.98600000003</v>
      </c>
      <c r="D514" s="29">
        <v>1577692.29</v>
      </c>
      <c r="E514" s="34">
        <v>0.23001783583664781</v>
      </c>
      <c r="K514">
        <v>0.23001783583664781</v>
      </c>
    </row>
    <row r="515" spans="1:11" x14ac:dyDescent="0.35">
      <c r="A515" s="7" t="s">
        <v>1662</v>
      </c>
      <c r="B515" s="29">
        <v>6384721.5099999998</v>
      </c>
      <c r="C515" s="29">
        <v>446930.50570000004</v>
      </c>
      <c r="D515" s="29">
        <v>1515667.04</v>
      </c>
      <c r="E515" s="34">
        <v>0.23738968686826875</v>
      </c>
      <c r="K515">
        <v>0.23738968686826875</v>
      </c>
    </row>
    <row r="516" spans="1:11" x14ac:dyDescent="0.35">
      <c r="A516" s="7" t="s">
        <v>1799</v>
      </c>
      <c r="B516" s="29">
        <v>3872269.45</v>
      </c>
      <c r="C516" s="29">
        <v>271058.86150000006</v>
      </c>
      <c r="D516" s="29">
        <v>1040523.01</v>
      </c>
      <c r="E516" s="34">
        <v>0.2687114167636242</v>
      </c>
      <c r="K516">
        <v>0.2687114167636242</v>
      </c>
    </row>
    <row r="517" spans="1:11" x14ac:dyDescent="0.35">
      <c r="A517" s="7" t="s">
        <v>1665</v>
      </c>
      <c r="B517" s="29">
        <v>7489460.9500000002</v>
      </c>
      <c r="C517" s="29">
        <v>524262.26650000009</v>
      </c>
      <c r="D517" s="29">
        <v>2382257.58</v>
      </c>
      <c r="E517" s="34">
        <v>0.31808131398295092</v>
      </c>
      <c r="K517">
        <v>0.31808131398295092</v>
      </c>
    </row>
    <row r="518" spans="1:11" x14ac:dyDescent="0.35">
      <c r="A518" s="7" t="s">
        <v>1668</v>
      </c>
      <c r="B518" s="29">
        <v>7432864.7300000004</v>
      </c>
      <c r="C518" s="29">
        <v>520300.53110000008</v>
      </c>
      <c r="D518" s="29">
        <v>2187993.4000000004</v>
      </c>
      <c r="E518" s="34">
        <v>0.29436744505371892</v>
      </c>
      <c r="K518">
        <v>0.29436744505371892</v>
      </c>
    </row>
    <row r="519" spans="1:11" x14ac:dyDescent="0.35">
      <c r="A519" s="7" t="s">
        <v>771</v>
      </c>
      <c r="B519" s="29">
        <v>1862446.75</v>
      </c>
      <c r="C519" s="29">
        <v>148995.74</v>
      </c>
      <c r="D519" s="29">
        <v>507183.98</v>
      </c>
      <c r="E519" s="34">
        <v>0.27232133214010013</v>
      </c>
      <c r="K519">
        <v>0.27232133214010013</v>
      </c>
    </row>
    <row r="520" spans="1:11" x14ac:dyDescent="0.35">
      <c r="A520" s="7" t="s">
        <v>774</v>
      </c>
      <c r="B520" s="29">
        <v>1837264.24</v>
      </c>
      <c r="C520" s="29">
        <v>146981.13920000001</v>
      </c>
      <c r="D520" s="29">
        <v>448128.07</v>
      </c>
      <c r="E520" s="34">
        <v>0.24391051664947228</v>
      </c>
      <c r="K520">
        <v>0.24391051664947228</v>
      </c>
    </row>
    <row r="521" spans="1:11" x14ac:dyDescent="0.35">
      <c r="A521" s="7" t="s">
        <v>1671</v>
      </c>
      <c r="B521" s="29">
        <v>6900160.4199999999</v>
      </c>
      <c r="C521" s="29">
        <v>483011.22940000007</v>
      </c>
      <c r="D521" s="29">
        <v>2505487.2200000002</v>
      </c>
      <c r="E521" s="34">
        <v>0.3631056479118786</v>
      </c>
      <c r="K521">
        <v>0.3631056479118786</v>
      </c>
    </row>
    <row r="522" spans="1:11" x14ac:dyDescent="0.35">
      <c r="A522" s="7" t="s">
        <v>1674</v>
      </c>
      <c r="B522" s="29">
        <v>6150538.8499999996</v>
      </c>
      <c r="C522" s="29">
        <v>430537.71950000001</v>
      </c>
      <c r="D522" s="29">
        <v>1751594.6999999997</v>
      </c>
      <c r="E522" s="34">
        <v>0.284787193889524</v>
      </c>
      <c r="K522">
        <v>0.284787193889524</v>
      </c>
    </row>
    <row r="523" spans="1:11" x14ac:dyDescent="0.35">
      <c r="A523" s="7" t="s">
        <v>1677</v>
      </c>
      <c r="B523" s="29">
        <v>13421928.869999999</v>
      </c>
      <c r="C523" s="29">
        <v>939535.0209</v>
      </c>
      <c r="D523" s="29">
        <v>3398918.64</v>
      </c>
      <c r="E523" s="34">
        <v>0.25323622803553125</v>
      </c>
      <c r="K523">
        <v>0.25323622803553125</v>
      </c>
    </row>
    <row r="524" spans="1:11" x14ac:dyDescent="0.35">
      <c r="A524" s="7" t="s">
        <v>777</v>
      </c>
      <c r="B524" s="29">
        <v>2685444.63</v>
      </c>
      <c r="C524" s="29">
        <v>214835.5704</v>
      </c>
      <c r="D524" s="29">
        <v>619512.43999999994</v>
      </c>
      <c r="E524" s="34">
        <v>0.23069268793674585</v>
      </c>
      <c r="K524">
        <v>0.23069268793674585</v>
      </c>
    </row>
    <row r="525" spans="1:11" x14ac:dyDescent="0.35">
      <c r="A525" s="7" t="s">
        <v>220</v>
      </c>
      <c r="B525" s="29">
        <v>1554003.83</v>
      </c>
      <c r="C525" s="29">
        <v>77700.191500000001</v>
      </c>
      <c r="D525" s="29">
        <v>399275.35000000003</v>
      </c>
      <c r="E525" s="34">
        <v>0.25693331141918746</v>
      </c>
      <c r="K525">
        <v>0.25693331141918746</v>
      </c>
    </row>
    <row r="526" spans="1:11" x14ac:dyDescent="0.35">
      <c r="A526" s="7" t="s">
        <v>1680</v>
      </c>
      <c r="B526" s="29">
        <v>4899455.62</v>
      </c>
      <c r="C526" s="29">
        <v>342961.89340000006</v>
      </c>
      <c r="D526" s="29">
        <v>1135106.31</v>
      </c>
      <c r="E526" s="34">
        <v>0.23168008816457042</v>
      </c>
      <c r="K526">
        <v>0.23168008816457042</v>
      </c>
    </row>
    <row r="527" spans="1:11" x14ac:dyDescent="0.35">
      <c r="A527" s="7" t="s">
        <v>223</v>
      </c>
      <c r="B527" s="29">
        <v>1361768.77</v>
      </c>
      <c r="C527" s="29">
        <v>68088.438500000004</v>
      </c>
      <c r="D527" s="29">
        <v>295718.56</v>
      </c>
      <c r="E527" s="34">
        <v>0.21715768970087337</v>
      </c>
      <c r="K527">
        <v>0.21715768970087337</v>
      </c>
    </row>
    <row r="528" spans="1:11" x14ac:dyDescent="0.35">
      <c r="A528" s="7" t="s">
        <v>780</v>
      </c>
      <c r="B528" s="29">
        <v>2278314.58</v>
      </c>
      <c r="C528" s="29">
        <v>182265.16640000002</v>
      </c>
      <c r="D528" s="29">
        <v>710989.81</v>
      </c>
      <c r="E528" s="34">
        <v>0.31206832289156489</v>
      </c>
      <c r="K528">
        <v>0.31206832289156489</v>
      </c>
    </row>
    <row r="529" spans="1:11" x14ac:dyDescent="0.35">
      <c r="A529" s="7" t="s">
        <v>783</v>
      </c>
      <c r="B529" s="29">
        <v>929537.63</v>
      </c>
      <c r="C529" s="29">
        <v>74363.010399999999</v>
      </c>
      <c r="D529" s="29">
        <v>212594.00999999998</v>
      </c>
      <c r="E529" s="34">
        <v>0.22870941760582622</v>
      </c>
      <c r="K529">
        <v>0.22870941760582622</v>
      </c>
    </row>
    <row r="530" spans="1:11" x14ac:dyDescent="0.35">
      <c r="A530" s="7" t="s">
        <v>1683</v>
      </c>
      <c r="B530" s="29">
        <v>7147860.5599999996</v>
      </c>
      <c r="C530" s="29">
        <v>500350.23920000001</v>
      </c>
      <c r="D530" s="29">
        <v>1266696.98</v>
      </c>
      <c r="E530" s="34">
        <v>0.17721344301098119</v>
      </c>
      <c r="K530">
        <v>0.17721344301098119</v>
      </c>
    </row>
    <row r="531" spans="1:11" x14ac:dyDescent="0.35">
      <c r="A531" s="7" t="s">
        <v>786</v>
      </c>
      <c r="B531" s="29">
        <v>3136532.69</v>
      </c>
      <c r="C531" s="29">
        <v>250922.6152</v>
      </c>
      <c r="D531" s="29">
        <v>814130.76000000013</v>
      </c>
      <c r="E531" s="34">
        <v>0.2595639326813457</v>
      </c>
      <c r="K531">
        <v>0.2595639326813457</v>
      </c>
    </row>
    <row r="532" spans="1:11" x14ac:dyDescent="0.35">
      <c r="A532" s="7" t="s">
        <v>916</v>
      </c>
      <c r="B532" s="29">
        <v>1671436.19</v>
      </c>
      <c r="C532" s="29">
        <v>133714.8952</v>
      </c>
      <c r="D532" s="29">
        <v>410195.18999999994</v>
      </c>
      <c r="E532" s="34">
        <v>0.24541480701096938</v>
      </c>
      <c r="K532">
        <v>0.24541480701096938</v>
      </c>
    </row>
    <row r="533" spans="1:11" x14ac:dyDescent="0.35">
      <c r="A533" s="7" t="s">
        <v>998</v>
      </c>
      <c r="B533" s="29">
        <v>612580.14</v>
      </c>
      <c r="C533" s="29">
        <v>42880.609800000006</v>
      </c>
      <c r="D533" s="29">
        <v>220546.05000000002</v>
      </c>
      <c r="E533" s="34">
        <v>0.36002807730593422</v>
      </c>
      <c r="K533">
        <v>0.36002807730593422</v>
      </c>
    </row>
    <row r="534" spans="1:11" x14ac:dyDescent="0.35">
      <c r="A534" s="7" t="s">
        <v>1686</v>
      </c>
      <c r="B534" s="29">
        <v>8564970.8599999994</v>
      </c>
      <c r="C534" s="29">
        <v>599547.96019999997</v>
      </c>
      <c r="D534" s="29">
        <v>2699248.28</v>
      </c>
      <c r="E534" s="34">
        <v>0.3151497330371536</v>
      </c>
      <c r="K534">
        <v>0.3151497330371536</v>
      </c>
    </row>
    <row r="535" spans="1:11" x14ac:dyDescent="0.35">
      <c r="A535" s="7" t="s">
        <v>789</v>
      </c>
      <c r="B535" s="29">
        <v>2846572.46</v>
      </c>
      <c r="C535" s="29">
        <v>227725.79680000001</v>
      </c>
      <c r="D535" s="29">
        <v>678761.08</v>
      </c>
      <c r="E535" s="34">
        <v>0.23844855156084802</v>
      </c>
      <c r="K535">
        <v>0.23844855156084802</v>
      </c>
    </row>
    <row r="536" spans="1:11" x14ac:dyDescent="0.35">
      <c r="A536" s="7" t="s">
        <v>1689</v>
      </c>
      <c r="B536" s="29">
        <v>7608856.2699999996</v>
      </c>
      <c r="C536" s="29">
        <v>532619.93890000007</v>
      </c>
      <c r="D536" s="29">
        <v>1827190.8900000001</v>
      </c>
      <c r="E536" s="34">
        <v>0.240140019099086</v>
      </c>
      <c r="K536">
        <v>0.240140019099086</v>
      </c>
    </row>
    <row r="537" spans="1:11" x14ac:dyDescent="0.35">
      <c r="A537" s="7" t="s">
        <v>1692</v>
      </c>
      <c r="B537" s="29">
        <v>7972712.6500000004</v>
      </c>
      <c r="C537" s="29">
        <v>558089.88550000009</v>
      </c>
      <c r="D537" s="29">
        <v>3830146.1900000004</v>
      </c>
      <c r="E537" s="34">
        <v>0.48040690266191899</v>
      </c>
      <c r="K537">
        <v>0.48040690266191899</v>
      </c>
    </row>
    <row r="538" spans="1:11" x14ac:dyDescent="0.35">
      <c r="A538" s="7" t="s">
        <v>792</v>
      </c>
      <c r="B538" s="29">
        <v>1841048.03</v>
      </c>
      <c r="C538" s="29">
        <v>147283.84239999999</v>
      </c>
      <c r="D538" s="29">
        <v>523070.03</v>
      </c>
      <c r="E538" s="34">
        <v>0.28411536335638132</v>
      </c>
      <c r="K538">
        <v>0.28411536335638132</v>
      </c>
    </row>
    <row r="539" spans="1:11" x14ac:dyDescent="0.35">
      <c r="A539" s="7" t="s">
        <v>1695</v>
      </c>
      <c r="B539" s="29">
        <v>3964050.69</v>
      </c>
      <c r="C539" s="29">
        <v>277483.54830000002</v>
      </c>
      <c r="D539" s="29">
        <v>1260356.21</v>
      </c>
      <c r="E539" s="34">
        <v>0.31794654220226432</v>
      </c>
      <c r="K539">
        <v>0.31794654220226432</v>
      </c>
    </row>
    <row r="540" spans="1:11" x14ac:dyDescent="0.35">
      <c r="A540" s="7" t="s">
        <v>1698</v>
      </c>
      <c r="B540" s="29">
        <v>5873664.4699999997</v>
      </c>
      <c r="C540" s="29">
        <v>411156.51290000003</v>
      </c>
      <c r="D540" s="29">
        <v>1327881.7100000002</v>
      </c>
      <c r="E540" s="34">
        <v>0.22607381078408795</v>
      </c>
      <c r="K540">
        <v>0.22607381078408795</v>
      </c>
    </row>
    <row r="541" spans="1:11" x14ac:dyDescent="0.35">
      <c r="A541" s="7" t="s">
        <v>1001</v>
      </c>
      <c r="B541" s="29">
        <v>766269.94</v>
      </c>
      <c r="C541" s="29">
        <v>53638.895799999998</v>
      </c>
      <c r="D541" s="29">
        <v>156762.66</v>
      </c>
      <c r="E541" s="34">
        <v>0.20457889813607985</v>
      </c>
      <c r="K541">
        <v>0.20457889813607985</v>
      </c>
    </row>
    <row r="542" spans="1:11" x14ac:dyDescent="0.35">
      <c r="A542" s="7" t="s">
        <v>358</v>
      </c>
      <c r="B542" s="29">
        <v>65958.09</v>
      </c>
      <c r="C542" s="29">
        <v>4617.0663000000004</v>
      </c>
      <c r="D542" s="29">
        <v>8230.11</v>
      </c>
      <c r="E542" s="34">
        <v>0.12477787031128404</v>
      </c>
      <c r="K542">
        <v>0.12477787031128404</v>
      </c>
    </row>
    <row r="543" spans="1:11" x14ac:dyDescent="0.35">
      <c r="A543" s="7" t="s">
        <v>1701</v>
      </c>
      <c r="B543" s="29">
        <v>4886589.34</v>
      </c>
      <c r="C543" s="29">
        <v>342061.25380000001</v>
      </c>
      <c r="D543" s="29">
        <v>1138118.48</v>
      </c>
      <c r="E543" s="34">
        <v>0.23290651225461889</v>
      </c>
      <c r="K543">
        <v>0.23290651225461889</v>
      </c>
    </row>
    <row r="544" spans="1:11" x14ac:dyDescent="0.35">
      <c r="A544" s="7" t="s">
        <v>795</v>
      </c>
      <c r="B544" s="29">
        <v>1249635.08</v>
      </c>
      <c r="C544" s="29">
        <v>62481.754000000008</v>
      </c>
      <c r="D544" s="29">
        <v>193732.21</v>
      </c>
      <c r="E544" s="34">
        <v>0.15503102713793854</v>
      </c>
      <c r="K544">
        <v>0.15503102713793854</v>
      </c>
    </row>
    <row r="545" spans="1:11" x14ac:dyDescent="0.35">
      <c r="A545" s="7" t="s">
        <v>227</v>
      </c>
      <c r="B545" s="29">
        <v>410826.46</v>
      </c>
      <c r="C545" s="29">
        <v>20541.323000000004</v>
      </c>
      <c r="D545" s="29">
        <v>83634.189999999988</v>
      </c>
      <c r="E545" s="34">
        <v>0.2035754707717706</v>
      </c>
      <c r="K545">
        <v>0.2035754707717706</v>
      </c>
    </row>
    <row r="546" spans="1:11" x14ac:dyDescent="0.35">
      <c r="A546" s="7" t="s">
        <v>231</v>
      </c>
      <c r="B546" s="29">
        <v>130185.36</v>
      </c>
      <c r="C546" s="29">
        <v>6509.268</v>
      </c>
      <c r="D546" s="29">
        <v>48263.500000000007</v>
      </c>
      <c r="E546" s="34">
        <v>0.3707290896610802</v>
      </c>
      <c r="K546">
        <v>0.3707290896610802</v>
      </c>
    </row>
    <row r="547" spans="1:11" x14ac:dyDescent="0.35">
      <c r="A547" s="7" t="s">
        <v>1704</v>
      </c>
      <c r="B547" s="29">
        <v>10431958.310000001</v>
      </c>
      <c r="C547" s="29">
        <v>730237.0817000001</v>
      </c>
      <c r="D547" s="29">
        <v>2653010.8799999994</v>
      </c>
      <c r="E547" s="34">
        <v>0.25431570958799193</v>
      </c>
      <c r="K547">
        <v>0.25431570958799193</v>
      </c>
    </row>
    <row r="548" spans="1:11" x14ac:dyDescent="0.35">
      <c r="A548" s="7" t="s">
        <v>1707</v>
      </c>
      <c r="B548" s="29">
        <v>9356235.1199999992</v>
      </c>
      <c r="C548" s="29">
        <v>654936.4584</v>
      </c>
      <c r="D548" s="29">
        <v>2671186.6699999995</v>
      </c>
      <c r="E548" s="34">
        <v>0.2854980273304632</v>
      </c>
      <c r="K548">
        <v>0.2854980273304632</v>
      </c>
    </row>
    <row r="549" spans="1:11" x14ac:dyDescent="0.35">
      <c r="A549" s="7" t="s">
        <v>283</v>
      </c>
      <c r="B549" s="29">
        <v>178789.3</v>
      </c>
      <c r="C549" s="29">
        <v>12515.251</v>
      </c>
      <c r="D549" s="29">
        <v>38228.599999999991</v>
      </c>
      <c r="E549" s="34">
        <v>0.21381928336874742</v>
      </c>
      <c r="K549">
        <v>0.21381928336874742</v>
      </c>
    </row>
    <row r="550" spans="1:11" x14ac:dyDescent="0.35">
      <c r="A550" s="7" t="s">
        <v>1802</v>
      </c>
      <c r="B550" s="29">
        <v>26522666.609999999</v>
      </c>
      <c r="C550" s="29">
        <v>1856586.6627000002</v>
      </c>
      <c r="D550" s="29">
        <v>4256693.8499999996</v>
      </c>
      <c r="E550" s="34">
        <v>0.1604926801890679</v>
      </c>
      <c r="K550">
        <v>0.1604926801890679</v>
      </c>
    </row>
    <row r="551" spans="1:11" x14ac:dyDescent="0.35">
      <c r="A551" s="7" t="s">
        <v>1710</v>
      </c>
      <c r="B551" s="29">
        <v>3951506.09</v>
      </c>
      <c r="C551" s="29">
        <v>276605.42629999999</v>
      </c>
      <c r="D551" s="29">
        <v>999367.73999999987</v>
      </c>
      <c r="E551" s="34">
        <v>0.25290806017712603</v>
      </c>
      <c r="K551">
        <v>0.25290806017712603</v>
      </c>
    </row>
    <row r="552" spans="1:11" x14ac:dyDescent="0.35">
      <c r="A552" s="7" t="s">
        <v>798</v>
      </c>
      <c r="B552" s="29">
        <v>5444867.4199999999</v>
      </c>
      <c r="C552" s="29">
        <v>435589.39360000001</v>
      </c>
      <c r="D552" s="29">
        <v>1191238.6000000001</v>
      </c>
      <c r="E552" s="34">
        <v>0.21878192949645781</v>
      </c>
      <c r="K552">
        <v>0.21878192949645781</v>
      </c>
    </row>
    <row r="553" spans="1:11" x14ac:dyDescent="0.35">
      <c r="A553" s="7" t="s">
        <v>1713</v>
      </c>
      <c r="B553" s="29">
        <v>3090184.63</v>
      </c>
      <c r="C553" s="29">
        <v>216312.9241</v>
      </c>
      <c r="D553" s="29">
        <v>781591.81</v>
      </c>
      <c r="E553" s="34">
        <v>0.25292722072726126</v>
      </c>
      <c r="K553">
        <v>0.25292722072726126</v>
      </c>
    </row>
    <row r="554" spans="1:11" x14ac:dyDescent="0.35">
      <c r="A554" s="7" t="s">
        <v>919</v>
      </c>
      <c r="B554" s="29">
        <v>836452.82</v>
      </c>
      <c r="C554" s="29">
        <v>66916.225599999991</v>
      </c>
      <c r="D554" s="29">
        <v>124431.04000000001</v>
      </c>
      <c r="E554" s="34">
        <v>0.14876038077078874</v>
      </c>
      <c r="K554">
        <v>0.14876038077078874</v>
      </c>
    </row>
    <row r="555" spans="1:11" x14ac:dyDescent="0.35">
      <c r="A555" s="7" t="s">
        <v>801</v>
      </c>
      <c r="B555" s="29">
        <v>2963310.08</v>
      </c>
      <c r="C555" s="29">
        <v>237064.8064</v>
      </c>
      <c r="D555" s="29">
        <v>705118.85000000009</v>
      </c>
      <c r="E555" s="34">
        <v>0.23794973558757648</v>
      </c>
      <c r="K555">
        <v>0.23794973558757648</v>
      </c>
    </row>
    <row r="556" spans="1:11" x14ac:dyDescent="0.35">
      <c r="A556" s="7" t="s">
        <v>804</v>
      </c>
      <c r="B556" s="29">
        <v>2792567.82</v>
      </c>
      <c r="C556" s="29">
        <v>223405.42559999999</v>
      </c>
      <c r="D556" s="29">
        <v>561474.31999999995</v>
      </c>
      <c r="E556" s="34">
        <v>0.2010602270708684</v>
      </c>
      <c r="K556">
        <v>0.2010602270708684</v>
      </c>
    </row>
    <row r="557" spans="1:11" x14ac:dyDescent="0.35">
      <c r="A557" s="7" t="s">
        <v>235</v>
      </c>
      <c r="B557" s="29">
        <v>556116.97</v>
      </c>
      <c r="C557" s="29">
        <v>27805.8485</v>
      </c>
      <c r="D557" s="29">
        <v>115861.04</v>
      </c>
      <c r="E557" s="34">
        <v>0.20833933551784978</v>
      </c>
      <c r="K557">
        <v>0.20833933551784978</v>
      </c>
    </row>
    <row r="558" spans="1:11" x14ac:dyDescent="0.35">
      <c r="A558" s="7" t="s">
        <v>807</v>
      </c>
      <c r="B558" s="29">
        <v>2403472.33</v>
      </c>
      <c r="C558" s="29">
        <v>192277.78640000001</v>
      </c>
      <c r="D558" s="29">
        <v>692818.29</v>
      </c>
      <c r="E558" s="34">
        <v>0.28825723573027362</v>
      </c>
      <c r="K558">
        <v>0.28825723573027362</v>
      </c>
    </row>
    <row r="559" spans="1:11" x14ac:dyDescent="0.35">
      <c r="A559" s="7" t="s">
        <v>17</v>
      </c>
      <c r="B559" s="29">
        <v>2294801343.8600001</v>
      </c>
      <c r="C559" s="29">
        <v>161741130.47100002</v>
      </c>
      <c r="D559" s="29">
        <v>573959742.52999973</v>
      </c>
      <c r="E559" s="34">
        <v>0.2501130409678789</v>
      </c>
      <c r="K559">
        <v>0.2501130409678789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2F48-590E-4C58-ACE9-BD649C3DC370}">
  <dimension ref="A1:AL556"/>
  <sheetViews>
    <sheetView zoomScale="111" zoomScaleNormal="90" workbookViewId="0">
      <selection activeCell="G7" sqref="A1:AL556"/>
    </sheetView>
  </sheetViews>
  <sheetFormatPr defaultColWidth="24.7265625" defaultRowHeight="14.5" x14ac:dyDescent="0.35"/>
  <cols>
    <col min="1" max="1" width="24" bestFit="1" customWidth="1"/>
    <col min="2" max="2" width="9" bestFit="1" customWidth="1"/>
    <col min="3" max="3" width="15.54296875" bestFit="1" customWidth="1"/>
    <col min="4" max="4" width="9.7265625" customWidth="1"/>
    <col min="5" max="5" width="7.453125" customWidth="1"/>
    <col min="6" max="6" width="7.81640625" bestFit="1" customWidth="1"/>
    <col min="7" max="7" width="17.1796875" bestFit="1" customWidth="1"/>
    <col min="8" max="8" width="18.453125" bestFit="1" customWidth="1"/>
    <col min="9" max="9" width="14.7265625" bestFit="1" customWidth="1"/>
    <col min="10" max="10" width="10.54296875" customWidth="1"/>
    <col min="11" max="11" width="15.54296875" style="17" customWidth="1"/>
    <col min="12" max="12" width="13" style="17" customWidth="1"/>
    <col min="13" max="13" width="9.81640625" style="17" customWidth="1"/>
    <col min="14" max="14" width="13" style="17" customWidth="1"/>
    <col min="15" max="15" width="17" style="17" bestFit="1" customWidth="1"/>
    <col min="16" max="16" width="9.54296875" style="10" customWidth="1"/>
    <col min="17" max="17" width="13" style="17" customWidth="1"/>
    <col min="18" max="18" width="9.54296875" style="10" customWidth="1"/>
    <col min="19" max="19" width="11.1796875" style="1" customWidth="1"/>
    <col min="20" max="20" width="20" style="1" customWidth="1"/>
    <col min="21" max="21" width="15.453125" style="1" customWidth="1"/>
    <col min="22" max="22" width="11.1796875" style="1" customWidth="1"/>
    <col min="23" max="23" width="21" customWidth="1"/>
    <col min="24" max="24" width="24.7265625" style="1"/>
    <col min="25" max="25" width="17.26953125" style="1" customWidth="1"/>
    <col min="26" max="26" width="16.81640625" style="17" customWidth="1"/>
    <col min="27" max="29" width="17.26953125" style="1" customWidth="1"/>
    <col min="30" max="33" width="24.7265625" style="17"/>
    <col min="34" max="34" width="17.26953125" style="1" customWidth="1"/>
    <col min="35" max="35" width="24.7265625" style="1"/>
    <col min="38" max="38" width="24.7265625" style="1"/>
  </cols>
  <sheetData>
    <row r="1" spans="1:38" s="21" customFormat="1" ht="68.150000000000006" customHeight="1" x14ac:dyDescent="0.35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16" t="s">
        <v>31</v>
      </c>
      <c r="H1" s="21" t="s">
        <v>32</v>
      </c>
      <c r="I1" s="21" t="s">
        <v>33</v>
      </c>
      <c r="J1" s="21" t="s">
        <v>34</v>
      </c>
      <c r="K1" s="22" t="s">
        <v>35</v>
      </c>
      <c r="L1" s="22" t="s">
        <v>36</v>
      </c>
      <c r="M1" s="22" t="s">
        <v>37</v>
      </c>
      <c r="N1" s="22" t="s">
        <v>38</v>
      </c>
      <c r="O1" s="22" t="s">
        <v>39</v>
      </c>
      <c r="P1" s="23" t="s">
        <v>40</v>
      </c>
      <c r="Q1" s="22" t="s">
        <v>41</v>
      </c>
      <c r="R1" s="23" t="s">
        <v>42</v>
      </c>
      <c r="S1" s="22" t="s">
        <v>22</v>
      </c>
      <c r="T1" s="22" t="s">
        <v>43</v>
      </c>
      <c r="U1" s="22" t="s">
        <v>44</v>
      </c>
      <c r="V1" s="22" t="s">
        <v>45</v>
      </c>
      <c r="W1" s="22" t="s">
        <v>46</v>
      </c>
      <c r="X1" s="22" t="s">
        <v>47</v>
      </c>
      <c r="Y1" s="22" t="s">
        <v>48</v>
      </c>
      <c r="Z1" s="22" t="s">
        <v>49</v>
      </c>
      <c r="AA1" s="22" t="s">
        <v>50</v>
      </c>
      <c r="AB1" s="22" t="s">
        <v>51</v>
      </c>
      <c r="AC1" s="22" t="s">
        <v>52</v>
      </c>
      <c r="AD1" s="22" t="s">
        <v>53</v>
      </c>
      <c r="AE1" s="22" t="s">
        <v>54</v>
      </c>
      <c r="AF1" s="22" t="s">
        <v>55</v>
      </c>
      <c r="AG1" s="22" t="s">
        <v>56</v>
      </c>
      <c r="AH1" s="22" t="s">
        <v>57</v>
      </c>
      <c r="AI1" s="21" t="s">
        <v>58</v>
      </c>
      <c r="AJ1" s="21" t="s">
        <v>59</v>
      </c>
      <c r="AK1" s="24" t="s">
        <v>60</v>
      </c>
      <c r="AL1" s="25" t="s">
        <v>61</v>
      </c>
    </row>
    <row r="2" spans="1:38" x14ac:dyDescent="0.35">
      <c r="A2" t="s">
        <v>62</v>
      </c>
      <c r="B2" t="s">
        <v>63</v>
      </c>
      <c r="C2" s="2">
        <v>45397</v>
      </c>
      <c r="D2" s="3">
        <v>0.71232876712328763</v>
      </c>
      <c r="E2" s="3" t="s">
        <v>64</v>
      </c>
      <c r="F2" s="3" t="s">
        <v>14</v>
      </c>
      <c r="G2" t="s">
        <v>65</v>
      </c>
      <c r="H2" t="s">
        <v>66</v>
      </c>
      <c r="I2" t="s">
        <v>9</v>
      </c>
      <c r="J2" t="s">
        <v>9</v>
      </c>
      <c r="K2" s="17">
        <v>307073.61</v>
      </c>
      <c r="L2" s="17">
        <v>82479.56</v>
      </c>
      <c r="M2" s="10">
        <v>0.26859865945497563</v>
      </c>
      <c r="N2" s="17">
        <v>3431.73</v>
      </c>
      <c r="O2" s="17">
        <v>0</v>
      </c>
      <c r="P2" s="17">
        <v>0</v>
      </c>
      <c r="Q2" s="17">
        <v>3431.73</v>
      </c>
      <c r="R2" s="10">
        <v>4.1607035731034456E-2</v>
      </c>
      <c r="S2" s="9">
        <v>1</v>
      </c>
      <c r="T2" s="17">
        <v>4123.9780000000001</v>
      </c>
      <c r="U2" s="17">
        <v>692.24800000000005</v>
      </c>
      <c r="V2" s="17" t="s">
        <v>64</v>
      </c>
      <c r="W2" s="17">
        <v>15353.6805</v>
      </c>
      <c r="X2" s="17">
        <v>4123.9780000000001</v>
      </c>
      <c r="Y2" s="17">
        <v>288.67846000000003</v>
      </c>
      <c r="Z2" s="17">
        <v>3720.4084600000001</v>
      </c>
      <c r="AA2" s="17">
        <v>288.67846000000009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409694</v>
      </c>
      <c r="AI2">
        <v>74.95</v>
      </c>
      <c r="AJ2">
        <v>0</v>
      </c>
      <c r="AK2" s="1">
        <v>3000</v>
      </c>
      <c r="AL2" s="1">
        <v>0</v>
      </c>
    </row>
    <row r="3" spans="1:38" x14ac:dyDescent="0.35">
      <c r="A3" t="s">
        <v>67</v>
      </c>
      <c r="B3" t="s">
        <v>68</v>
      </c>
      <c r="C3" s="2">
        <v>45369</v>
      </c>
      <c r="D3" s="3">
        <v>0.78904109589041094</v>
      </c>
      <c r="E3" s="3" t="s">
        <v>64</v>
      </c>
      <c r="F3" s="3" t="s">
        <v>14</v>
      </c>
      <c r="G3" t="s">
        <v>69</v>
      </c>
      <c r="H3" t="s">
        <v>66</v>
      </c>
      <c r="I3" t="s">
        <v>9</v>
      </c>
      <c r="J3" t="s">
        <v>9</v>
      </c>
      <c r="K3" s="17">
        <v>1298759.75</v>
      </c>
      <c r="L3" s="17">
        <v>383565.72</v>
      </c>
      <c r="M3" s="10">
        <v>0.29533231223095724</v>
      </c>
      <c r="N3" s="17">
        <v>22422.7</v>
      </c>
      <c r="O3" s="17">
        <v>0</v>
      </c>
      <c r="P3" s="17">
        <v>0</v>
      </c>
      <c r="Q3" s="17">
        <v>22422.7</v>
      </c>
      <c r="R3" s="10">
        <v>5.8458560895379291E-2</v>
      </c>
      <c r="S3" s="9">
        <v>1.2</v>
      </c>
      <c r="T3" s="17">
        <v>23013.943199999998</v>
      </c>
      <c r="U3" s="17">
        <v>591.24319999999716</v>
      </c>
      <c r="V3" s="17" t="s">
        <v>64</v>
      </c>
      <c r="W3" s="17">
        <v>64937.987500000003</v>
      </c>
      <c r="X3" s="17">
        <v>19178.286</v>
      </c>
      <c r="Y3" s="17">
        <v>1610.9760240000001</v>
      </c>
      <c r="Z3" s="17">
        <v>24033.676024</v>
      </c>
      <c r="AA3" s="17">
        <v>1610.9760239999996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1426103.68</v>
      </c>
      <c r="AI3">
        <v>91.07</v>
      </c>
      <c r="AJ3">
        <v>0</v>
      </c>
      <c r="AK3" s="1">
        <v>3000</v>
      </c>
      <c r="AL3" s="1">
        <v>0</v>
      </c>
    </row>
    <row r="4" spans="1:38" x14ac:dyDescent="0.35">
      <c r="A4" t="s">
        <v>70</v>
      </c>
      <c r="B4" t="s">
        <v>71</v>
      </c>
      <c r="C4" s="2">
        <v>43739</v>
      </c>
      <c r="D4" s="3">
        <v>5.2547945205479456</v>
      </c>
      <c r="E4" s="3" t="s">
        <v>64</v>
      </c>
      <c r="F4" s="3" t="s">
        <v>14</v>
      </c>
      <c r="G4" t="s">
        <v>72</v>
      </c>
      <c r="H4" t="s">
        <v>73</v>
      </c>
      <c r="I4" t="s">
        <v>9</v>
      </c>
      <c r="J4" t="s">
        <v>9</v>
      </c>
      <c r="K4" s="17">
        <v>1723003.02</v>
      </c>
      <c r="L4" s="17">
        <v>369632.02999999997</v>
      </c>
      <c r="M4" s="10">
        <v>0.21452778997450622</v>
      </c>
      <c r="N4" s="17">
        <v>17322.350000000002</v>
      </c>
      <c r="O4" s="17">
        <v>0</v>
      </c>
      <c r="P4" s="17">
        <v>8103.0397184999892</v>
      </c>
      <c r="Q4" s="17">
        <v>9219.3102815000129</v>
      </c>
      <c r="R4" s="10">
        <v>2.4941859831519506E-2</v>
      </c>
      <c r="S4" s="9">
        <v>0.75</v>
      </c>
      <c r="T4" s="17">
        <v>13861.201125</v>
      </c>
      <c r="U4" s="17">
        <v>4641.8908434999867</v>
      </c>
      <c r="V4" s="17" t="s">
        <v>64</v>
      </c>
      <c r="W4" s="17">
        <v>86150.151000000013</v>
      </c>
      <c r="X4" s="17">
        <v>18481.601500000001</v>
      </c>
      <c r="Y4" s="17">
        <v>970.28407875000005</v>
      </c>
      <c r="Z4" s="17">
        <v>18292.634078750001</v>
      </c>
      <c r="AA4" s="17">
        <v>970.28407874999903</v>
      </c>
      <c r="AB4" s="17">
        <v>0</v>
      </c>
      <c r="AC4" s="17">
        <v>0</v>
      </c>
      <c r="AD4" s="17">
        <v>511134.78</v>
      </c>
      <c r="AE4" s="17">
        <v>137639.45000000001</v>
      </c>
      <c r="AF4" s="17">
        <v>1010224.71</v>
      </c>
      <c r="AG4" s="17">
        <v>248696.33</v>
      </c>
      <c r="AH4" s="17">
        <v>2426510.75</v>
      </c>
      <c r="AI4">
        <v>71.010000000000005</v>
      </c>
      <c r="AJ4">
        <v>0</v>
      </c>
      <c r="AK4" s="1">
        <v>3000</v>
      </c>
      <c r="AL4" s="1">
        <v>0</v>
      </c>
    </row>
    <row r="5" spans="1:38" x14ac:dyDescent="0.35">
      <c r="A5" t="s">
        <v>74</v>
      </c>
      <c r="B5" t="s">
        <v>75</v>
      </c>
      <c r="C5" s="2">
        <v>43711</v>
      </c>
      <c r="D5" s="3">
        <v>5.3315068493150681</v>
      </c>
      <c r="E5" s="3" t="s">
        <v>64</v>
      </c>
      <c r="F5" s="3" t="s">
        <v>14</v>
      </c>
      <c r="G5" t="s">
        <v>76</v>
      </c>
      <c r="H5" t="s">
        <v>77</v>
      </c>
      <c r="I5" t="s">
        <v>9</v>
      </c>
      <c r="J5" t="s">
        <v>9</v>
      </c>
      <c r="K5" s="17">
        <v>1804244.86</v>
      </c>
      <c r="L5" s="17">
        <v>445405.88999999996</v>
      </c>
      <c r="M5" s="10">
        <v>0.24686554462458046</v>
      </c>
      <c r="N5" s="17">
        <v>21228.869999999995</v>
      </c>
      <c r="O5" s="17">
        <v>0</v>
      </c>
      <c r="P5" s="17">
        <v>1353.3947041312495</v>
      </c>
      <c r="Q5" s="17">
        <v>19875.475295868746</v>
      </c>
      <c r="R5" s="10">
        <v>4.4623287976431447E-2</v>
      </c>
      <c r="S5" s="9">
        <v>1</v>
      </c>
      <c r="T5" s="17">
        <v>22270.2945</v>
      </c>
      <c r="U5" s="17">
        <v>2394.8192041312541</v>
      </c>
      <c r="V5" s="17" t="s">
        <v>64</v>
      </c>
      <c r="W5" s="17">
        <v>90212.243000000017</v>
      </c>
      <c r="X5" s="17">
        <v>22270.2945</v>
      </c>
      <c r="Y5" s="17">
        <v>1558.9206150000002</v>
      </c>
      <c r="Z5" s="17">
        <v>22787.790614999994</v>
      </c>
      <c r="AA5" s="17">
        <v>1558.9206149999991</v>
      </c>
      <c r="AB5" s="17">
        <v>0</v>
      </c>
      <c r="AC5" s="17">
        <v>0</v>
      </c>
      <c r="AD5" s="17">
        <v>750862.8</v>
      </c>
      <c r="AE5" s="17">
        <v>203375.64</v>
      </c>
      <c r="AF5" s="17">
        <v>1315316.55</v>
      </c>
      <c r="AG5" s="17">
        <v>322868.98</v>
      </c>
      <c r="AH5" s="17">
        <v>1866431.82</v>
      </c>
      <c r="AI5">
        <v>96.67</v>
      </c>
      <c r="AJ5">
        <v>0</v>
      </c>
      <c r="AK5" s="1">
        <v>3000</v>
      </c>
      <c r="AL5" s="1">
        <v>0</v>
      </c>
    </row>
    <row r="6" spans="1:38" x14ac:dyDescent="0.35">
      <c r="A6" t="s">
        <v>78</v>
      </c>
      <c r="B6" t="s">
        <v>79</v>
      </c>
      <c r="C6" s="2">
        <v>45293</v>
      </c>
      <c r="D6" s="3">
        <v>0.99726027397260275</v>
      </c>
      <c r="E6" s="3" t="s">
        <v>64</v>
      </c>
      <c r="F6" s="3" t="s">
        <v>14</v>
      </c>
      <c r="G6" t="s">
        <v>80</v>
      </c>
      <c r="H6" t="s">
        <v>81</v>
      </c>
      <c r="I6" t="s">
        <v>9</v>
      </c>
      <c r="J6" t="s">
        <v>9</v>
      </c>
      <c r="K6" s="17">
        <v>389084.87</v>
      </c>
      <c r="L6" s="17">
        <v>88943.10000000002</v>
      </c>
      <c r="M6" s="10">
        <v>0.22859562747839571</v>
      </c>
      <c r="N6" s="17">
        <v>9996</v>
      </c>
      <c r="O6" s="17">
        <v>7372.3300000000008</v>
      </c>
      <c r="P6" s="17">
        <v>762.24860178749077</v>
      </c>
      <c r="Q6" s="17">
        <v>1861.4213982125084</v>
      </c>
      <c r="R6" s="10">
        <v>2.0928227127371409E-2</v>
      </c>
      <c r="S6" s="9">
        <v>0.75</v>
      </c>
      <c r="T6" s="17">
        <v>3335.3662500000009</v>
      </c>
      <c r="U6" s="17">
        <v>1473.9448517874926</v>
      </c>
      <c r="V6" s="17" t="s">
        <v>64</v>
      </c>
      <c r="W6" s="17">
        <v>19454.2435</v>
      </c>
      <c r="X6" s="17">
        <v>4447.1550000000016</v>
      </c>
      <c r="Y6" s="17">
        <v>233.47563750000009</v>
      </c>
      <c r="Z6" s="17">
        <v>10229.4756375</v>
      </c>
      <c r="AA6" s="17">
        <v>233.47563749999972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1001536.48</v>
      </c>
      <c r="AI6">
        <v>38.85</v>
      </c>
      <c r="AJ6">
        <v>0</v>
      </c>
      <c r="AK6" s="1">
        <v>3000</v>
      </c>
      <c r="AL6" s="1">
        <v>0</v>
      </c>
    </row>
    <row r="7" spans="1:38" x14ac:dyDescent="0.35">
      <c r="A7" t="s">
        <v>82</v>
      </c>
      <c r="B7" t="s">
        <v>83</v>
      </c>
      <c r="C7" s="2">
        <v>45082</v>
      </c>
      <c r="D7" s="3">
        <v>1.5753424657534247</v>
      </c>
      <c r="E7" s="3" t="s">
        <v>64</v>
      </c>
      <c r="F7" s="3" t="s">
        <v>14</v>
      </c>
      <c r="G7" t="s">
        <v>84</v>
      </c>
      <c r="H7" t="s">
        <v>85</v>
      </c>
      <c r="I7" t="s">
        <v>9</v>
      </c>
      <c r="J7" t="s">
        <v>9</v>
      </c>
      <c r="K7" s="17">
        <v>372457.09</v>
      </c>
      <c r="L7" s="17">
        <v>88871.33</v>
      </c>
      <c r="M7" s="10">
        <v>0.23860823806575945</v>
      </c>
      <c r="N7" s="17">
        <v>5838.45</v>
      </c>
      <c r="O7" s="17">
        <v>2290.9700000000003</v>
      </c>
      <c r="P7" s="17">
        <v>0</v>
      </c>
      <c r="Q7" s="17">
        <v>3547.4799999999996</v>
      </c>
      <c r="R7" s="10">
        <v>3.9917035111323294E-2</v>
      </c>
      <c r="S7" s="9">
        <v>0.75</v>
      </c>
      <c r="T7" s="17">
        <v>3332.6748749999997</v>
      </c>
      <c r="U7" s="17">
        <v>-214.80512499999986</v>
      </c>
      <c r="V7" s="17" t="s">
        <v>2701</v>
      </c>
      <c r="W7" s="17">
        <v>18622.854500000001</v>
      </c>
      <c r="X7" s="17">
        <v>4443.5664999999999</v>
      </c>
      <c r="Y7" s="17">
        <v>233.28724124999999</v>
      </c>
      <c r="Z7" s="17">
        <v>6071.7372412499999</v>
      </c>
      <c r="AA7" s="17">
        <v>233.28724125000008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370000</v>
      </c>
      <c r="AI7">
        <v>100.66</v>
      </c>
      <c r="AJ7">
        <v>103.3</v>
      </c>
      <c r="AK7" s="1">
        <v>3000</v>
      </c>
      <c r="AL7" s="1">
        <v>3099</v>
      </c>
    </row>
    <row r="8" spans="1:38" x14ac:dyDescent="0.35">
      <c r="A8" t="s">
        <v>86</v>
      </c>
      <c r="B8" t="s">
        <v>87</v>
      </c>
      <c r="C8" s="2">
        <v>44508</v>
      </c>
      <c r="D8" s="3">
        <v>3.1479452054794521</v>
      </c>
      <c r="E8" s="3" t="s">
        <v>64</v>
      </c>
      <c r="F8" s="3" t="s">
        <v>14</v>
      </c>
      <c r="G8" t="s">
        <v>88</v>
      </c>
      <c r="H8" t="s">
        <v>89</v>
      </c>
      <c r="I8" t="s">
        <v>9</v>
      </c>
      <c r="J8" t="s">
        <v>9</v>
      </c>
      <c r="K8" s="17">
        <v>1404530.31</v>
      </c>
      <c r="L8" s="17">
        <v>395423.98</v>
      </c>
      <c r="M8" s="10">
        <v>0.28153467190038778</v>
      </c>
      <c r="N8" s="17">
        <v>21900.74</v>
      </c>
      <c r="O8" s="17">
        <v>0</v>
      </c>
      <c r="P8" s="17">
        <v>0</v>
      </c>
      <c r="Q8" s="17">
        <v>21900.74</v>
      </c>
      <c r="R8" s="10">
        <v>5.5385462459813392E-2</v>
      </c>
      <c r="S8" s="9">
        <v>1</v>
      </c>
      <c r="T8" s="17">
        <v>19771.199000000001</v>
      </c>
      <c r="U8" s="17">
        <v>-2129.5410000000011</v>
      </c>
      <c r="V8" s="17" t="s">
        <v>2701</v>
      </c>
      <c r="W8" s="17">
        <v>70226.515500000009</v>
      </c>
      <c r="X8" s="17">
        <v>19771.199000000001</v>
      </c>
      <c r="Y8" s="17">
        <v>1383.9839300000001</v>
      </c>
      <c r="Z8" s="17">
        <v>23284.72393</v>
      </c>
      <c r="AA8" s="17">
        <v>1383.9839299999985</v>
      </c>
      <c r="AB8" s="17">
        <v>0</v>
      </c>
      <c r="AC8" s="17">
        <v>0</v>
      </c>
      <c r="AD8" s="17">
        <v>326117.15999999997</v>
      </c>
      <c r="AE8" s="17">
        <v>86159.5</v>
      </c>
      <c r="AF8" s="17">
        <v>1213734.54</v>
      </c>
      <c r="AG8" s="17">
        <v>347876.39</v>
      </c>
      <c r="AH8" s="17">
        <v>1861509.45</v>
      </c>
      <c r="AI8">
        <v>75.45</v>
      </c>
      <c r="AJ8">
        <v>0</v>
      </c>
      <c r="AK8" s="1">
        <v>3000</v>
      </c>
      <c r="AL8" s="1">
        <v>0</v>
      </c>
    </row>
    <row r="9" spans="1:38" x14ac:dyDescent="0.35">
      <c r="A9" t="s">
        <v>90</v>
      </c>
      <c r="B9" t="s">
        <v>91</v>
      </c>
      <c r="C9" s="2">
        <v>45271</v>
      </c>
      <c r="D9" s="3">
        <v>1.0575342465753426</v>
      </c>
      <c r="E9" s="3" t="s">
        <v>64</v>
      </c>
      <c r="F9" s="3" t="s">
        <v>14</v>
      </c>
      <c r="G9" t="s">
        <v>92</v>
      </c>
      <c r="H9" t="s">
        <v>89</v>
      </c>
      <c r="I9" t="s">
        <v>9</v>
      </c>
      <c r="J9" t="s">
        <v>9</v>
      </c>
      <c r="K9" s="17">
        <v>19634.91</v>
      </c>
      <c r="L9" s="17">
        <v>1980.5900000000001</v>
      </c>
      <c r="M9" s="10">
        <v>0.1008708468742663</v>
      </c>
      <c r="N9" s="17">
        <v>50.46</v>
      </c>
      <c r="O9" s="17">
        <v>0</v>
      </c>
      <c r="P9" s="17">
        <v>0</v>
      </c>
      <c r="Q9" s="17">
        <v>50.46</v>
      </c>
      <c r="R9" s="10">
        <v>2.5477256777020986E-2</v>
      </c>
      <c r="S9" s="9">
        <v>0.75</v>
      </c>
      <c r="T9" s="17">
        <v>74.272125000000017</v>
      </c>
      <c r="U9" s="17">
        <v>23.812125000000016</v>
      </c>
      <c r="V9" s="17" t="s">
        <v>64</v>
      </c>
      <c r="W9" s="17">
        <v>981.74549999999999</v>
      </c>
      <c r="X9" s="17">
        <v>99.029499999999999</v>
      </c>
      <c r="Y9" s="17">
        <v>5.1990487500000011</v>
      </c>
      <c r="Z9" s="17">
        <v>55.659048750000004</v>
      </c>
      <c r="AA9" s="17">
        <v>5.1990487500000029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479998.08</v>
      </c>
      <c r="AI9">
        <v>4.09</v>
      </c>
      <c r="AJ9">
        <v>0</v>
      </c>
      <c r="AK9" s="1">
        <v>3000</v>
      </c>
      <c r="AL9" s="1">
        <v>0</v>
      </c>
    </row>
    <row r="10" spans="1:38" x14ac:dyDescent="0.35">
      <c r="A10" t="s">
        <v>93</v>
      </c>
      <c r="B10" t="s">
        <v>94</v>
      </c>
      <c r="C10" s="2">
        <v>44356</v>
      </c>
      <c r="D10" s="3">
        <v>3.5643835616438357</v>
      </c>
      <c r="E10" s="3" t="s">
        <v>64</v>
      </c>
      <c r="F10" s="3" t="s">
        <v>14</v>
      </c>
      <c r="G10" t="s">
        <v>95</v>
      </c>
      <c r="H10" t="s">
        <v>96</v>
      </c>
      <c r="I10" t="s">
        <v>9</v>
      </c>
      <c r="J10" t="s">
        <v>9</v>
      </c>
      <c r="K10" s="17">
        <v>946110.09</v>
      </c>
      <c r="L10" s="17">
        <v>234792.50999999998</v>
      </c>
      <c r="M10" s="10">
        <v>0.24816616214292778</v>
      </c>
      <c r="N10" s="17">
        <v>10084.130000000001</v>
      </c>
      <c r="O10" s="17">
        <v>0</v>
      </c>
      <c r="P10" s="17">
        <v>0</v>
      </c>
      <c r="Q10" s="17">
        <v>10084.130000000001</v>
      </c>
      <c r="R10" s="10">
        <v>4.2949112814544221E-2</v>
      </c>
      <c r="S10" s="9">
        <v>1</v>
      </c>
      <c r="T10" s="17">
        <v>11739.6255</v>
      </c>
      <c r="U10" s="17">
        <v>1655.4954999999991</v>
      </c>
      <c r="V10" s="17" t="s">
        <v>64</v>
      </c>
      <c r="W10" s="17">
        <v>47305.504500000003</v>
      </c>
      <c r="X10" s="17">
        <v>11739.6255</v>
      </c>
      <c r="Y10" s="17">
        <v>821.77378500000009</v>
      </c>
      <c r="Z10" s="17">
        <v>10905.903785</v>
      </c>
      <c r="AA10" s="17">
        <v>821.77378499999941</v>
      </c>
      <c r="AB10" s="17">
        <v>0</v>
      </c>
      <c r="AC10" s="17">
        <v>0</v>
      </c>
      <c r="AD10" s="17">
        <v>816125.4</v>
      </c>
      <c r="AE10" s="17">
        <v>170894.52</v>
      </c>
      <c r="AF10" s="17">
        <v>1014842.44</v>
      </c>
      <c r="AG10" s="17">
        <v>270917.39</v>
      </c>
      <c r="AH10" s="17">
        <v>910301.23</v>
      </c>
      <c r="AI10">
        <v>103.93</v>
      </c>
      <c r="AJ10">
        <v>119.65</v>
      </c>
      <c r="AK10" s="1">
        <v>3000</v>
      </c>
      <c r="AL10" s="1">
        <v>3589.5</v>
      </c>
    </row>
    <row r="11" spans="1:38" x14ac:dyDescent="0.35">
      <c r="A11" t="s">
        <v>97</v>
      </c>
      <c r="B11" t="s">
        <v>98</v>
      </c>
      <c r="C11" s="2">
        <v>43846</v>
      </c>
      <c r="D11" s="3">
        <v>4.9616438356164387</v>
      </c>
      <c r="E11" s="3" t="s">
        <v>64</v>
      </c>
      <c r="F11" s="3" t="s">
        <v>14</v>
      </c>
      <c r="G11" t="s">
        <v>99</v>
      </c>
      <c r="H11" t="s">
        <v>100</v>
      </c>
      <c r="I11" t="s">
        <v>9</v>
      </c>
      <c r="J11" t="s">
        <v>9</v>
      </c>
      <c r="K11" s="17">
        <v>614483.51</v>
      </c>
      <c r="L11" s="17">
        <v>348354.72</v>
      </c>
      <c r="M11" s="10">
        <v>0.56690653911933286</v>
      </c>
      <c r="N11" s="17">
        <v>18682.469999999998</v>
      </c>
      <c r="O11" s="17">
        <v>0</v>
      </c>
      <c r="P11" s="17">
        <v>8663.9173848750361</v>
      </c>
      <c r="Q11" s="17">
        <v>10018.552615124961</v>
      </c>
      <c r="R11" s="10">
        <v>2.8759629308668367E-2</v>
      </c>
      <c r="S11" s="9">
        <v>1.2</v>
      </c>
      <c r="T11" s="17">
        <v>20901.283200000002</v>
      </c>
      <c r="U11" s="17">
        <v>10882.73058487504</v>
      </c>
      <c r="V11" s="17" t="s">
        <v>64</v>
      </c>
      <c r="W11" s="17">
        <v>30724.175500000001</v>
      </c>
      <c r="X11" s="17">
        <v>17417.736000000001</v>
      </c>
      <c r="Y11" s="17">
        <v>1463.0898240000004</v>
      </c>
      <c r="Z11" s="17">
        <v>20145.559823999996</v>
      </c>
      <c r="AA11" s="17">
        <v>1463.0898239999988</v>
      </c>
      <c r="AB11" s="17">
        <v>0</v>
      </c>
      <c r="AC11" s="17">
        <v>0</v>
      </c>
      <c r="AD11" s="17">
        <v>303744.84999999998</v>
      </c>
      <c r="AE11" s="17">
        <v>151632.94</v>
      </c>
      <c r="AF11" s="17">
        <v>379388.8</v>
      </c>
      <c r="AG11" s="17">
        <v>194783.85</v>
      </c>
      <c r="AH11" s="17">
        <v>438648.89</v>
      </c>
      <c r="AI11">
        <v>140.09</v>
      </c>
      <c r="AJ11">
        <v>200</v>
      </c>
      <c r="AK11" s="1">
        <v>3000</v>
      </c>
      <c r="AL11" s="1">
        <v>6000</v>
      </c>
    </row>
    <row r="12" spans="1:38" x14ac:dyDescent="0.35">
      <c r="A12" t="s">
        <v>101</v>
      </c>
      <c r="B12" t="s">
        <v>102</v>
      </c>
      <c r="C12" s="2">
        <v>44984</v>
      </c>
      <c r="D12" s="3">
        <v>1.8438356164383563</v>
      </c>
      <c r="E12" s="3" t="s">
        <v>64</v>
      </c>
      <c r="F12" s="3" t="s">
        <v>14</v>
      </c>
      <c r="G12" t="s">
        <v>103</v>
      </c>
      <c r="H12" t="s">
        <v>104</v>
      </c>
      <c r="I12" t="s">
        <v>9</v>
      </c>
      <c r="J12" t="s">
        <v>9</v>
      </c>
      <c r="K12" s="17">
        <v>488300.49</v>
      </c>
      <c r="L12" s="17">
        <v>115002.22</v>
      </c>
      <c r="M12" s="10">
        <v>0.23551526642948895</v>
      </c>
      <c r="N12" s="17">
        <v>4306.84</v>
      </c>
      <c r="O12" s="17">
        <v>459.54</v>
      </c>
      <c r="P12" s="17">
        <v>2547.7550673750011</v>
      </c>
      <c r="Q12" s="17">
        <v>1299.5449326249991</v>
      </c>
      <c r="R12" s="10">
        <v>1.130017257601635E-2</v>
      </c>
      <c r="S12" s="9">
        <v>0.75</v>
      </c>
      <c r="T12" s="17">
        <v>4312.5832500000006</v>
      </c>
      <c r="U12" s="17">
        <v>3013.0383173750015</v>
      </c>
      <c r="V12" s="17" t="s">
        <v>64</v>
      </c>
      <c r="W12" s="17">
        <v>24415.0245</v>
      </c>
      <c r="X12" s="17">
        <v>5750.1109999999999</v>
      </c>
      <c r="Y12" s="17">
        <v>301.88082750000001</v>
      </c>
      <c r="Z12" s="17">
        <v>4608.7208275000003</v>
      </c>
      <c r="AA12" s="17">
        <v>301.88082750000012</v>
      </c>
      <c r="AB12" s="17">
        <v>0</v>
      </c>
      <c r="AC12" s="17">
        <v>0</v>
      </c>
      <c r="AD12" s="17">
        <v>0</v>
      </c>
      <c r="AE12" s="17">
        <v>0</v>
      </c>
      <c r="AF12" s="17">
        <v>92933.72</v>
      </c>
      <c r="AG12" s="17">
        <v>23003.4</v>
      </c>
      <c r="AH12" s="17">
        <v>458260.96</v>
      </c>
      <c r="AI12">
        <v>106.56</v>
      </c>
      <c r="AJ12">
        <v>136.69999999999999</v>
      </c>
      <c r="AK12" s="1">
        <v>3000</v>
      </c>
      <c r="AL12" s="1">
        <v>4101</v>
      </c>
    </row>
    <row r="13" spans="1:38" x14ac:dyDescent="0.35">
      <c r="A13" t="s">
        <v>105</v>
      </c>
      <c r="B13" t="s">
        <v>106</v>
      </c>
      <c r="C13" s="2">
        <v>43711</v>
      </c>
      <c r="D13" s="3">
        <v>5.3315068493150681</v>
      </c>
      <c r="E13" s="3" t="s">
        <v>64</v>
      </c>
      <c r="F13" s="3" t="s">
        <v>14</v>
      </c>
      <c r="G13" t="s">
        <v>107</v>
      </c>
      <c r="H13" t="s">
        <v>108</v>
      </c>
      <c r="I13" t="s">
        <v>9</v>
      </c>
      <c r="J13" t="s">
        <v>9</v>
      </c>
      <c r="K13" s="17">
        <v>970425.29</v>
      </c>
      <c r="L13" s="17">
        <v>299375.05999999994</v>
      </c>
      <c r="M13" s="10">
        <v>0.3084988232324406</v>
      </c>
      <c r="N13" s="17">
        <v>15151.16</v>
      </c>
      <c r="O13" s="17">
        <v>0</v>
      </c>
      <c r="P13" s="17">
        <v>8248.102194749983</v>
      </c>
      <c r="Q13" s="17">
        <v>6903.0578052500168</v>
      </c>
      <c r="R13" s="10">
        <v>2.3058226043445363E-2</v>
      </c>
      <c r="S13" s="9">
        <v>1.2</v>
      </c>
      <c r="T13" s="17">
        <v>17962.503599999996</v>
      </c>
      <c r="U13" s="17">
        <v>11059.44579474998</v>
      </c>
      <c r="V13" s="17" t="s">
        <v>64</v>
      </c>
      <c r="W13" s="17">
        <v>48521.264500000005</v>
      </c>
      <c r="X13" s="17">
        <v>14968.752999999997</v>
      </c>
      <c r="Y13" s="17">
        <v>1257.3752519999998</v>
      </c>
      <c r="Z13" s="17">
        <v>16408.535252000001</v>
      </c>
      <c r="AA13" s="17">
        <v>1257.3752520000016</v>
      </c>
      <c r="AB13" s="17">
        <v>0</v>
      </c>
      <c r="AC13" s="17">
        <v>0</v>
      </c>
      <c r="AD13" s="17">
        <v>1271812.6399999999</v>
      </c>
      <c r="AE13" s="17">
        <v>321870.59999999998</v>
      </c>
      <c r="AF13" s="17">
        <v>1028550.9</v>
      </c>
      <c r="AG13" s="17">
        <v>372443.02</v>
      </c>
      <c r="AH13" s="17">
        <v>1210144.55</v>
      </c>
      <c r="AI13">
        <v>80.19</v>
      </c>
      <c r="AJ13">
        <v>0</v>
      </c>
      <c r="AK13" s="1">
        <v>3000</v>
      </c>
      <c r="AL13" s="1">
        <v>0</v>
      </c>
    </row>
    <row r="14" spans="1:38" x14ac:dyDescent="0.35">
      <c r="A14" t="s">
        <v>109</v>
      </c>
      <c r="B14" t="s">
        <v>110</v>
      </c>
      <c r="C14" s="2">
        <v>44348</v>
      </c>
      <c r="D14" s="3">
        <v>3.5863013698630137</v>
      </c>
      <c r="E14" s="3" t="s">
        <v>64</v>
      </c>
      <c r="F14" s="3" t="s">
        <v>14</v>
      </c>
      <c r="G14" t="s">
        <v>111</v>
      </c>
      <c r="H14" t="s">
        <v>112</v>
      </c>
      <c r="I14" t="s">
        <v>9</v>
      </c>
      <c r="J14" t="s">
        <v>9</v>
      </c>
      <c r="K14" s="17">
        <v>2198062.5099999998</v>
      </c>
      <c r="L14" s="17">
        <v>496362.23000000004</v>
      </c>
      <c r="M14" s="10">
        <v>0.22581806829506412</v>
      </c>
      <c r="N14" s="17">
        <v>27159.889999999996</v>
      </c>
      <c r="O14" s="17">
        <v>0</v>
      </c>
      <c r="P14" s="17">
        <v>0</v>
      </c>
      <c r="Q14" s="17">
        <v>27159.889999999996</v>
      </c>
      <c r="R14" s="10">
        <v>5.4717882140226493E-2</v>
      </c>
      <c r="S14" s="9">
        <v>0.75</v>
      </c>
      <c r="T14" s="17">
        <v>18613.583625000003</v>
      </c>
      <c r="U14" s="17">
        <v>-8546.3063749999928</v>
      </c>
      <c r="V14" s="17" t="s">
        <v>2701</v>
      </c>
      <c r="W14" s="17">
        <v>109903.12549999999</v>
      </c>
      <c r="X14" s="17">
        <v>24818.111500000003</v>
      </c>
      <c r="Y14" s="17">
        <v>1302.9508537500003</v>
      </c>
      <c r="Z14" s="17">
        <v>28462.840853749996</v>
      </c>
      <c r="AA14" s="17">
        <v>1302.9508537500005</v>
      </c>
      <c r="AB14" s="17">
        <v>0</v>
      </c>
      <c r="AC14" s="17">
        <v>0</v>
      </c>
      <c r="AD14" s="17">
        <v>1399292.99</v>
      </c>
      <c r="AE14" s="17">
        <v>364555.71</v>
      </c>
      <c r="AF14" s="17">
        <v>1520516.42</v>
      </c>
      <c r="AG14" s="17">
        <v>423855.7</v>
      </c>
      <c r="AH14" s="17">
        <v>2002451.02</v>
      </c>
      <c r="AI14">
        <v>109.77</v>
      </c>
      <c r="AJ14">
        <v>160.78</v>
      </c>
      <c r="AK14" s="1">
        <v>3000</v>
      </c>
      <c r="AL14" s="1">
        <v>4823.25</v>
      </c>
    </row>
    <row r="15" spans="1:38" x14ac:dyDescent="0.35">
      <c r="A15" t="s">
        <v>113</v>
      </c>
      <c r="B15" t="s">
        <v>114</v>
      </c>
      <c r="C15" s="2">
        <v>44564</v>
      </c>
      <c r="D15" s="3">
        <v>2.9945205479452053</v>
      </c>
      <c r="E15" s="3" t="s">
        <v>64</v>
      </c>
      <c r="F15" s="3" t="s">
        <v>14</v>
      </c>
      <c r="G15" t="s">
        <v>115</v>
      </c>
      <c r="H15" t="s">
        <v>116</v>
      </c>
      <c r="I15" t="s">
        <v>9</v>
      </c>
      <c r="J15" t="s">
        <v>9</v>
      </c>
      <c r="K15" s="17">
        <v>2550057.0699999998</v>
      </c>
      <c r="L15" s="17">
        <v>581969.66999999993</v>
      </c>
      <c r="M15" s="10">
        <v>0.22821829238511904</v>
      </c>
      <c r="N15" s="17">
        <v>32452.16</v>
      </c>
      <c r="O15" s="17">
        <v>0</v>
      </c>
      <c r="P15" s="17">
        <v>178.46120174999669</v>
      </c>
      <c r="Q15" s="17">
        <v>32273.698798250003</v>
      </c>
      <c r="R15" s="10">
        <v>5.5455980718462541E-2</v>
      </c>
      <c r="S15" s="9">
        <v>0.75</v>
      </c>
      <c r="T15" s="17">
        <v>21823.862624999998</v>
      </c>
      <c r="U15" s="17">
        <v>-10449.836173250005</v>
      </c>
      <c r="V15" s="17" t="s">
        <v>2701</v>
      </c>
      <c r="W15" s="17">
        <v>127502.8535</v>
      </c>
      <c r="X15" s="17">
        <v>29098.483499999998</v>
      </c>
      <c r="Y15" s="17">
        <v>1527.6703837499999</v>
      </c>
      <c r="Z15" s="17">
        <v>33979.830383749999</v>
      </c>
      <c r="AA15" s="17">
        <v>1527.670383749999</v>
      </c>
      <c r="AB15" s="17">
        <v>0</v>
      </c>
      <c r="AC15" s="17">
        <v>0</v>
      </c>
      <c r="AD15" s="17">
        <v>327702.44</v>
      </c>
      <c r="AE15" s="17">
        <v>84410.63</v>
      </c>
      <c r="AF15" s="17">
        <v>1163831.29</v>
      </c>
      <c r="AG15" s="17">
        <v>275744.40000000002</v>
      </c>
      <c r="AH15" s="17">
        <v>2643704.13</v>
      </c>
      <c r="AI15">
        <v>96.46</v>
      </c>
      <c r="AJ15">
        <v>0</v>
      </c>
      <c r="AK15" s="1">
        <v>3000</v>
      </c>
      <c r="AL15" s="1">
        <v>0</v>
      </c>
    </row>
    <row r="16" spans="1:38" x14ac:dyDescent="0.35">
      <c r="A16" t="s">
        <v>117</v>
      </c>
      <c r="B16" t="s">
        <v>118</v>
      </c>
      <c r="C16" s="2">
        <v>44929</v>
      </c>
      <c r="D16" s="3">
        <v>1.9945205479452055</v>
      </c>
      <c r="E16" s="3" t="s">
        <v>64</v>
      </c>
      <c r="F16" s="3" t="s">
        <v>14</v>
      </c>
      <c r="G16" t="s">
        <v>119</v>
      </c>
      <c r="H16" t="s">
        <v>120</v>
      </c>
      <c r="I16" t="s">
        <v>9</v>
      </c>
      <c r="J16" t="s">
        <v>9</v>
      </c>
      <c r="K16" s="17">
        <v>816490.27</v>
      </c>
      <c r="L16" s="17">
        <v>163899.67000000001</v>
      </c>
      <c r="M16" s="10">
        <v>0.2007368318057238</v>
      </c>
      <c r="N16" s="17">
        <v>6283.079999999999</v>
      </c>
      <c r="O16" s="17">
        <v>0</v>
      </c>
      <c r="P16" s="17">
        <v>834.78010199999972</v>
      </c>
      <c r="Q16" s="17">
        <v>5448.2998979999993</v>
      </c>
      <c r="R16" s="10">
        <v>3.3241677045475433E-2</v>
      </c>
      <c r="S16" s="9">
        <v>0.75</v>
      </c>
      <c r="T16" s="17">
        <v>6146.2376249999998</v>
      </c>
      <c r="U16" s="17">
        <v>697.93772700000045</v>
      </c>
      <c r="V16" s="17" t="s">
        <v>64</v>
      </c>
      <c r="W16" s="17">
        <v>40824.513500000001</v>
      </c>
      <c r="X16" s="17">
        <v>8194.9835000000003</v>
      </c>
      <c r="Y16" s="17">
        <v>430.23663375000001</v>
      </c>
      <c r="Z16" s="17">
        <v>6713.3166337499988</v>
      </c>
      <c r="AA16" s="17">
        <v>430.23663374999978</v>
      </c>
      <c r="AB16" s="17">
        <v>0</v>
      </c>
      <c r="AC16" s="17">
        <v>0</v>
      </c>
      <c r="AD16" s="17">
        <v>0</v>
      </c>
      <c r="AE16" s="17">
        <v>0</v>
      </c>
      <c r="AF16" s="17">
        <v>308813.23</v>
      </c>
      <c r="AG16" s="17">
        <v>86624.55</v>
      </c>
      <c r="AH16" s="17">
        <v>574091.06999999995</v>
      </c>
      <c r="AI16">
        <v>142.22</v>
      </c>
      <c r="AJ16">
        <v>200</v>
      </c>
      <c r="AK16" s="1">
        <v>3000</v>
      </c>
      <c r="AL16" s="1">
        <v>6000</v>
      </c>
    </row>
    <row r="17" spans="1:38" x14ac:dyDescent="0.35">
      <c r="A17" t="s">
        <v>121</v>
      </c>
      <c r="B17" t="s">
        <v>122</v>
      </c>
      <c r="C17" s="2">
        <v>44452</v>
      </c>
      <c r="D17" s="3">
        <v>3.3013698630136985</v>
      </c>
      <c r="E17" s="3" t="s">
        <v>64</v>
      </c>
      <c r="F17" s="3" t="s">
        <v>14</v>
      </c>
      <c r="G17" t="s">
        <v>123</v>
      </c>
      <c r="H17" t="s">
        <v>124</v>
      </c>
      <c r="I17" t="s">
        <v>9</v>
      </c>
      <c r="J17" t="s">
        <v>9</v>
      </c>
      <c r="K17" s="17">
        <v>2705331.22</v>
      </c>
      <c r="L17" s="17">
        <v>379265.44999999995</v>
      </c>
      <c r="M17" s="10">
        <v>0.14019187269793898</v>
      </c>
      <c r="N17" s="17">
        <v>13235.96</v>
      </c>
      <c r="O17" s="17">
        <v>0</v>
      </c>
      <c r="P17" s="17">
        <v>0</v>
      </c>
      <c r="Q17" s="17">
        <v>13235.96</v>
      </c>
      <c r="R17" s="10">
        <v>3.4898934242494274E-2</v>
      </c>
      <c r="S17" s="9">
        <v>0.75</v>
      </c>
      <c r="T17" s="17">
        <v>14222.454374999999</v>
      </c>
      <c r="U17" s="17">
        <v>986.49437500000022</v>
      </c>
      <c r="V17" s="17" t="s">
        <v>64</v>
      </c>
      <c r="W17" s="17">
        <v>135266.56100000002</v>
      </c>
      <c r="X17" s="17">
        <v>18963.272499999999</v>
      </c>
      <c r="Y17" s="17">
        <v>995.57180625000001</v>
      </c>
      <c r="Z17" s="17">
        <v>14231.531806249999</v>
      </c>
      <c r="AA17" s="17">
        <v>995.57180625000001</v>
      </c>
      <c r="AB17" s="17">
        <v>0</v>
      </c>
      <c r="AC17" s="17">
        <v>0</v>
      </c>
      <c r="AD17" s="17">
        <v>1314450.24</v>
      </c>
      <c r="AE17" s="17">
        <v>185155.5</v>
      </c>
      <c r="AF17" s="17">
        <v>2765983.88</v>
      </c>
      <c r="AG17" s="17">
        <v>390013.9</v>
      </c>
      <c r="AH17" s="17">
        <v>3112308.34</v>
      </c>
      <c r="AI17">
        <v>86.92</v>
      </c>
      <c r="AJ17">
        <v>0</v>
      </c>
      <c r="AK17" s="1">
        <v>3000</v>
      </c>
      <c r="AL17" s="1">
        <v>0</v>
      </c>
    </row>
    <row r="18" spans="1:38" x14ac:dyDescent="0.35">
      <c r="A18" t="s">
        <v>125</v>
      </c>
      <c r="B18" t="s">
        <v>126</v>
      </c>
      <c r="C18" s="2">
        <v>44816</v>
      </c>
      <c r="D18" s="3">
        <v>2.3041095890410959</v>
      </c>
      <c r="E18" s="3" t="s">
        <v>64</v>
      </c>
      <c r="F18" s="3" t="s">
        <v>14</v>
      </c>
      <c r="G18" t="s">
        <v>127</v>
      </c>
      <c r="H18" t="s">
        <v>128</v>
      </c>
      <c r="I18" t="s">
        <v>9</v>
      </c>
      <c r="J18" t="s">
        <v>9</v>
      </c>
      <c r="K18" s="17">
        <v>1106931.29</v>
      </c>
      <c r="L18" s="17">
        <v>330606.19</v>
      </c>
      <c r="M18" s="10">
        <v>0.29866911612915015</v>
      </c>
      <c r="N18" s="17">
        <v>17678.349999999999</v>
      </c>
      <c r="O18" s="17">
        <v>0</v>
      </c>
      <c r="P18" s="17">
        <v>0</v>
      </c>
      <c r="Q18" s="17">
        <v>17678.349999999999</v>
      </c>
      <c r="R18" s="10">
        <v>5.3472531775645211E-2</v>
      </c>
      <c r="S18" s="9">
        <v>1.2</v>
      </c>
      <c r="T18" s="17">
        <v>19836.3714</v>
      </c>
      <c r="U18" s="17">
        <v>2158.0214000000014</v>
      </c>
      <c r="V18" s="17" t="s">
        <v>64</v>
      </c>
      <c r="W18" s="17">
        <v>55346.564500000008</v>
      </c>
      <c r="X18" s="17">
        <v>16530.309500000003</v>
      </c>
      <c r="Y18" s="17">
        <v>1388.5459980000003</v>
      </c>
      <c r="Z18" s="17">
        <v>19066.895998</v>
      </c>
      <c r="AA18" s="17">
        <v>1388.5459980000014</v>
      </c>
      <c r="AB18" s="17">
        <v>0</v>
      </c>
      <c r="AC18" s="17">
        <v>0</v>
      </c>
      <c r="AD18" s="17">
        <v>0</v>
      </c>
      <c r="AE18" s="17">
        <v>0</v>
      </c>
      <c r="AF18" s="17">
        <v>486678</v>
      </c>
      <c r="AG18" s="17">
        <v>137657.99</v>
      </c>
      <c r="AH18" s="17">
        <v>1454504.34</v>
      </c>
      <c r="AI18">
        <v>76.099999999999994</v>
      </c>
      <c r="AJ18">
        <v>0</v>
      </c>
      <c r="AK18" s="1">
        <v>3000</v>
      </c>
      <c r="AL18" s="1">
        <v>0</v>
      </c>
    </row>
    <row r="19" spans="1:38" x14ac:dyDescent="0.35">
      <c r="A19" t="s">
        <v>129</v>
      </c>
      <c r="B19" t="s">
        <v>130</v>
      </c>
      <c r="C19" s="2">
        <v>44851</v>
      </c>
      <c r="D19" s="3">
        <v>2.2082191780821918</v>
      </c>
      <c r="E19" s="3" t="s">
        <v>64</v>
      </c>
      <c r="F19" s="3" t="s">
        <v>14</v>
      </c>
      <c r="G19" t="s">
        <v>131</v>
      </c>
      <c r="H19" t="s">
        <v>132</v>
      </c>
      <c r="I19" t="s">
        <v>9</v>
      </c>
      <c r="J19" t="s">
        <v>9</v>
      </c>
      <c r="K19" s="17">
        <v>1114675.8</v>
      </c>
      <c r="L19" s="17">
        <v>233405.54</v>
      </c>
      <c r="M19" s="10">
        <v>0.20939320652695609</v>
      </c>
      <c r="N19" s="17">
        <v>8754.130000000001</v>
      </c>
      <c r="O19" s="17">
        <v>0</v>
      </c>
      <c r="P19" s="17">
        <v>0</v>
      </c>
      <c r="Q19" s="17">
        <v>8754.130000000001</v>
      </c>
      <c r="R19" s="10">
        <v>3.7506093471474586E-2</v>
      </c>
      <c r="S19" s="9">
        <v>0.75</v>
      </c>
      <c r="T19" s="17">
        <v>8752.7077500000014</v>
      </c>
      <c r="U19" s="17">
        <v>-1.4222499999996217</v>
      </c>
      <c r="V19" s="17" t="s">
        <v>2701</v>
      </c>
      <c r="W19" s="17">
        <v>55733.790000000008</v>
      </c>
      <c r="X19" s="17">
        <v>11670.277000000002</v>
      </c>
      <c r="Y19" s="17">
        <v>612.68954250000013</v>
      </c>
      <c r="Z19" s="17">
        <v>9366.8195425000013</v>
      </c>
      <c r="AA19" s="17">
        <v>612.68954250000024</v>
      </c>
      <c r="AB19" s="17">
        <v>0</v>
      </c>
      <c r="AC19" s="17">
        <v>0</v>
      </c>
      <c r="AD19" s="17">
        <v>0</v>
      </c>
      <c r="AE19" s="17">
        <v>0</v>
      </c>
      <c r="AF19" s="17">
        <v>425828.29</v>
      </c>
      <c r="AG19" s="17">
        <v>96744.19</v>
      </c>
      <c r="AH19" s="17">
        <v>1435417.89</v>
      </c>
      <c r="AI19">
        <v>77.66</v>
      </c>
      <c r="AJ19">
        <v>0</v>
      </c>
      <c r="AK19" s="1">
        <v>3000</v>
      </c>
      <c r="AL19" s="1">
        <v>0</v>
      </c>
    </row>
    <row r="20" spans="1:38" x14ac:dyDescent="0.35">
      <c r="A20" t="s">
        <v>133</v>
      </c>
      <c r="B20" t="s">
        <v>134</v>
      </c>
      <c r="C20" s="2">
        <v>44788</v>
      </c>
      <c r="D20" s="3">
        <v>2.3808219178082193</v>
      </c>
      <c r="E20" s="3" t="s">
        <v>64</v>
      </c>
      <c r="F20" s="3" t="s">
        <v>14</v>
      </c>
      <c r="G20" t="s">
        <v>135</v>
      </c>
      <c r="H20" t="s">
        <v>89</v>
      </c>
      <c r="I20" t="s">
        <v>9</v>
      </c>
      <c r="J20" t="s">
        <v>9</v>
      </c>
      <c r="K20" s="17">
        <v>80885.31</v>
      </c>
      <c r="L20" s="17">
        <v>21360.269999999997</v>
      </c>
      <c r="M20" s="10">
        <v>0.26408095610933552</v>
      </c>
      <c r="N20" s="17">
        <v>743.49</v>
      </c>
      <c r="O20" s="17">
        <v>0</v>
      </c>
      <c r="P20" s="17">
        <v>4342.80409013998</v>
      </c>
      <c r="Q20" s="17">
        <v>-3599.3140901399802</v>
      </c>
      <c r="R20" s="10">
        <v>-0.16850508397787017</v>
      </c>
      <c r="S20" s="9">
        <v>1</v>
      </c>
      <c r="T20" s="17">
        <v>1068.0134999999998</v>
      </c>
      <c r="U20" s="17">
        <v>4667.3275901399802</v>
      </c>
      <c r="V20" s="17" t="s">
        <v>64</v>
      </c>
      <c r="W20" s="17">
        <v>4044.2655</v>
      </c>
      <c r="X20" s="17">
        <v>1068.0134999999998</v>
      </c>
      <c r="Y20" s="17">
        <v>74.760944999999992</v>
      </c>
      <c r="Z20" s="17">
        <v>818.250945</v>
      </c>
      <c r="AA20" s="17">
        <v>74.760944999999992</v>
      </c>
      <c r="AB20" s="17">
        <v>0</v>
      </c>
      <c r="AC20" s="17">
        <v>0</v>
      </c>
      <c r="AD20" s="17">
        <v>0</v>
      </c>
      <c r="AE20" s="17">
        <v>0</v>
      </c>
      <c r="AF20" s="17">
        <v>5414.31</v>
      </c>
      <c r="AG20" s="17">
        <v>0</v>
      </c>
      <c r="AH20" s="17">
        <v>546119.52</v>
      </c>
      <c r="AI20">
        <v>14.81</v>
      </c>
      <c r="AJ20">
        <v>0</v>
      </c>
      <c r="AK20" s="1">
        <v>3000</v>
      </c>
      <c r="AL20" s="1">
        <v>0</v>
      </c>
    </row>
    <row r="21" spans="1:38" x14ac:dyDescent="0.35">
      <c r="A21" t="s">
        <v>136</v>
      </c>
      <c r="B21" t="s">
        <v>137</v>
      </c>
      <c r="C21" s="2">
        <v>44575</v>
      </c>
      <c r="D21" s="3">
        <v>2.9643835616438357</v>
      </c>
      <c r="E21" s="3" t="s">
        <v>64</v>
      </c>
      <c r="F21" s="3" t="s">
        <v>14</v>
      </c>
      <c r="G21" t="s">
        <v>138</v>
      </c>
      <c r="H21" t="s">
        <v>139</v>
      </c>
      <c r="I21" t="s">
        <v>9</v>
      </c>
      <c r="J21" t="s">
        <v>9</v>
      </c>
      <c r="K21" s="17">
        <v>2826907.87</v>
      </c>
      <c r="L21" s="17">
        <v>739603.66999999993</v>
      </c>
      <c r="M21" s="10">
        <v>0.26162991650661749</v>
      </c>
      <c r="N21" s="17">
        <v>44037.820000000007</v>
      </c>
      <c r="O21" s="17">
        <v>0</v>
      </c>
      <c r="P21" s="17">
        <v>21751.253796375066</v>
      </c>
      <c r="Q21" s="17">
        <v>22286.566203624941</v>
      </c>
      <c r="R21" s="10">
        <v>3.0133120085281545E-2</v>
      </c>
      <c r="S21" s="9">
        <v>1</v>
      </c>
      <c r="T21" s="17">
        <v>36980.183499999999</v>
      </c>
      <c r="U21" s="17">
        <v>14693.617296375058</v>
      </c>
      <c r="V21" s="17" t="s">
        <v>64</v>
      </c>
      <c r="W21" s="17">
        <v>141345.39350000001</v>
      </c>
      <c r="X21" s="17">
        <v>36980.183499999999</v>
      </c>
      <c r="Y21" s="17">
        <v>2588.6128450000001</v>
      </c>
      <c r="Z21" s="17">
        <v>46626.43284500001</v>
      </c>
      <c r="AA21" s="17">
        <v>2588.6128450000033</v>
      </c>
      <c r="AB21" s="17">
        <v>0</v>
      </c>
      <c r="AC21" s="17">
        <v>0</v>
      </c>
      <c r="AD21" s="17">
        <v>1488471.98</v>
      </c>
      <c r="AE21" s="17">
        <v>313300</v>
      </c>
      <c r="AF21" s="17">
        <v>1313983.75</v>
      </c>
      <c r="AG21" s="17">
        <v>326991.94</v>
      </c>
      <c r="AH21" s="17">
        <v>2817445.93</v>
      </c>
      <c r="AI21">
        <v>100.34</v>
      </c>
      <c r="AJ21">
        <v>101.7</v>
      </c>
      <c r="AK21" s="1">
        <v>3000</v>
      </c>
      <c r="AL21" s="1">
        <v>3051</v>
      </c>
    </row>
    <row r="22" spans="1:38" x14ac:dyDescent="0.35">
      <c r="A22" t="s">
        <v>140</v>
      </c>
      <c r="B22" t="s">
        <v>141</v>
      </c>
      <c r="C22" s="2">
        <v>41487</v>
      </c>
      <c r="D22" s="3">
        <v>11.424657534246576</v>
      </c>
      <c r="E22" s="3" t="s">
        <v>64</v>
      </c>
      <c r="F22" s="3" t="s">
        <v>14</v>
      </c>
      <c r="G22" t="s">
        <v>142</v>
      </c>
      <c r="H22" t="s">
        <v>85</v>
      </c>
      <c r="I22" t="s">
        <v>9</v>
      </c>
      <c r="J22" t="s">
        <v>9</v>
      </c>
      <c r="K22" s="17">
        <v>1335041.0900000001</v>
      </c>
      <c r="L22" s="17">
        <v>286964.32999999996</v>
      </c>
      <c r="M22" s="10">
        <v>0.21494793841888413</v>
      </c>
      <c r="N22" s="17">
        <v>11725.54</v>
      </c>
      <c r="O22" s="17">
        <v>0</v>
      </c>
      <c r="P22" s="17">
        <v>635.73993900000642</v>
      </c>
      <c r="Q22" s="17">
        <v>11089.800060999994</v>
      </c>
      <c r="R22" s="10">
        <v>3.8645221379953375E-2</v>
      </c>
      <c r="S22" s="9">
        <v>0.75</v>
      </c>
      <c r="T22" s="17">
        <v>10761.162375</v>
      </c>
      <c r="U22" s="17">
        <v>-328.63768599999457</v>
      </c>
      <c r="V22" s="17" t="s">
        <v>2701</v>
      </c>
      <c r="W22" s="17">
        <v>66752.054500000013</v>
      </c>
      <c r="X22" s="17">
        <v>14348.2165</v>
      </c>
      <c r="Y22" s="17">
        <v>753.28136625000002</v>
      </c>
      <c r="Z22" s="17">
        <v>12478.82136625</v>
      </c>
      <c r="AA22" s="17">
        <v>753.28136624999934</v>
      </c>
      <c r="AB22" s="17">
        <v>0</v>
      </c>
      <c r="AC22" s="17">
        <v>0</v>
      </c>
      <c r="AD22" s="17">
        <v>1270188.98</v>
      </c>
      <c r="AE22" s="17">
        <v>304332.59999999998</v>
      </c>
      <c r="AF22" s="17">
        <v>1259456.3</v>
      </c>
      <c r="AG22" s="17">
        <v>346838.91</v>
      </c>
      <c r="AH22" s="17">
        <v>1533134.41</v>
      </c>
      <c r="AI22">
        <v>87.08</v>
      </c>
      <c r="AJ22">
        <v>0</v>
      </c>
      <c r="AK22" s="1">
        <v>3000</v>
      </c>
      <c r="AL22" s="1">
        <v>0</v>
      </c>
    </row>
    <row r="23" spans="1:38" x14ac:dyDescent="0.35">
      <c r="A23" t="s">
        <v>143</v>
      </c>
      <c r="B23" t="s">
        <v>144</v>
      </c>
      <c r="C23" s="2">
        <v>44571</v>
      </c>
      <c r="D23" s="3">
        <v>2.9753424657534246</v>
      </c>
      <c r="E23" s="3" t="s">
        <v>64</v>
      </c>
      <c r="F23" s="3" t="s">
        <v>14</v>
      </c>
      <c r="G23" t="s">
        <v>145</v>
      </c>
      <c r="H23" t="s">
        <v>146</v>
      </c>
      <c r="I23" t="s">
        <v>9</v>
      </c>
      <c r="J23" t="s">
        <v>9</v>
      </c>
      <c r="K23" s="17">
        <v>1047105.31</v>
      </c>
      <c r="L23" s="17">
        <v>134124.34</v>
      </c>
      <c r="M23" s="10">
        <v>0.12809059291276059</v>
      </c>
      <c r="N23" s="17">
        <v>4236.2800000000007</v>
      </c>
      <c r="O23" s="17">
        <v>0</v>
      </c>
      <c r="P23" s="17">
        <v>533.94027000000096</v>
      </c>
      <c r="Q23" s="17">
        <v>3702.3397299999997</v>
      </c>
      <c r="R23" s="10">
        <v>2.7603787127675704E-2</v>
      </c>
      <c r="S23" s="9">
        <v>0.75</v>
      </c>
      <c r="T23" s="17">
        <v>5029.6627500000004</v>
      </c>
      <c r="U23" s="17">
        <v>1327.3230200000007</v>
      </c>
      <c r="V23" s="17" t="s">
        <v>64</v>
      </c>
      <c r="W23" s="17">
        <v>52355.265500000009</v>
      </c>
      <c r="X23" s="17">
        <v>6706.2170000000006</v>
      </c>
      <c r="Y23" s="17">
        <v>352.07639250000005</v>
      </c>
      <c r="Z23" s="17">
        <v>4588.3563925000008</v>
      </c>
      <c r="AA23" s="17">
        <v>352.07639250000011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591499.56000000006</v>
      </c>
      <c r="AI23">
        <v>177.03</v>
      </c>
      <c r="AJ23">
        <v>200</v>
      </c>
      <c r="AK23" s="1">
        <v>3000</v>
      </c>
      <c r="AL23" s="1">
        <v>6000</v>
      </c>
    </row>
    <row r="24" spans="1:38" x14ac:dyDescent="0.35">
      <c r="A24" t="s">
        <v>147</v>
      </c>
      <c r="B24" t="s">
        <v>148</v>
      </c>
      <c r="C24" s="2">
        <v>44713</v>
      </c>
      <c r="D24" s="3">
        <v>2.5863013698630137</v>
      </c>
      <c r="E24" s="3" t="s">
        <v>64</v>
      </c>
      <c r="F24" s="3" t="s">
        <v>14</v>
      </c>
      <c r="G24" t="s">
        <v>149</v>
      </c>
      <c r="H24" t="s">
        <v>96</v>
      </c>
      <c r="I24" t="s">
        <v>9</v>
      </c>
      <c r="J24" t="s">
        <v>9</v>
      </c>
      <c r="K24" s="17">
        <v>1323900.97</v>
      </c>
      <c r="L24" s="17">
        <v>260124.04</v>
      </c>
      <c r="M24" s="10">
        <v>0.1964830043141369</v>
      </c>
      <c r="N24" s="17">
        <v>9229.0500000000011</v>
      </c>
      <c r="O24" s="17">
        <v>0</v>
      </c>
      <c r="P24" s="17">
        <v>0</v>
      </c>
      <c r="Q24" s="17">
        <v>9229.0500000000011</v>
      </c>
      <c r="R24" s="10">
        <v>3.5479419741443356E-2</v>
      </c>
      <c r="S24" s="9">
        <v>0.75</v>
      </c>
      <c r="T24" s="17">
        <v>9754.6514999999999</v>
      </c>
      <c r="U24" s="17">
        <v>525.60149999999885</v>
      </c>
      <c r="V24" s="17" t="s">
        <v>64</v>
      </c>
      <c r="W24" s="17">
        <v>66195.048500000004</v>
      </c>
      <c r="X24" s="17">
        <v>13006.202000000003</v>
      </c>
      <c r="Y24" s="17">
        <v>682.82560500000022</v>
      </c>
      <c r="Z24" s="17">
        <v>9911.8756050000011</v>
      </c>
      <c r="AA24" s="17">
        <v>682.825605</v>
      </c>
      <c r="AB24" s="17">
        <v>0</v>
      </c>
      <c r="AC24" s="17">
        <v>0</v>
      </c>
      <c r="AD24" s="17">
        <v>195271.76</v>
      </c>
      <c r="AE24" s="17">
        <v>37059.769999999997</v>
      </c>
      <c r="AF24" s="17">
        <v>1393392.86</v>
      </c>
      <c r="AG24" s="17">
        <v>344941.81</v>
      </c>
      <c r="AH24" s="17">
        <v>3769975.21</v>
      </c>
      <c r="AI24">
        <v>35.119999999999997</v>
      </c>
      <c r="AJ24">
        <v>0</v>
      </c>
      <c r="AK24" s="1">
        <v>3000</v>
      </c>
      <c r="AL24" s="1">
        <v>0</v>
      </c>
    </row>
    <row r="25" spans="1:38" x14ac:dyDescent="0.35">
      <c r="A25" t="s">
        <v>150</v>
      </c>
      <c r="B25" t="s">
        <v>151</v>
      </c>
      <c r="C25" s="2">
        <v>44648</v>
      </c>
      <c r="D25" s="3">
        <v>2.7643835616438355</v>
      </c>
      <c r="E25" s="3" t="s">
        <v>64</v>
      </c>
      <c r="F25" s="3" t="s">
        <v>14</v>
      </c>
      <c r="G25" t="s">
        <v>152</v>
      </c>
      <c r="H25" t="s">
        <v>153</v>
      </c>
      <c r="I25" t="s">
        <v>9</v>
      </c>
      <c r="J25" t="s">
        <v>9</v>
      </c>
      <c r="K25" s="17">
        <v>1339703.82</v>
      </c>
      <c r="L25" s="17">
        <v>403991.95999999996</v>
      </c>
      <c r="M25" s="10">
        <v>0.3015531895699155</v>
      </c>
      <c r="N25" s="17">
        <v>22266.02</v>
      </c>
      <c r="O25" s="17">
        <v>0</v>
      </c>
      <c r="P25" s="17">
        <v>0</v>
      </c>
      <c r="Q25" s="17">
        <v>22266.02</v>
      </c>
      <c r="R25" s="10">
        <v>5.5115007734312341E-2</v>
      </c>
      <c r="S25" s="9">
        <v>1.2</v>
      </c>
      <c r="T25" s="17">
        <v>24239.517599999996</v>
      </c>
      <c r="U25" s="17">
        <v>1973.4975999999951</v>
      </c>
      <c r="V25" s="17" t="s">
        <v>64</v>
      </c>
      <c r="W25" s="17">
        <v>66985.191000000006</v>
      </c>
      <c r="X25" s="17">
        <v>20199.597999999998</v>
      </c>
      <c r="Y25" s="17">
        <v>1696.7662319999999</v>
      </c>
      <c r="Z25" s="17">
        <v>23962.786231999999</v>
      </c>
      <c r="AA25" s="17">
        <v>1696.7662319999981</v>
      </c>
      <c r="AB25" s="17">
        <v>0</v>
      </c>
      <c r="AC25" s="17">
        <v>0</v>
      </c>
      <c r="AD25" s="17">
        <v>70549.94</v>
      </c>
      <c r="AE25" s="17">
        <v>22679.63</v>
      </c>
      <c r="AF25" s="17">
        <v>904247.22</v>
      </c>
      <c r="AG25" s="17">
        <v>232840.61</v>
      </c>
      <c r="AH25" s="17">
        <v>1588905.89</v>
      </c>
      <c r="AI25">
        <v>84.32</v>
      </c>
      <c r="AJ25">
        <v>0</v>
      </c>
      <c r="AK25" s="1">
        <v>3000</v>
      </c>
      <c r="AL25" s="1">
        <v>0</v>
      </c>
    </row>
    <row r="26" spans="1:38" x14ac:dyDescent="0.35">
      <c r="A26" t="s">
        <v>154</v>
      </c>
      <c r="B26" t="s">
        <v>155</v>
      </c>
      <c r="C26" s="2">
        <v>44713</v>
      </c>
      <c r="D26" s="3">
        <v>2.5863013698630137</v>
      </c>
      <c r="E26" s="3" t="s">
        <v>64</v>
      </c>
      <c r="F26" s="3" t="s">
        <v>14</v>
      </c>
      <c r="G26" t="s">
        <v>156</v>
      </c>
      <c r="H26" t="s">
        <v>96</v>
      </c>
      <c r="I26" t="s">
        <v>9</v>
      </c>
      <c r="J26" t="s">
        <v>9</v>
      </c>
      <c r="K26" s="17">
        <v>708119</v>
      </c>
      <c r="L26" s="17">
        <v>239203.13999999998</v>
      </c>
      <c r="M26" s="10">
        <v>0.33780076512563562</v>
      </c>
      <c r="N26" s="17">
        <v>11197.29</v>
      </c>
      <c r="O26" s="17">
        <v>0</v>
      </c>
      <c r="P26" s="17">
        <v>0</v>
      </c>
      <c r="Q26" s="17">
        <v>11197.29</v>
      </c>
      <c r="R26" s="10">
        <v>4.6810798553898587E-2</v>
      </c>
      <c r="S26" s="9">
        <v>1.2</v>
      </c>
      <c r="T26" s="17">
        <v>14352.188399999999</v>
      </c>
      <c r="U26" s="17">
        <v>3154.8983999999982</v>
      </c>
      <c r="V26" s="17" t="s">
        <v>64</v>
      </c>
      <c r="W26" s="17">
        <v>35405.950000000004</v>
      </c>
      <c r="X26" s="17">
        <v>11960.156999999999</v>
      </c>
      <c r="Y26" s="17">
        <v>1004.653188</v>
      </c>
      <c r="Z26" s="17">
        <v>12201.943188000001</v>
      </c>
      <c r="AA26" s="17">
        <v>1004.6531880000002</v>
      </c>
      <c r="AB26" s="17">
        <v>0</v>
      </c>
      <c r="AC26" s="17">
        <v>0</v>
      </c>
      <c r="AD26" s="17">
        <v>213129.12</v>
      </c>
      <c r="AE26" s="17">
        <v>51989.24</v>
      </c>
      <c r="AF26" s="17">
        <v>712449</v>
      </c>
      <c r="AG26" s="17">
        <v>221691.01</v>
      </c>
      <c r="AH26" s="17">
        <v>806188.28</v>
      </c>
      <c r="AI26">
        <v>87.84</v>
      </c>
      <c r="AJ26">
        <v>0</v>
      </c>
      <c r="AK26" s="1">
        <v>3000</v>
      </c>
      <c r="AL26" s="1">
        <v>0</v>
      </c>
    </row>
    <row r="27" spans="1:38" x14ac:dyDescent="0.35">
      <c r="A27" t="s">
        <v>157</v>
      </c>
      <c r="B27" t="s">
        <v>158</v>
      </c>
      <c r="C27" s="2">
        <v>44713</v>
      </c>
      <c r="D27" s="3">
        <v>2.5863013698630137</v>
      </c>
      <c r="E27" s="3" t="s">
        <v>64</v>
      </c>
      <c r="F27" s="3" t="s">
        <v>14</v>
      </c>
      <c r="G27" t="s">
        <v>159</v>
      </c>
      <c r="H27" t="s">
        <v>160</v>
      </c>
      <c r="I27" t="s">
        <v>9</v>
      </c>
      <c r="J27" t="s">
        <v>9</v>
      </c>
      <c r="K27" s="17">
        <v>1247614.3400000001</v>
      </c>
      <c r="L27" s="17">
        <v>347466.41</v>
      </c>
      <c r="M27" s="10">
        <v>0.27850466194545337</v>
      </c>
      <c r="N27" s="17">
        <v>18369.57</v>
      </c>
      <c r="O27" s="17">
        <v>0</v>
      </c>
      <c r="P27" s="17">
        <v>0</v>
      </c>
      <c r="Q27" s="17">
        <v>18369.57</v>
      </c>
      <c r="R27" s="10">
        <v>5.2867182183164128E-2</v>
      </c>
      <c r="S27" s="9">
        <v>1</v>
      </c>
      <c r="T27" s="17">
        <v>17373.320499999998</v>
      </c>
      <c r="U27" s="17">
        <v>-996.24950000000172</v>
      </c>
      <c r="V27" s="17" t="s">
        <v>2701</v>
      </c>
      <c r="W27" s="17">
        <v>62380.717000000004</v>
      </c>
      <c r="X27" s="17">
        <v>17373.320499999998</v>
      </c>
      <c r="Y27" s="17">
        <v>1216.132435</v>
      </c>
      <c r="Z27" s="17">
        <v>19585.702434999999</v>
      </c>
      <c r="AA27" s="17">
        <v>1216.1324349999995</v>
      </c>
      <c r="AB27" s="17">
        <v>0</v>
      </c>
      <c r="AC27" s="17">
        <v>0</v>
      </c>
      <c r="AD27" s="17">
        <v>1821.08</v>
      </c>
      <c r="AE27" s="17">
        <v>960.57</v>
      </c>
      <c r="AF27" s="17">
        <v>437818.96</v>
      </c>
      <c r="AG27" s="17">
        <v>123319.13</v>
      </c>
      <c r="AH27" s="17">
        <v>1098257.1599999999</v>
      </c>
      <c r="AI27">
        <v>113.6</v>
      </c>
      <c r="AJ27">
        <v>189.5</v>
      </c>
      <c r="AK27" s="1">
        <v>3000</v>
      </c>
      <c r="AL27" s="1">
        <v>5685</v>
      </c>
    </row>
    <row r="28" spans="1:38" x14ac:dyDescent="0.35">
      <c r="A28" t="s">
        <v>161</v>
      </c>
      <c r="B28" t="s">
        <v>162</v>
      </c>
      <c r="C28" s="2">
        <v>45355</v>
      </c>
      <c r="D28" s="3">
        <v>0.82739726027397265</v>
      </c>
      <c r="E28" s="3" t="s">
        <v>64</v>
      </c>
      <c r="F28" s="3" t="s">
        <v>14</v>
      </c>
      <c r="G28" t="s">
        <v>163</v>
      </c>
      <c r="H28" t="s">
        <v>164</v>
      </c>
      <c r="I28" t="s">
        <v>9</v>
      </c>
      <c r="J28" t="s">
        <v>9</v>
      </c>
      <c r="K28" s="17">
        <v>85938.4</v>
      </c>
      <c r="L28" s="17">
        <v>24821.610000000004</v>
      </c>
      <c r="M28" s="10">
        <v>0.28883025515950966</v>
      </c>
      <c r="N28" s="17">
        <v>955.93999999999994</v>
      </c>
      <c r="O28" s="17">
        <v>0</v>
      </c>
      <c r="P28" s="17">
        <v>0</v>
      </c>
      <c r="Q28" s="17">
        <v>955.93999999999994</v>
      </c>
      <c r="R28" s="10">
        <v>3.8512409146707234E-2</v>
      </c>
      <c r="S28" s="9">
        <v>1</v>
      </c>
      <c r="T28" s="17">
        <v>1241.0805000000003</v>
      </c>
      <c r="U28" s="17">
        <v>285.14050000000032</v>
      </c>
      <c r="V28" s="17" t="s">
        <v>64</v>
      </c>
      <c r="W28" s="17">
        <v>4296.92</v>
      </c>
      <c r="X28" s="17">
        <v>1241.0805000000003</v>
      </c>
      <c r="Y28" s="17">
        <v>86.875635000000031</v>
      </c>
      <c r="Z28" s="17">
        <v>1042.8156349999999</v>
      </c>
      <c r="AA28" s="17">
        <v>86.875634999999988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320000</v>
      </c>
      <c r="AI28">
        <v>26.86</v>
      </c>
      <c r="AJ28">
        <v>0</v>
      </c>
      <c r="AK28" s="1">
        <v>3000</v>
      </c>
      <c r="AL28" s="1">
        <v>0</v>
      </c>
    </row>
    <row r="29" spans="1:38" x14ac:dyDescent="0.35">
      <c r="A29" t="s">
        <v>165</v>
      </c>
      <c r="B29" t="s">
        <v>166</v>
      </c>
      <c r="C29" s="2">
        <v>44802</v>
      </c>
      <c r="D29" s="3">
        <v>2.3424657534246576</v>
      </c>
      <c r="E29" s="3" t="s">
        <v>64</v>
      </c>
      <c r="F29" s="3" t="s">
        <v>14</v>
      </c>
      <c r="G29" t="s">
        <v>167</v>
      </c>
      <c r="H29" t="s">
        <v>66</v>
      </c>
      <c r="I29" t="s">
        <v>9</v>
      </c>
      <c r="J29" t="s">
        <v>9</v>
      </c>
      <c r="K29" s="17">
        <v>2941104.22</v>
      </c>
      <c r="L29" s="17">
        <v>618758.56000000006</v>
      </c>
      <c r="M29" s="10">
        <v>0.21038307850240004</v>
      </c>
      <c r="N29" s="17">
        <v>30390.57</v>
      </c>
      <c r="O29" s="17">
        <v>0</v>
      </c>
      <c r="P29" s="17">
        <v>1.0186340659856796E-10</v>
      </c>
      <c r="Q29" s="17">
        <v>30390.569999999898</v>
      </c>
      <c r="R29" s="10">
        <v>4.9115393248054452E-2</v>
      </c>
      <c r="S29" s="9">
        <v>0.75</v>
      </c>
      <c r="T29" s="17">
        <v>23203.446000000004</v>
      </c>
      <c r="U29" s="17">
        <v>-7187.1239999998943</v>
      </c>
      <c r="V29" s="17" t="s">
        <v>2701</v>
      </c>
      <c r="W29" s="17">
        <v>147055.21100000001</v>
      </c>
      <c r="X29" s="17">
        <v>30937.928000000004</v>
      </c>
      <c r="Y29" s="17">
        <v>1624.2412200000003</v>
      </c>
      <c r="Z29" s="17">
        <v>32014.81122</v>
      </c>
      <c r="AA29" s="17">
        <v>1624.2412199999999</v>
      </c>
      <c r="AB29" s="17">
        <v>0</v>
      </c>
      <c r="AC29" s="17">
        <v>0</v>
      </c>
      <c r="AD29" s="17">
        <v>168012.57</v>
      </c>
      <c r="AE29" s="17">
        <v>31234.37</v>
      </c>
      <c r="AF29" s="17">
        <v>876192.56</v>
      </c>
      <c r="AG29" s="17">
        <v>180584.74</v>
      </c>
      <c r="AH29" s="17">
        <v>4529188.04</v>
      </c>
      <c r="AI29">
        <v>64.94</v>
      </c>
      <c r="AJ29">
        <v>0</v>
      </c>
      <c r="AK29" s="1">
        <v>3000</v>
      </c>
      <c r="AL29" s="1">
        <v>0</v>
      </c>
    </row>
    <row r="30" spans="1:38" x14ac:dyDescent="0.35">
      <c r="A30" t="s">
        <v>168</v>
      </c>
      <c r="B30" t="s">
        <v>169</v>
      </c>
      <c r="C30" s="2">
        <v>42856</v>
      </c>
      <c r="D30" s="3">
        <v>7.6739726027397257</v>
      </c>
      <c r="E30" s="3" t="s">
        <v>64</v>
      </c>
      <c r="F30" s="3" t="s">
        <v>14</v>
      </c>
      <c r="G30" t="s">
        <v>170</v>
      </c>
      <c r="H30" t="s">
        <v>171</v>
      </c>
      <c r="I30" t="s">
        <v>9</v>
      </c>
      <c r="J30" t="s">
        <v>9</v>
      </c>
      <c r="K30" s="17">
        <v>1002942.78</v>
      </c>
      <c r="L30" s="17">
        <v>267812.02999999997</v>
      </c>
      <c r="M30" s="10">
        <v>0.26702623054926422</v>
      </c>
      <c r="N30" s="17">
        <v>29999.97</v>
      </c>
      <c r="O30" s="17">
        <v>18060.810000000001</v>
      </c>
      <c r="P30" s="17">
        <v>351.94089075000375</v>
      </c>
      <c r="Q30" s="17">
        <v>11587.219109249996</v>
      </c>
      <c r="R30" s="10">
        <v>4.3266238298742585E-2</v>
      </c>
      <c r="S30" s="9">
        <v>1</v>
      </c>
      <c r="T30" s="17">
        <v>13390.601499999999</v>
      </c>
      <c r="U30" s="17">
        <v>1803.3823907500027</v>
      </c>
      <c r="V30" s="17" t="s">
        <v>64</v>
      </c>
      <c r="W30" s="17">
        <v>50147.139000000003</v>
      </c>
      <c r="X30" s="17">
        <v>13390.601500000001</v>
      </c>
      <c r="Y30" s="17">
        <v>937.34210500000017</v>
      </c>
      <c r="Z30" s="17">
        <v>30937.312105000001</v>
      </c>
      <c r="AA30" s="17">
        <v>937.34210499999972</v>
      </c>
      <c r="AB30" s="17">
        <v>0</v>
      </c>
      <c r="AC30" s="17">
        <v>0</v>
      </c>
      <c r="AD30" s="17">
        <v>1843850.51</v>
      </c>
      <c r="AE30" s="17">
        <v>637324.66</v>
      </c>
      <c r="AF30" s="17">
        <v>1397361.27</v>
      </c>
      <c r="AG30" s="17">
        <v>455884.53</v>
      </c>
      <c r="AH30" s="17">
        <v>1467934.86</v>
      </c>
      <c r="AI30">
        <v>68.319999999999993</v>
      </c>
      <c r="AJ30">
        <v>0</v>
      </c>
      <c r="AK30" s="1">
        <v>3000</v>
      </c>
      <c r="AL30" s="1">
        <v>0</v>
      </c>
    </row>
    <row r="31" spans="1:38" x14ac:dyDescent="0.35">
      <c r="A31" t="s">
        <v>172</v>
      </c>
      <c r="B31" t="s">
        <v>173</v>
      </c>
      <c r="C31" s="2">
        <v>45495</v>
      </c>
      <c r="D31" s="3">
        <v>0.44383561643835617</v>
      </c>
      <c r="E31" s="3" t="s">
        <v>64</v>
      </c>
      <c r="F31" s="3" t="s">
        <v>14</v>
      </c>
      <c r="G31" t="s">
        <v>174</v>
      </c>
      <c r="H31" t="s">
        <v>175</v>
      </c>
      <c r="I31" t="s">
        <v>9</v>
      </c>
      <c r="J31" t="s">
        <v>9</v>
      </c>
      <c r="K31" s="17">
        <v>513148.69</v>
      </c>
      <c r="L31" s="17">
        <v>129915.98</v>
      </c>
      <c r="M31" s="10">
        <v>0.25317414334624921</v>
      </c>
      <c r="N31" s="17">
        <v>6195.85</v>
      </c>
      <c r="O31" s="17">
        <v>0</v>
      </c>
      <c r="P31" s="17">
        <v>1610.1849964875</v>
      </c>
      <c r="Q31" s="17">
        <v>4585.6650035125003</v>
      </c>
      <c r="R31" s="10">
        <v>3.5297159006247733E-2</v>
      </c>
      <c r="S31" s="9">
        <v>1</v>
      </c>
      <c r="T31" s="17">
        <v>6495.799</v>
      </c>
      <c r="U31" s="17">
        <v>1910.1339964874996</v>
      </c>
      <c r="V31" s="17" t="s">
        <v>64</v>
      </c>
      <c r="W31" s="17">
        <v>25657.434500000003</v>
      </c>
      <c r="X31" s="17">
        <v>6495.7990000000009</v>
      </c>
      <c r="Y31" s="17">
        <v>454.70593000000008</v>
      </c>
      <c r="Z31" s="17">
        <v>6650.5559300000004</v>
      </c>
      <c r="AA31" s="17">
        <v>454.70593000000008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420325.88</v>
      </c>
      <c r="AI31">
        <v>122.08</v>
      </c>
      <c r="AJ31">
        <v>200</v>
      </c>
      <c r="AK31" s="1">
        <v>3000</v>
      </c>
      <c r="AL31" s="1">
        <v>2663.0136986301372</v>
      </c>
    </row>
    <row r="32" spans="1:38" x14ac:dyDescent="0.35">
      <c r="A32" t="s">
        <v>176</v>
      </c>
      <c r="B32" t="s">
        <v>177</v>
      </c>
      <c r="C32" s="2">
        <v>42177</v>
      </c>
      <c r="D32" s="3">
        <v>9.5342465753424666</v>
      </c>
      <c r="E32" s="3" t="s">
        <v>64</v>
      </c>
      <c r="F32" s="3" t="s">
        <v>14</v>
      </c>
      <c r="G32" t="s">
        <v>178</v>
      </c>
      <c r="H32" t="s">
        <v>153</v>
      </c>
      <c r="I32" t="s">
        <v>9</v>
      </c>
      <c r="J32" t="s">
        <v>9</v>
      </c>
      <c r="K32" s="17">
        <v>509650.46</v>
      </c>
      <c r="L32" s="17">
        <v>112204.85</v>
      </c>
      <c r="M32" s="10">
        <v>0.22016040169962764</v>
      </c>
      <c r="N32" s="17">
        <v>3241.6899999999996</v>
      </c>
      <c r="O32" s="17">
        <v>0</v>
      </c>
      <c r="P32" s="17">
        <v>0</v>
      </c>
      <c r="Q32" s="17">
        <v>3241.6899999999996</v>
      </c>
      <c r="R32" s="10">
        <v>2.8890818890627272E-2</v>
      </c>
      <c r="S32" s="9">
        <v>0.75</v>
      </c>
      <c r="T32" s="17">
        <v>4207.6818750000002</v>
      </c>
      <c r="U32" s="17">
        <v>965.99187500000062</v>
      </c>
      <c r="V32" s="17" t="s">
        <v>64</v>
      </c>
      <c r="W32" s="17">
        <v>25482.523000000001</v>
      </c>
      <c r="X32" s="17">
        <v>5610.2425000000003</v>
      </c>
      <c r="Y32" s="17">
        <v>294.53773125000004</v>
      </c>
      <c r="Z32" s="17">
        <v>3536.2277312499996</v>
      </c>
      <c r="AA32" s="17">
        <v>294.53773124999998</v>
      </c>
      <c r="AB32" s="17">
        <v>0</v>
      </c>
      <c r="AC32" s="17">
        <v>0</v>
      </c>
      <c r="AD32" s="17">
        <v>342083.1</v>
      </c>
      <c r="AE32" s="17">
        <v>67427.570000000007</v>
      </c>
      <c r="AF32" s="17">
        <v>651883.89</v>
      </c>
      <c r="AG32" s="17">
        <v>131161.29999999999</v>
      </c>
      <c r="AH32" s="17">
        <v>795385.4</v>
      </c>
      <c r="AI32">
        <v>64.08</v>
      </c>
      <c r="AJ32">
        <v>0</v>
      </c>
      <c r="AK32" s="1">
        <v>3000</v>
      </c>
      <c r="AL32" s="1">
        <v>0</v>
      </c>
    </row>
    <row r="33" spans="1:38" x14ac:dyDescent="0.35">
      <c r="A33" t="s">
        <v>179</v>
      </c>
      <c r="B33" t="s">
        <v>180</v>
      </c>
      <c r="C33" s="2">
        <v>44886</v>
      </c>
      <c r="D33" s="3">
        <v>2.1123287671232878</v>
      </c>
      <c r="E33" s="3" t="s">
        <v>64</v>
      </c>
      <c r="F33" s="3" t="s">
        <v>14</v>
      </c>
      <c r="G33" t="s">
        <v>181</v>
      </c>
      <c r="H33" t="s">
        <v>96</v>
      </c>
      <c r="I33" t="s">
        <v>9</v>
      </c>
      <c r="J33" t="s">
        <v>9</v>
      </c>
      <c r="K33" s="17">
        <v>248015.01</v>
      </c>
      <c r="L33" s="17">
        <v>52476.700000000012</v>
      </c>
      <c r="M33" s="10">
        <v>0.21158679065432373</v>
      </c>
      <c r="N33" s="17">
        <v>1610.76</v>
      </c>
      <c r="O33" s="17">
        <v>0</v>
      </c>
      <c r="P33" s="17">
        <v>0</v>
      </c>
      <c r="Q33" s="17">
        <v>1610.76</v>
      </c>
      <c r="R33" s="10">
        <v>3.0694765486396814E-2</v>
      </c>
      <c r="S33" s="9">
        <v>0.75</v>
      </c>
      <c r="T33" s="17">
        <v>1967.8762500000007</v>
      </c>
      <c r="U33" s="17">
        <v>357.11625000000072</v>
      </c>
      <c r="V33" s="17" t="s">
        <v>64</v>
      </c>
      <c r="W33" s="17">
        <v>12400.750500000002</v>
      </c>
      <c r="X33" s="17">
        <v>2623.8350000000009</v>
      </c>
      <c r="Y33" s="17">
        <v>137.75133750000006</v>
      </c>
      <c r="Z33" s="17">
        <v>1748.5113375000001</v>
      </c>
      <c r="AA33" s="17">
        <v>137.75133750000009</v>
      </c>
      <c r="AB33" s="17">
        <v>0</v>
      </c>
      <c r="AC33" s="17">
        <v>0</v>
      </c>
      <c r="AD33" s="17">
        <v>0</v>
      </c>
      <c r="AE33" s="17">
        <v>0</v>
      </c>
      <c r="AF33" s="17">
        <v>56126.27</v>
      </c>
      <c r="AG33" s="17">
        <v>10342.89</v>
      </c>
      <c r="AH33" s="17">
        <v>479998.51</v>
      </c>
      <c r="AI33">
        <v>51.67</v>
      </c>
      <c r="AJ33">
        <v>0</v>
      </c>
      <c r="AK33" s="1">
        <v>3000</v>
      </c>
      <c r="AL33" s="1">
        <v>0</v>
      </c>
    </row>
    <row r="34" spans="1:38" x14ac:dyDescent="0.35">
      <c r="A34" t="s">
        <v>182</v>
      </c>
      <c r="B34" t="s">
        <v>183</v>
      </c>
      <c r="C34" s="2">
        <v>44662</v>
      </c>
      <c r="D34" s="3">
        <v>2.7260273972602738</v>
      </c>
      <c r="E34" s="3" t="s">
        <v>64</v>
      </c>
      <c r="F34" s="3" t="s">
        <v>14</v>
      </c>
      <c r="G34" t="s">
        <v>184</v>
      </c>
      <c r="H34" t="s">
        <v>185</v>
      </c>
      <c r="I34" t="s">
        <v>9</v>
      </c>
      <c r="J34" t="s">
        <v>9</v>
      </c>
      <c r="K34" s="17">
        <v>1967647.28</v>
      </c>
      <c r="L34" s="17">
        <v>493547.51</v>
      </c>
      <c r="M34" s="10">
        <v>0.25083129228323892</v>
      </c>
      <c r="N34" s="17">
        <v>25478.699999999997</v>
      </c>
      <c r="O34" s="17">
        <v>0</v>
      </c>
      <c r="P34" s="17">
        <v>226.04745566249949</v>
      </c>
      <c r="Q34" s="17">
        <v>25252.652544337499</v>
      </c>
      <c r="R34" s="10">
        <v>5.1165596082811765E-2</v>
      </c>
      <c r="S34" s="9">
        <v>1</v>
      </c>
      <c r="T34" s="17">
        <v>24677.375500000002</v>
      </c>
      <c r="U34" s="17">
        <v>-575.2770443374975</v>
      </c>
      <c r="V34" s="17" t="s">
        <v>2701</v>
      </c>
      <c r="W34" s="17">
        <v>98382.364000000001</v>
      </c>
      <c r="X34" s="17">
        <v>24677.375500000002</v>
      </c>
      <c r="Y34" s="17">
        <v>1727.4162850000002</v>
      </c>
      <c r="Z34" s="17">
        <v>27206.116284999996</v>
      </c>
      <c r="AA34" s="17">
        <v>1727.4162849999993</v>
      </c>
      <c r="AB34" s="17">
        <v>0</v>
      </c>
      <c r="AC34" s="17">
        <v>0</v>
      </c>
      <c r="AD34" s="17">
        <v>686798.06</v>
      </c>
      <c r="AE34" s="17">
        <v>170181.63</v>
      </c>
      <c r="AF34" s="17">
        <v>1909511.16</v>
      </c>
      <c r="AG34" s="17">
        <v>488810.09</v>
      </c>
      <c r="AH34" s="17">
        <v>2558711.0499999998</v>
      </c>
      <c r="AI34">
        <v>76.900000000000006</v>
      </c>
      <c r="AJ34">
        <v>0</v>
      </c>
      <c r="AK34" s="1">
        <v>3000</v>
      </c>
      <c r="AL34" s="1">
        <v>0</v>
      </c>
    </row>
    <row r="35" spans="1:38" x14ac:dyDescent="0.35">
      <c r="A35" t="s">
        <v>186</v>
      </c>
      <c r="B35" t="s">
        <v>187</v>
      </c>
      <c r="C35" s="2">
        <v>44725</v>
      </c>
      <c r="D35" s="3">
        <v>2.5534246575342467</v>
      </c>
      <c r="E35" s="3" t="s">
        <v>64</v>
      </c>
      <c r="F35" s="3" t="s">
        <v>14</v>
      </c>
      <c r="G35" t="s">
        <v>188</v>
      </c>
      <c r="H35" t="s">
        <v>116</v>
      </c>
      <c r="I35" t="s">
        <v>9</v>
      </c>
      <c r="J35" t="s">
        <v>9</v>
      </c>
      <c r="K35" s="17">
        <v>1660565.56</v>
      </c>
      <c r="L35" s="17">
        <v>390863.00999999995</v>
      </c>
      <c r="M35" s="10">
        <v>0.23537945108291897</v>
      </c>
      <c r="N35" s="17">
        <v>18313.350000000002</v>
      </c>
      <c r="O35" s="17">
        <v>0</v>
      </c>
      <c r="P35" s="17">
        <v>0</v>
      </c>
      <c r="Q35" s="17">
        <v>18313.350000000002</v>
      </c>
      <c r="R35" s="10">
        <v>4.6853627822187639E-2</v>
      </c>
      <c r="S35" s="9">
        <v>0.75</v>
      </c>
      <c r="T35" s="17">
        <v>14657.362874999999</v>
      </c>
      <c r="U35" s="17">
        <v>-3655.9871250000033</v>
      </c>
      <c r="V35" s="17" t="s">
        <v>2701</v>
      </c>
      <c r="W35" s="17">
        <v>83028.278000000006</v>
      </c>
      <c r="X35" s="17">
        <v>19543.1505</v>
      </c>
      <c r="Y35" s="17">
        <v>1026.01540125</v>
      </c>
      <c r="Z35" s="17">
        <v>19339.365401250001</v>
      </c>
      <c r="AA35" s="17">
        <v>1026.0154012499988</v>
      </c>
      <c r="AB35" s="17">
        <v>0</v>
      </c>
      <c r="AC35" s="17">
        <v>0</v>
      </c>
      <c r="AD35" s="17">
        <v>3230.75</v>
      </c>
      <c r="AE35" s="17">
        <v>1262.58</v>
      </c>
      <c r="AF35" s="17">
        <v>696380.92</v>
      </c>
      <c r="AG35" s="17">
        <v>149000.41</v>
      </c>
      <c r="AH35" s="17">
        <v>1955516.94</v>
      </c>
      <c r="AI35">
        <v>84.92</v>
      </c>
      <c r="AJ35">
        <v>0</v>
      </c>
      <c r="AK35" s="1">
        <v>3000</v>
      </c>
      <c r="AL35" s="1">
        <v>0</v>
      </c>
    </row>
    <row r="36" spans="1:38" x14ac:dyDescent="0.35">
      <c r="A36" t="s">
        <v>189</v>
      </c>
      <c r="B36" t="s">
        <v>190</v>
      </c>
      <c r="C36" s="2">
        <v>42751</v>
      </c>
      <c r="D36" s="3">
        <v>7.9616438356164387</v>
      </c>
      <c r="E36" s="3" t="s">
        <v>64</v>
      </c>
      <c r="F36" s="3" t="s">
        <v>14</v>
      </c>
      <c r="G36" t="s">
        <v>191</v>
      </c>
      <c r="H36" t="s">
        <v>192</v>
      </c>
      <c r="I36" t="s">
        <v>9</v>
      </c>
      <c r="J36" t="s">
        <v>9</v>
      </c>
      <c r="K36" s="17">
        <v>3103675.64</v>
      </c>
      <c r="L36" s="17">
        <v>809791.04</v>
      </c>
      <c r="M36" s="10">
        <v>0.26091355345367212</v>
      </c>
      <c r="N36" s="17">
        <v>52391.17</v>
      </c>
      <c r="O36" s="17">
        <v>0</v>
      </c>
      <c r="P36" s="17">
        <v>0</v>
      </c>
      <c r="Q36" s="17">
        <v>52391.17</v>
      </c>
      <c r="R36" s="10">
        <v>6.4697147056603635E-2</v>
      </c>
      <c r="S36" s="9">
        <v>1</v>
      </c>
      <c r="T36" s="17">
        <v>40489.552000000003</v>
      </c>
      <c r="U36" s="17">
        <v>-11901.617999999995</v>
      </c>
      <c r="V36" s="17" t="s">
        <v>2701</v>
      </c>
      <c r="W36" s="17">
        <v>155183.78200000001</v>
      </c>
      <c r="X36" s="17">
        <v>40489.552000000003</v>
      </c>
      <c r="Y36" s="17">
        <v>2834.2686400000007</v>
      </c>
      <c r="Z36" s="17">
        <v>55225.43864</v>
      </c>
      <c r="AA36" s="17">
        <v>2834.2686400000021</v>
      </c>
      <c r="AB36" s="17">
        <v>0</v>
      </c>
      <c r="AC36" s="17">
        <v>0</v>
      </c>
      <c r="AD36" s="17">
        <v>1494066.23</v>
      </c>
      <c r="AE36" s="17">
        <v>393158.56</v>
      </c>
      <c r="AF36" s="17">
        <v>2032702.72</v>
      </c>
      <c r="AG36" s="17">
        <v>526873.62</v>
      </c>
      <c r="AH36" s="17">
        <v>2745788.55</v>
      </c>
      <c r="AI36">
        <v>113.03</v>
      </c>
      <c r="AJ36">
        <v>185.23</v>
      </c>
      <c r="AK36" s="1">
        <v>3000</v>
      </c>
      <c r="AL36" s="1">
        <v>5556.75</v>
      </c>
    </row>
    <row r="37" spans="1:38" x14ac:dyDescent="0.35">
      <c r="A37" t="s">
        <v>193</v>
      </c>
      <c r="B37" t="s">
        <v>194</v>
      </c>
      <c r="C37" s="2">
        <v>45293</v>
      </c>
      <c r="D37" s="3">
        <v>0.99726027397260275</v>
      </c>
      <c r="E37" s="3" t="s">
        <v>64</v>
      </c>
      <c r="F37" s="3" t="s">
        <v>14</v>
      </c>
      <c r="G37" t="s">
        <v>195</v>
      </c>
      <c r="H37" t="s">
        <v>116</v>
      </c>
      <c r="I37" t="s">
        <v>9</v>
      </c>
      <c r="J37" t="s">
        <v>9</v>
      </c>
      <c r="K37" s="17">
        <v>753865.84</v>
      </c>
      <c r="L37" s="17">
        <v>254065.62</v>
      </c>
      <c r="M37" s="10">
        <v>0.33701702149018981</v>
      </c>
      <c r="N37" s="17">
        <v>12396.88</v>
      </c>
      <c r="O37" s="17">
        <v>0</v>
      </c>
      <c r="P37" s="17">
        <v>0</v>
      </c>
      <c r="Q37" s="17">
        <v>12396.88</v>
      </c>
      <c r="R37" s="10">
        <v>4.8794008414046734E-2</v>
      </c>
      <c r="S37" s="9">
        <v>1.2</v>
      </c>
      <c r="T37" s="17">
        <v>15243.9372</v>
      </c>
      <c r="U37" s="17">
        <v>2847.0572000000011</v>
      </c>
      <c r="V37" s="17" t="s">
        <v>64</v>
      </c>
      <c r="W37" s="17">
        <v>37693.292000000001</v>
      </c>
      <c r="X37" s="17">
        <v>12703.280999999999</v>
      </c>
      <c r="Y37" s="17">
        <v>1067.0756039999999</v>
      </c>
      <c r="Z37" s="17">
        <v>13463.955603999999</v>
      </c>
      <c r="AA37" s="17">
        <v>1067.0756039999997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831680.01</v>
      </c>
      <c r="AI37">
        <v>90.64</v>
      </c>
      <c r="AJ37">
        <v>0</v>
      </c>
      <c r="AK37" s="1">
        <v>3000</v>
      </c>
      <c r="AL37" s="1">
        <v>0</v>
      </c>
    </row>
    <row r="38" spans="1:38" x14ac:dyDescent="0.35">
      <c r="A38" t="s">
        <v>196</v>
      </c>
      <c r="B38" t="s">
        <v>197</v>
      </c>
      <c r="C38" s="2">
        <v>43731</v>
      </c>
      <c r="D38" s="3">
        <v>5.2767123287671236</v>
      </c>
      <c r="E38" s="3" t="s">
        <v>64</v>
      </c>
      <c r="F38" s="3" t="s">
        <v>14</v>
      </c>
      <c r="G38" t="s">
        <v>198</v>
      </c>
      <c r="H38" t="s">
        <v>100</v>
      </c>
      <c r="I38" t="s">
        <v>9</v>
      </c>
      <c r="J38" t="s">
        <v>9</v>
      </c>
      <c r="K38" s="17">
        <v>1152814.6299999999</v>
      </c>
      <c r="L38" s="17">
        <v>324718.93</v>
      </c>
      <c r="M38" s="10">
        <v>0.28167488644726862</v>
      </c>
      <c r="N38" s="17">
        <v>16843.93</v>
      </c>
      <c r="O38" s="17">
        <v>0</v>
      </c>
      <c r="P38" s="17">
        <v>600.19314097500046</v>
      </c>
      <c r="Q38" s="17">
        <v>16243.736859025001</v>
      </c>
      <c r="R38" s="10">
        <v>5.00239910836889E-2</v>
      </c>
      <c r="S38" s="9">
        <v>1</v>
      </c>
      <c r="T38" s="17">
        <v>16235.9465</v>
      </c>
      <c r="U38" s="17">
        <v>-7.7903590250007255</v>
      </c>
      <c r="V38" s="17" t="s">
        <v>2701</v>
      </c>
      <c r="W38" s="17">
        <v>57640.731499999994</v>
      </c>
      <c r="X38" s="17">
        <v>16235.946499999998</v>
      </c>
      <c r="Y38" s="17">
        <v>1136.516255</v>
      </c>
      <c r="Z38" s="17">
        <v>17980.446254999999</v>
      </c>
      <c r="AA38" s="17">
        <v>1136.5162549999986</v>
      </c>
      <c r="AB38" s="17">
        <v>0</v>
      </c>
      <c r="AC38" s="17">
        <v>0</v>
      </c>
      <c r="AD38" s="17">
        <v>1199487.42</v>
      </c>
      <c r="AE38" s="17">
        <v>323694.21000000002</v>
      </c>
      <c r="AF38" s="17">
        <v>1393515.7</v>
      </c>
      <c r="AG38" s="17">
        <v>385102.13</v>
      </c>
      <c r="AH38" s="17">
        <v>1681871.43</v>
      </c>
      <c r="AI38">
        <v>68.540000000000006</v>
      </c>
      <c r="AJ38">
        <v>0</v>
      </c>
      <c r="AK38" s="1">
        <v>3000</v>
      </c>
      <c r="AL38" s="1">
        <v>0</v>
      </c>
    </row>
    <row r="39" spans="1:38" x14ac:dyDescent="0.35">
      <c r="A39" t="s">
        <v>199</v>
      </c>
      <c r="B39" t="s">
        <v>200</v>
      </c>
      <c r="C39" s="2">
        <v>44802</v>
      </c>
      <c r="D39" s="3">
        <v>2.3424657534246576</v>
      </c>
      <c r="E39" s="3" t="s">
        <v>64</v>
      </c>
      <c r="F39" s="3" t="s">
        <v>14</v>
      </c>
      <c r="G39" t="s">
        <v>201</v>
      </c>
      <c r="H39" t="s">
        <v>175</v>
      </c>
      <c r="I39" t="s">
        <v>9</v>
      </c>
      <c r="J39" t="s">
        <v>9</v>
      </c>
      <c r="K39" s="17">
        <v>130143.23</v>
      </c>
      <c r="L39" s="17">
        <v>25412.739999999998</v>
      </c>
      <c r="M39" s="10">
        <v>0.19526747568813221</v>
      </c>
      <c r="N39" s="17">
        <v>878.87999999999988</v>
      </c>
      <c r="O39" s="17">
        <v>0</v>
      </c>
      <c r="P39" s="17">
        <v>0</v>
      </c>
      <c r="Q39" s="17">
        <v>878.87999999999988</v>
      </c>
      <c r="R39" s="10">
        <v>3.4584228225685222E-2</v>
      </c>
      <c r="S39" s="9">
        <v>0.75</v>
      </c>
      <c r="T39" s="17">
        <v>952.97775000000001</v>
      </c>
      <c r="U39" s="17">
        <v>74.097750000000133</v>
      </c>
      <c r="V39" s="17" t="s">
        <v>64</v>
      </c>
      <c r="W39" s="17">
        <v>6507.1615000000002</v>
      </c>
      <c r="X39" s="17">
        <v>1270.6369999999999</v>
      </c>
      <c r="Y39" s="17">
        <v>66.708442500000004</v>
      </c>
      <c r="Z39" s="17">
        <v>945.58844249999993</v>
      </c>
      <c r="AA39" s="17">
        <v>66.708442500000046</v>
      </c>
      <c r="AB39" s="17">
        <v>0</v>
      </c>
      <c r="AC39" s="17">
        <v>0</v>
      </c>
      <c r="AD39" s="17">
        <v>0</v>
      </c>
      <c r="AE39" s="17">
        <v>0</v>
      </c>
      <c r="AF39" s="17">
        <v>47985.89</v>
      </c>
      <c r="AG39" s="17">
        <v>12065.36</v>
      </c>
      <c r="AH39" s="17">
        <v>82651.820000000007</v>
      </c>
      <c r="AI39">
        <v>157.46</v>
      </c>
      <c r="AJ39">
        <v>200</v>
      </c>
      <c r="AK39" s="1">
        <v>3000</v>
      </c>
      <c r="AL39" s="1">
        <v>6000</v>
      </c>
    </row>
    <row r="40" spans="1:38" x14ac:dyDescent="0.35">
      <c r="A40" t="s">
        <v>202</v>
      </c>
      <c r="B40" t="s">
        <v>203</v>
      </c>
      <c r="C40" s="2">
        <v>45047</v>
      </c>
      <c r="D40" s="3">
        <v>1.6712328767123288</v>
      </c>
      <c r="E40" s="3" t="s">
        <v>64</v>
      </c>
      <c r="F40" s="3" t="s">
        <v>14</v>
      </c>
      <c r="G40" t="s">
        <v>204</v>
      </c>
      <c r="H40" t="s">
        <v>205</v>
      </c>
      <c r="I40" t="s">
        <v>9</v>
      </c>
      <c r="J40" t="s">
        <v>9</v>
      </c>
      <c r="K40" s="17">
        <v>633130.97</v>
      </c>
      <c r="L40" s="17">
        <v>131828.5</v>
      </c>
      <c r="M40" s="10">
        <v>0.20821679280670791</v>
      </c>
      <c r="N40" s="17">
        <v>15544.990000000002</v>
      </c>
      <c r="O40" s="17">
        <v>10390.07</v>
      </c>
      <c r="P40" s="17">
        <v>2112.1544227500272</v>
      </c>
      <c r="Q40" s="17">
        <v>3042.7655772499747</v>
      </c>
      <c r="R40" s="10">
        <v>2.3081242502569436E-2</v>
      </c>
      <c r="S40" s="9">
        <v>0.75</v>
      </c>
      <c r="T40" s="17">
        <v>4943.5687500000004</v>
      </c>
      <c r="U40" s="17">
        <v>1900.8031727500256</v>
      </c>
      <c r="V40" s="17" t="s">
        <v>64</v>
      </c>
      <c r="W40" s="17">
        <v>31656.548500000001</v>
      </c>
      <c r="X40" s="17">
        <v>6591.4250000000002</v>
      </c>
      <c r="Y40" s="17">
        <v>346.04981250000003</v>
      </c>
      <c r="Z40" s="17">
        <v>15891.039812500001</v>
      </c>
      <c r="AA40" s="17">
        <v>346.04981249999946</v>
      </c>
      <c r="AB40" s="17">
        <v>0</v>
      </c>
      <c r="AC40" s="17">
        <v>0</v>
      </c>
      <c r="AD40" s="17">
        <v>0</v>
      </c>
      <c r="AE40" s="17">
        <v>0</v>
      </c>
      <c r="AF40" s="17">
        <v>63891.19</v>
      </c>
      <c r="AG40" s="17">
        <v>16964.240000000002</v>
      </c>
      <c r="AH40" s="17">
        <v>874452.07</v>
      </c>
      <c r="AI40">
        <v>72.400000000000006</v>
      </c>
      <c r="AJ40">
        <v>0</v>
      </c>
      <c r="AK40" s="1">
        <v>3000</v>
      </c>
      <c r="AL40" s="1">
        <v>0</v>
      </c>
    </row>
    <row r="41" spans="1:38" x14ac:dyDescent="0.35">
      <c r="A41" t="s">
        <v>206</v>
      </c>
      <c r="B41" t="s">
        <v>207</v>
      </c>
      <c r="C41" s="2">
        <v>44109</v>
      </c>
      <c r="D41" s="3">
        <v>4.2410958904109588</v>
      </c>
      <c r="E41" s="3" t="s">
        <v>64</v>
      </c>
      <c r="F41" s="3" t="s">
        <v>14</v>
      </c>
      <c r="G41" t="s">
        <v>208</v>
      </c>
      <c r="H41" t="s">
        <v>209</v>
      </c>
      <c r="I41" t="s">
        <v>9</v>
      </c>
      <c r="J41" t="s">
        <v>9</v>
      </c>
      <c r="K41" s="17">
        <v>1046097.11</v>
      </c>
      <c r="L41" s="17">
        <v>339553.08999999997</v>
      </c>
      <c r="M41" s="10">
        <v>0.32459041015800144</v>
      </c>
      <c r="N41" s="17">
        <v>18026.680000000004</v>
      </c>
      <c r="O41" s="17">
        <v>0</v>
      </c>
      <c r="P41" s="17">
        <v>0</v>
      </c>
      <c r="Q41" s="17">
        <v>18026.680000000004</v>
      </c>
      <c r="R41" s="10">
        <v>5.308942999163991E-2</v>
      </c>
      <c r="S41" s="9">
        <v>1.2</v>
      </c>
      <c r="T41" s="17">
        <v>20373.185399999998</v>
      </c>
      <c r="U41" s="17">
        <v>2346.5053999999946</v>
      </c>
      <c r="V41" s="17" t="s">
        <v>64</v>
      </c>
      <c r="W41" s="17">
        <v>52304.855500000005</v>
      </c>
      <c r="X41" s="17">
        <v>16977.654500000001</v>
      </c>
      <c r="Y41" s="17">
        <v>1426.1229780000001</v>
      </c>
      <c r="Z41" s="17">
        <v>19452.802978000003</v>
      </c>
      <c r="AA41" s="17">
        <v>1426.1229779999994</v>
      </c>
      <c r="AB41" s="17">
        <v>0</v>
      </c>
      <c r="AC41" s="17">
        <v>0</v>
      </c>
      <c r="AD41" s="17">
        <v>537345.31999999995</v>
      </c>
      <c r="AE41" s="17">
        <v>172788.91</v>
      </c>
      <c r="AF41" s="17">
        <v>791167.55</v>
      </c>
      <c r="AG41" s="17">
        <v>250747.62</v>
      </c>
      <c r="AH41" s="17">
        <v>1035623.44</v>
      </c>
      <c r="AI41">
        <v>101.01</v>
      </c>
      <c r="AJ41">
        <v>105.05</v>
      </c>
      <c r="AK41" s="1">
        <v>3000</v>
      </c>
      <c r="AL41" s="1">
        <v>3151.5</v>
      </c>
    </row>
    <row r="42" spans="1:38" x14ac:dyDescent="0.35">
      <c r="A42" t="s">
        <v>210</v>
      </c>
      <c r="B42" t="s">
        <v>211</v>
      </c>
      <c r="C42" s="2">
        <v>45551</v>
      </c>
      <c r="D42" s="3">
        <v>0.29041095890410956</v>
      </c>
      <c r="E42" s="3" t="s">
        <v>64</v>
      </c>
      <c r="F42" s="3" t="s">
        <v>14</v>
      </c>
      <c r="G42" t="s">
        <v>212</v>
      </c>
      <c r="H42" t="s">
        <v>66</v>
      </c>
      <c r="I42" t="s">
        <v>9</v>
      </c>
      <c r="J42" t="s">
        <v>9</v>
      </c>
      <c r="K42" s="17">
        <v>10574.42</v>
      </c>
      <c r="L42" s="17">
        <v>2744.6</v>
      </c>
      <c r="M42" s="10">
        <v>0.25955087844061425</v>
      </c>
      <c r="N42" s="17">
        <v>85.789999999999992</v>
      </c>
      <c r="O42" s="17">
        <v>0</v>
      </c>
      <c r="P42" s="17">
        <v>34541.799058297533</v>
      </c>
      <c r="Q42" s="17">
        <v>-34456.009058297532</v>
      </c>
      <c r="R42" s="10">
        <v>-12.554109545397338</v>
      </c>
      <c r="S42" s="9">
        <v>1</v>
      </c>
      <c r="T42" s="17">
        <v>137.22999999999999</v>
      </c>
      <c r="U42" s="17">
        <v>34593.239058297535</v>
      </c>
      <c r="V42" s="17" t="s">
        <v>64</v>
      </c>
      <c r="W42" s="17">
        <v>528.721</v>
      </c>
      <c r="X42" s="17">
        <v>137.23000000000002</v>
      </c>
      <c r="Y42" s="17">
        <v>9.6061000000000014</v>
      </c>
      <c r="Z42" s="17">
        <v>95.39609999999999</v>
      </c>
      <c r="AA42" s="17">
        <v>9.6060999999999979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>
        <v>0</v>
      </c>
      <c r="AJ42">
        <v>0</v>
      </c>
      <c r="AK42" s="1">
        <v>3000</v>
      </c>
      <c r="AL42" s="1">
        <v>0</v>
      </c>
    </row>
    <row r="43" spans="1:38" x14ac:dyDescent="0.35">
      <c r="A43" t="s">
        <v>213</v>
      </c>
      <c r="B43" t="s">
        <v>214</v>
      </c>
      <c r="C43" s="2">
        <v>44823</v>
      </c>
      <c r="D43" s="3">
        <v>2.2849315068493152</v>
      </c>
      <c r="E43" s="3" t="s">
        <v>64</v>
      </c>
      <c r="F43" s="3" t="s">
        <v>14</v>
      </c>
      <c r="G43" t="s">
        <v>215</v>
      </c>
      <c r="H43" t="s">
        <v>216</v>
      </c>
      <c r="I43" t="s">
        <v>9</v>
      </c>
      <c r="J43" t="s">
        <v>9</v>
      </c>
      <c r="K43" s="17">
        <v>354866.84</v>
      </c>
      <c r="L43" s="17">
        <v>81642.19</v>
      </c>
      <c r="M43" s="10">
        <v>0.23006429679369308</v>
      </c>
      <c r="N43" s="17">
        <v>2575.9299999999998</v>
      </c>
      <c r="O43" s="17">
        <v>0</v>
      </c>
      <c r="P43" s="17">
        <v>187.86810735000017</v>
      </c>
      <c r="Q43" s="17">
        <v>2388.0618926499997</v>
      </c>
      <c r="R43" s="10">
        <v>2.925034094075624E-2</v>
      </c>
      <c r="S43" s="9">
        <v>0.75</v>
      </c>
      <c r="T43" s="17">
        <v>3061.5821250000004</v>
      </c>
      <c r="U43" s="17">
        <v>673.5202323500007</v>
      </c>
      <c r="V43" s="17" t="s">
        <v>64</v>
      </c>
      <c r="W43" s="17">
        <v>17743.342000000001</v>
      </c>
      <c r="X43" s="17">
        <v>4082.1095</v>
      </c>
      <c r="Y43" s="17">
        <v>214.31074875000002</v>
      </c>
      <c r="Z43" s="17">
        <v>2790.24074875</v>
      </c>
      <c r="AA43" s="17">
        <v>214.31074875000013</v>
      </c>
      <c r="AB43" s="17">
        <v>0</v>
      </c>
      <c r="AC43" s="17">
        <v>0</v>
      </c>
      <c r="AD43" s="17">
        <v>1784.14</v>
      </c>
      <c r="AE43" s="17">
        <v>631.4</v>
      </c>
      <c r="AF43" s="17">
        <v>181923.45</v>
      </c>
      <c r="AG43" s="17">
        <v>45165.01</v>
      </c>
      <c r="AH43" s="17">
        <v>536392.07999999996</v>
      </c>
      <c r="AI43">
        <v>66.16</v>
      </c>
      <c r="AJ43">
        <v>0</v>
      </c>
      <c r="AK43" s="1">
        <v>3000</v>
      </c>
      <c r="AL43" s="1">
        <v>0</v>
      </c>
    </row>
    <row r="44" spans="1:38" x14ac:dyDescent="0.35">
      <c r="A44" t="s">
        <v>217</v>
      </c>
      <c r="B44" t="s">
        <v>218</v>
      </c>
      <c r="C44" s="2">
        <v>42492</v>
      </c>
      <c r="D44" s="3">
        <v>8.6712328767123292</v>
      </c>
      <c r="E44" s="3" t="s">
        <v>64</v>
      </c>
      <c r="F44" s="3" t="s">
        <v>14</v>
      </c>
      <c r="G44" t="s">
        <v>219</v>
      </c>
      <c r="H44" t="s">
        <v>112</v>
      </c>
      <c r="I44" t="s">
        <v>9</v>
      </c>
      <c r="J44" t="s">
        <v>9</v>
      </c>
      <c r="K44" s="17">
        <v>2675907.44</v>
      </c>
      <c r="L44" s="17">
        <v>590890.2300000001</v>
      </c>
      <c r="M44" s="10">
        <v>0.22081863564010276</v>
      </c>
      <c r="N44" s="17">
        <v>29889.600000000002</v>
      </c>
      <c r="O44" s="17">
        <v>0</v>
      </c>
      <c r="P44" s="17">
        <v>142.66865010000038</v>
      </c>
      <c r="Q44" s="17">
        <v>29746.931349900002</v>
      </c>
      <c r="R44" s="10">
        <v>5.03425676032924E-2</v>
      </c>
      <c r="S44" s="9">
        <v>0.75</v>
      </c>
      <c r="T44" s="17">
        <v>22158.383625000006</v>
      </c>
      <c r="U44" s="17">
        <v>-7588.547724899996</v>
      </c>
      <c r="V44" s="17" t="s">
        <v>2701</v>
      </c>
      <c r="W44" s="17">
        <v>133795.372</v>
      </c>
      <c r="X44" s="17">
        <v>29544.511500000008</v>
      </c>
      <c r="Y44" s="17">
        <v>1551.0868537500005</v>
      </c>
      <c r="Z44" s="17">
        <v>31440.686853750001</v>
      </c>
      <c r="AA44" s="17">
        <v>1551.0868537499991</v>
      </c>
      <c r="AB44" s="17">
        <v>0</v>
      </c>
      <c r="AC44" s="17">
        <v>0</v>
      </c>
      <c r="AD44" s="17">
        <v>304906.32</v>
      </c>
      <c r="AE44" s="17">
        <v>66436.86</v>
      </c>
      <c r="AF44" s="17">
        <v>1196600.76</v>
      </c>
      <c r="AG44" s="17">
        <v>267893.76000000001</v>
      </c>
      <c r="AH44" s="17">
        <v>2402867.69</v>
      </c>
      <c r="AI44">
        <v>111.36</v>
      </c>
      <c r="AJ44">
        <v>172.7</v>
      </c>
      <c r="AK44" s="1">
        <v>3000</v>
      </c>
      <c r="AL44" s="1">
        <v>5181</v>
      </c>
    </row>
    <row r="45" spans="1:38" x14ac:dyDescent="0.35">
      <c r="A45" t="s">
        <v>220</v>
      </c>
      <c r="B45" t="s">
        <v>221</v>
      </c>
      <c r="C45" s="2">
        <v>44459</v>
      </c>
      <c r="D45" s="3">
        <v>3.2821917808219179</v>
      </c>
      <c r="E45" s="3" t="s">
        <v>64</v>
      </c>
      <c r="F45" s="3" t="s">
        <v>14</v>
      </c>
      <c r="G45" t="s">
        <v>222</v>
      </c>
      <c r="H45" t="s">
        <v>216</v>
      </c>
      <c r="I45" t="s">
        <v>9</v>
      </c>
      <c r="J45" t="s">
        <v>9</v>
      </c>
      <c r="K45" s="17">
        <v>1554003.83</v>
      </c>
      <c r="L45" s="17">
        <v>399275.35000000003</v>
      </c>
      <c r="M45" s="10">
        <v>0.25693331141918746</v>
      </c>
      <c r="N45" s="17">
        <v>20049.420000000002</v>
      </c>
      <c r="O45" s="17">
        <v>0</v>
      </c>
      <c r="P45" s="17">
        <v>10403.706827174989</v>
      </c>
      <c r="Q45" s="17">
        <v>9645.7131728250133</v>
      </c>
      <c r="R45" s="10">
        <v>2.4158048256234733E-2</v>
      </c>
      <c r="S45" s="9">
        <v>1</v>
      </c>
      <c r="T45" s="17">
        <v>19963.767500000002</v>
      </c>
      <c r="U45" s="17">
        <v>10318.054327174988</v>
      </c>
      <c r="V45" s="17" t="s">
        <v>64</v>
      </c>
      <c r="W45" s="17">
        <v>77700.191500000001</v>
      </c>
      <c r="X45" s="17">
        <v>19963.767500000002</v>
      </c>
      <c r="Y45" s="17">
        <v>1397.4637250000003</v>
      </c>
      <c r="Z45" s="17">
        <v>21446.883725000003</v>
      </c>
      <c r="AA45" s="17">
        <v>1397.4637250000014</v>
      </c>
      <c r="AB45" s="17">
        <v>0</v>
      </c>
      <c r="AC45" s="17">
        <v>0</v>
      </c>
      <c r="AD45" s="17">
        <v>169585.3</v>
      </c>
      <c r="AE45" s="17">
        <v>38386.269999999997</v>
      </c>
      <c r="AF45" s="17">
        <v>1033870.96</v>
      </c>
      <c r="AG45" s="17">
        <v>277514.78999999998</v>
      </c>
      <c r="AH45" s="17">
        <v>1606957.9</v>
      </c>
      <c r="AI45">
        <v>96.7</v>
      </c>
      <c r="AJ45">
        <v>0</v>
      </c>
      <c r="AK45" s="1">
        <v>3000</v>
      </c>
      <c r="AL45" s="1">
        <v>0</v>
      </c>
    </row>
    <row r="46" spans="1:38" x14ac:dyDescent="0.35">
      <c r="A46" t="s">
        <v>223</v>
      </c>
      <c r="B46" t="s">
        <v>224</v>
      </c>
      <c r="C46" s="2">
        <v>44816</v>
      </c>
      <c r="D46" s="3">
        <v>2.3041095890410959</v>
      </c>
      <c r="E46" s="3" t="s">
        <v>64</v>
      </c>
      <c r="F46" s="3" t="s">
        <v>14</v>
      </c>
      <c r="G46" t="s">
        <v>225</v>
      </c>
      <c r="H46" t="s">
        <v>226</v>
      </c>
      <c r="I46" t="s">
        <v>9</v>
      </c>
      <c r="J46" t="s">
        <v>9</v>
      </c>
      <c r="K46" s="17">
        <v>1361768.77</v>
      </c>
      <c r="L46" s="17">
        <v>295718.56</v>
      </c>
      <c r="M46" s="10">
        <v>0.21715768970087337</v>
      </c>
      <c r="N46" s="17">
        <v>12951.349999999999</v>
      </c>
      <c r="O46" s="17">
        <v>0</v>
      </c>
      <c r="P46" s="17">
        <v>3586.4811894000013</v>
      </c>
      <c r="Q46" s="17">
        <v>9364.8688105999972</v>
      </c>
      <c r="R46" s="10">
        <v>3.1668180754701354E-2</v>
      </c>
      <c r="S46" s="9">
        <v>0.75</v>
      </c>
      <c r="T46" s="17">
        <v>11089.446</v>
      </c>
      <c r="U46" s="17">
        <v>1724.5771894000027</v>
      </c>
      <c r="V46" s="17" t="s">
        <v>64</v>
      </c>
      <c r="W46" s="17">
        <v>68088.438500000004</v>
      </c>
      <c r="X46" s="17">
        <v>14785.928000000002</v>
      </c>
      <c r="Y46" s="17">
        <v>776.26122000000021</v>
      </c>
      <c r="Z46" s="17">
        <v>13727.611219999999</v>
      </c>
      <c r="AA46" s="17">
        <v>776.26122000000032</v>
      </c>
      <c r="AB46" s="17">
        <v>0</v>
      </c>
      <c r="AC46" s="17">
        <v>0</v>
      </c>
      <c r="AD46" s="17">
        <v>0</v>
      </c>
      <c r="AE46" s="17">
        <v>0</v>
      </c>
      <c r="AF46" s="17">
        <v>289904.34999999998</v>
      </c>
      <c r="AG46" s="17">
        <v>69614.55</v>
      </c>
      <c r="AH46" s="17">
        <v>2281520.0699999998</v>
      </c>
      <c r="AI46">
        <v>59.69</v>
      </c>
      <c r="AJ46">
        <v>0</v>
      </c>
      <c r="AK46" s="1">
        <v>3000</v>
      </c>
      <c r="AL46" s="1">
        <v>0</v>
      </c>
    </row>
    <row r="47" spans="1:38" x14ac:dyDescent="0.35">
      <c r="A47" t="s">
        <v>227</v>
      </c>
      <c r="B47" t="s">
        <v>228</v>
      </c>
      <c r="C47" s="2">
        <v>45261</v>
      </c>
      <c r="D47" s="3">
        <v>1.0849315068493151</v>
      </c>
      <c r="E47" s="3" t="s">
        <v>64</v>
      </c>
      <c r="F47" s="3" t="s">
        <v>14</v>
      </c>
      <c r="G47" t="s">
        <v>229</v>
      </c>
      <c r="H47" t="s">
        <v>230</v>
      </c>
      <c r="I47" t="s">
        <v>9</v>
      </c>
      <c r="J47" t="s">
        <v>9</v>
      </c>
      <c r="K47" s="17">
        <v>410826.46</v>
      </c>
      <c r="L47" s="17">
        <v>83634.189999999988</v>
      </c>
      <c r="M47" s="10">
        <v>0.2035754707717706</v>
      </c>
      <c r="N47" s="17">
        <v>27680.400000000001</v>
      </c>
      <c r="O47" s="17">
        <v>25286.739999999998</v>
      </c>
      <c r="P47" s="17">
        <v>0</v>
      </c>
      <c r="Q47" s="17">
        <v>2393.6600000000035</v>
      </c>
      <c r="R47" s="10">
        <v>2.8620591650376524E-2</v>
      </c>
      <c r="S47" s="9">
        <v>0.75</v>
      </c>
      <c r="T47" s="17">
        <v>3136.2821249999997</v>
      </c>
      <c r="U47" s="17">
        <v>742.62212499999623</v>
      </c>
      <c r="V47" s="17" t="s">
        <v>64</v>
      </c>
      <c r="W47" s="17">
        <v>20541.323000000004</v>
      </c>
      <c r="X47" s="17">
        <v>4181.7094999999999</v>
      </c>
      <c r="Y47" s="17">
        <v>219.53974875</v>
      </c>
      <c r="Z47" s="17">
        <v>27899.939748750003</v>
      </c>
      <c r="AA47" s="17">
        <v>219.53974875000131</v>
      </c>
      <c r="AB47" s="17">
        <v>0</v>
      </c>
      <c r="AC47" s="17">
        <v>0</v>
      </c>
      <c r="AD47" s="17">
        <v>0</v>
      </c>
      <c r="AE47" s="17">
        <v>0</v>
      </c>
      <c r="AF47" s="17">
        <v>2530</v>
      </c>
      <c r="AG47" s="17">
        <v>401.38</v>
      </c>
      <c r="AH47" s="17">
        <v>504492.79999999999</v>
      </c>
      <c r="AI47">
        <v>81.430000000000007</v>
      </c>
      <c r="AJ47">
        <v>0</v>
      </c>
      <c r="AK47" s="1">
        <v>3000</v>
      </c>
      <c r="AL47" s="1">
        <v>0</v>
      </c>
    </row>
    <row r="48" spans="1:38" x14ac:dyDescent="0.35">
      <c r="A48" t="s">
        <v>231</v>
      </c>
      <c r="B48" t="s">
        <v>232</v>
      </c>
      <c r="C48" s="2">
        <v>45293</v>
      </c>
      <c r="D48" s="3">
        <v>0.99726027397260275</v>
      </c>
      <c r="E48" s="3" t="s">
        <v>64</v>
      </c>
      <c r="F48" s="3" t="s">
        <v>14</v>
      </c>
      <c r="G48" t="s">
        <v>233</v>
      </c>
      <c r="H48" t="s">
        <v>234</v>
      </c>
      <c r="I48" t="s">
        <v>9</v>
      </c>
      <c r="J48" t="s">
        <v>9</v>
      </c>
      <c r="K48" s="17">
        <v>130185.36</v>
      </c>
      <c r="L48" s="17">
        <v>48263.500000000007</v>
      </c>
      <c r="M48" s="10">
        <v>0.3707290896610802</v>
      </c>
      <c r="N48" s="17">
        <v>1872.6599999999999</v>
      </c>
      <c r="O48" s="17">
        <v>0</v>
      </c>
      <c r="P48" s="17">
        <v>4.9112713895738125E-11</v>
      </c>
      <c r="Q48" s="17">
        <v>1872.6599999999507</v>
      </c>
      <c r="R48" s="10">
        <v>3.8800750049208001E-2</v>
      </c>
      <c r="S48" s="9">
        <v>1.2</v>
      </c>
      <c r="T48" s="17">
        <v>2895.8100000000009</v>
      </c>
      <c r="U48" s="17">
        <v>1023.1500000000501</v>
      </c>
      <c r="V48" s="17" t="s">
        <v>64</v>
      </c>
      <c r="W48" s="17">
        <v>6509.268</v>
      </c>
      <c r="X48" s="17">
        <v>2413.1750000000002</v>
      </c>
      <c r="Y48" s="17">
        <v>202.70670000000001</v>
      </c>
      <c r="Z48" s="17">
        <v>2075.3667</v>
      </c>
      <c r="AA48" s="17">
        <v>202.70670000000018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298108.78999999998</v>
      </c>
      <c r="AI48">
        <v>43.67</v>
      </c>
      <c r="AJ48">
        <v>0</v>
      </c>
      <c r="AK48" s="1">
        <v>3000</v>
      </c>
      <c r="AL48" s="1">
        <v>0</v>
      </c>
    </row>
    <row r="49" spans="1:38" x14ac:dyDescent="0.35">
      <c r="A49" t="s">
        <v>235</v>
      </c>
      <c r="B49" t="s">
        <v>236</v>
      </c>
      <c r="C49" s="2">
        <v>44928</v>
      </c>
      <c r="D49" s="3">
        <v>1.9972602739726026</v>
      </c>
      <c r="E49" s="3" t="s">
        <v>64</v>
      </c>
      <c r="F49" s="3" t="s">
        <v>14</v>
      </c>
      <c r="G49" t="s">
        <v>237</v>
      </c>
      <c r="H49" t="s">
        <v>238</v>
      </c>
      <c r="I49" t="s">
        <v>9</v>
      </c>
      <c r="J49" t="s">
        <v>9</v>
      </c>
      <c r="K49" s="17">
        <v>556116.97</v>
      </c>
      <c r="L49" s="17">
        <v>115861.04</v>
      </c>
      <c r="M49" s="10">
        <v>0.20833933551784978</v>
      </c>
      <c r="N49" s="17">
        <v>3192.0099999999998</v>
      </c>
      <c r="O49" s="17">
        <v>0</v>
      </c>
      <c r="P49" s="17">
        <v>7757.3701813312364</v>
      </c>
      <c r="Q49" s="17">
        <v>-4565.3601813312362</v>
      </c>
      <c r="R49" s="10">
        <v>-3.9403756269849093E-2</v>
      </c>
      <c r="S49" s="9">
        <v>0.75</v>
      </c>
      <c r="T49" s="17">
        <v>4344.7889999999998</v>
      </c>
      <c r="U49" s="17">
        <v>8910.149181331235</v>
      </c>
      <c r="V49" s="17" t="s">
        <v>64</v>
      </c>
      <c r="W49" s="17">
        <v>27805.8485</v>
      </c>
      <c r="X49" s="17">
        <v>5793.0519999999997</v>
      </c>
      <c r="Y49" s="17">
        <v>304.13523000000004</v>
      </c>
      <c r="Z49" s="17">
        <v>3496.1452299999996</v>
      </c>
      <c r="AA49" s="17">
        <v>304.13522999999986</v>
      </c>
      <c r="AB49" s="17">
        <v>0</v>
      </c>
      <c r="AC49" s="17">
        <v>0</v>
      </c>
      <c r="AD49" s="17">
        <v>0</v>
      </c>
      <c r="AE49" s="17">
        <v>0</v>
      </c>
      <c r="AF49" s="17">
        <v>459376.38</v>
      </c>
      <c r="AG49" s="17">
        <v>100347.28</v>
      </c>
      <c r="AH49" s="17">
        <v>833803.84</v>
      </c>
      <c r="AI49">
        <v>66.7</v>
      </c>
      <c r="AJ49">
        <v>0</v>
      </c>
      <c r="AK49" s="1">
        <v>3000</v>
      </c>
      <c r="AL49" s="1">
        <v>0</v>
      </c>
    </row>
    <row r="50" spans="1:38" x14ac:dyDescent="0.35">
      <c r="A50" t="s">
        <v>239</v>
      </c>
      <c r="B50" t="s">
        <v>240</v>
      </c>
      <c r="C50" s="2">
        <v>44053</v>
      </c>
      <c r="D50" s="3">
        <v>4.3945205479452056</v>
      </c>
      <c r="E50" s="3" t="s">
        <v>64</v>
      </c>
      <c r="F50" s="3" t="s">
        <v>8</v>
      </c>
      <c r="G50" t="s">
        <v>241</v>
      </c>
      <c r="H50" t="s">
        <v>242</v>
      </c>
      <c r="I50" t="s">
        <v>9</v>
      </c>
      <c r="J50" t="s">
        <v>9</v>
      </c>
      <c r="K50" s="17">
        <v>2508460.48</v>
      </c>
      <c r="L50" s="17">
        <v>413587.63</v>
      </c>
      <c r="M50" s="26">
        <v>0.16487707631734347</v>
      </c>
      <c r="N50" s="17">
        <v>12842.900000000001</v>
      </c>
      <c r="O50" s="17">
        <v>0</v>
      </c>
      <c r="P50" s="17">
        <v>0</v>
      </c>
      <c r="Q50" s="17">
        <v>12842.900000000001</v>
      </c>
      <c r="R50" s="10">
        <v>3.1052427752735257E-2</v>
      </c>
      <c r="S50" s="9">
        <v>0.75</v>
      </c>
      <c r="T50" s="17">
        <v>15509.536125000002</v>
      </c>
      <c r="U50" s="17">
        <v>2666.6361250000009</v>
      </c>
      <c r="V50" s="17" t="s">
        <v>64</v>
      </c>
      <c r="W50" s="17">
        <v>125423.024</v>
      </c>
      <c r="X50" s="17">
        <v>20679.381500000003</v>
      </c>
      <c r="Y50" s="17">
        <v>1085.6675287500002</v>
      </c>
      <c r="Z50" s="17">
        <v>13928.567528750002</v>
      </c>
      <c r="AA50" s="17">
        <v>1085.6675287500002</v>
      </c>
      <c r="AB50" s="17">
        <v>0</v>
      </c>
      <c r="AC50" s="17">
        <v>0</v>
      </c>
      <c r="AD50" s="17">
        <v>1930952.61</v>
      </c>
      <c r="AE50" s="17">
        <v>262812.48</v>
      </c>
      <c r="AF50" s="17">
        <v>2620824.69</v>
      </c>
      <c r="AG50" s="17">
        <v>457970.5</v>
      </c>
      <c r="AH50" s="17">
        <v>3313283.42</v>
      </c>
      <c r="AI50">
        <v>75.709999999999994</v>
      </c>
      <c r="AJ50">
        <v>0</v>
      </c>
      <c r="AK50" s="1">
        <v>3000</v>
      </c>
      <c r="AL50" s="1">
        <v>0</v>
      </c>
    </row>
    <row r="51" spans="1:38" x14ac:dyDescent="0.35">
      <c r="A51" t="s">
        <v>243</v>
      </c>
      <c r="B51" t="s">
        <v>244</v>
      </c>
      <c r="C51" s="2">
        <v>31586</v>
      </c>
      <c r="D51" s="3">
        <v>38.550684931506851</v>
      </c>
      <c r="E51" s="3" t="s">
        <v>64</v>
      </c>
      <c r="F51" s="3" t="s">
        <v>8</v>
      </c>
      <c r="G51" t="s">
        <v>245</v>
      </c>
      <c r="H51" t="s">
        <v>246</v>
      </c>
      <c r="I51" t="s">
        <v>9</v>
      </c>
      <c r="J51" t="s">
        <v>9</v>
      </c>
      <c r="K51" s="17">
        <v>1461875.08</v>
      </c>
      <c r="L51" s="17">
        <v>352652.51</v>
      </c>
      <c r="M51" s="10">
        <v>0.24123299919716806</v>
      </c>
      <c r="N51" s="17">
        <v>15078.740000000002</v>
      </c>
      <c r="O51" s="17">
        <v>0</v>
      </c>
      <c r="P51" s="17">
        <v>5125.6943024999928</v>
      </c>
      <c r="Q51" s="17">
        <v>9953.0456975000088</v>
      </c>
      <c r="R51" s="10">
        <v>2.8223379715913575E-2</v>
      </c>
      <c r="S51" s="9">
        <v>1</v>
      </c>
      <c r="T51" s="17">
        <v>17632.625500000002</v>
      </c>
      <c r="U51" s="17">
        <v>7679.5798024999931</v>
      </c>
      <c r="V51" s="17" t="s">
        <v>64</v>
      </c>
      <c r="W51" s="17">
        <v>73093.754000000001</v>
      </c>
      <c r="X51" s="17">
        <v>17632.625500000002</v>
      </c>
      <c r="Y51" s="17">
        <v>1234.2837850000003</v>
      </c>
      <c r="Z51" s="17">
        <v>16313.023785000001</v>
      </c>
      <c r="AA51" s="17">
        <v>1234.2837849999996</v>
      </c>
      <c r="AB51" s="17">
        <v>0</v>
      </c>
      <c r="AC51" s="17">
        <v>0</v>
      </c>
      <c r="AD51" s="17">
        <v>1720791.9</v>
      </c>
      <c r="AE51" s="17">
        <v>314197.53000000003</v>
      </c>
      <c r="AF51" s="17">
        <v>1963234.47</v>
      </c>
      <c r="AG51" s="17">
        <v>411904.77</v>
      </c>
      <c r="AH51" s="17">
        <v>2476920.96</v>
      </c>
      <c r="AI51">
        <v>59.02</v>
      </c>
      <c r="AJ51">
        <v>0</v>
      </c>
      <c r="AK51" s="1">
        <v>3000</v>
      </c>
      <c r="AL51" s="1">
        <v>0</v>
      </c>
    </row>
    <row r="52" spans="1:38" x14ac:dyDescent="0.35">
      <c r="A52" t="s">
        <v>247</v>
      </c>
      <c r="B52" t="s">
        <v>248</v>
      </c>
      <c r="C52" s="2">
        <v>44908</v>
      </c>
      <c r="D52" s="3">
        <v>2.0520547945205481</v>
      </c>
      <c r="E52" s="3" t="s">
        <v>64</v>
      </c>
      <c r="F52" s="3" t="s">
        <v>8</v>
      </c>
      <c r="G52" t="s">
        <v>249</v>
      </c>
      <c r="H52" t="s">
        <v>250</v>
      </c>
      <c r="I52" t="s">
        <v>9</v>
      </c>
      <c r="J52" t="s">
        <v>9</v>
      </c>
      <c r="K52" s="17">
        <v>1076534.57</v>
      </c>
      <c r="L52" s="17">
        <v>214848.02999999997</v>
      </c>
      <c r="M52" s="10">
        <v>0.19957373965241076</v>
      </c>
      <c r="N52" s="17">
        <v>7305.15</v>
      </c>
      <c r="O52" s="17">
        <v>0</v>
      </c>
      <c r="P52" s="17">
        <v>0</v>
      </c>
      <c r="Q52" s="17">
        <v>7305.15</v>
      </c>
      <c r="R52" s="10">
        <v>3.4001475368426702E-2</v>
      </c>
      <c r="S52" s="9">
        <v>0.75</v>
      </c>
      <c r="T52" s="17">
        <v>8056.801125</v>
      </c>
      <c r="U52" s="17">
        <v>751.65112500000032</v>
      </c>
      <c r="V52" s="17" t="s">
        <v>64</v>
      </c>
      <c r="W52" s="17">
        <v>53826.728500000005</v>
      </c>
      <c r="X52" s="17">
        <v>10742.4015</v>
      </c>
      <c r="Y52" s="17">
        <v>563.97607875000006</v>
      </c>
      <c r="Z52" s="17">
        <v>7869.1260787499996</v>
      </c>
      <c r="AA52" s="17">
        <v>563.97607874999994</v>
      </c>
      <c r="AB52" s="17">
        <v>0</v>
      </c>
      <c r="AC52" s="17">
        <v>0</v>
      </c>
      <c r="AD52" s="17">
        <v>0</v>
      </c>
      <c r="AE52" s="17">
        <v>0</v>
      </c>
      <c r="AF52" s="17">
        <v>46282.85</v>
      </c>
      <c r="AG52" s="17">
        <v>9110.2199999999993</v>
      </c>
      <c r="AH52" s="17">
        <v>1370999.6</v>
      </c>
      <c r="AI52">
        <v>78.52</v>
      </c>
      <c r="AJ52">
        <v>0</v>
      </c>
      <c r="AK52" s="1">
        <v>3000</v>
      </c>
      <c r="AL52" s="1">
        <v>0</v>
      </c>
    </row>
    <row r="53" spans="1:38" x14ac:dyDescent="0.35">
      <c r="A53" t="s">
        <v>251</v>
      </c>
      <c r="B53" t="s">
        <v>252</v>
      </c>
      <c r="C53" s="2">
        <v>43724</v>
      </c>
      <c r="D53" s="3">
        <v>5.2958904109589042</v>
      </c>
      <c r="E53" s="3" t="s">
        <v>64</v>
      </c>
      <c r="F53" s="3" t="s">
        <v>8</v>
      </c>
      <c r="G53" t="s">
        <v>253</v>
      </c>
      <c r="H53" t="s">
        <v>254</v>
      </c>
      <c r="I53" t="s">
        <v>9</v>
      </c>
      <c r="J53" t="s">
        <v>9</v>
      </c>
      <c r="K53" s="17">
        <v>1376735.79</v>
      </c>
      <c r="L53" s="17">
        <v>214498.01</v>
      </c>
      <c r="M53" s="26">
        <v>0.15580186958021916</v>
      </c>
      <c r="N53" s="17">
        <v>5400.81</v>
      </c>
      <c r="O53" s="17">
        <v>0</v>
      </c>
      <c r="P53" s="17">
        <v>0</v>
      </c>
      <c r="Q53" s="17">
        <v>5400.81</v>
      </c>
      <c r="R53" s="10">
        <v>2.5178834992455174E-2</v>
      </c>
      <c r="S53" s="9">
        <v>0.75</v>
      </c>
      <c r="T53" s="17">
        <v>8043.6753750000007</v>
      </c>
      <c r="U53" s="17">
        <v>2642.8653750000003</v>
      </c>
      <c r="V53" s="17" t="s">
        <v>64</v>
      </c>
      <c r="W53" s="17">
        <v>68836.789499999999</v>
      </c>
      <c r="X53" s="17">
        <v>10724.9005</v>
      </c>
      <c r="Y53" s="17">
        <v>563.05727625000009</v>
      </c>
      <c r="Z53" s="17">
        <v>5963.8672762500009</v>
      </c>
      <c r="AA53" s="17">
        <v>563.05727625000054</v>
      </c>
      <c r="AB53" s="17">
        <v>0</v>
      </c>
      <c r="AC53" s="17">
        <v>0</v>
      </c>
      <c r="AD53" s="17">
        <v>1666887.45</v>
      </c>
      <c r="AE53" s="17">
        <v>252307.67</v>
      </c>
      <c r="AF53" s="17">
        <v>1560739.92</v>
      </c>
      <c r="AG53" s="17">
        <v>222997.62</v>
      </c>
      <c r="AH53" s="17">
        <v>1892336.98</v>
      </c>
      <c r="AI53">
        <v>72.75</v>
      </c>
      <c r="AJ53">
        <v>0</v>
      </c>
      <c r="AK53" s="1">
        <v>3000</v>
      </c>
      <c r="AL53" s="1">
        <v>0</v>
      </c>
    </row>
    <row r="54" spans="1:38" x14ac:dyDescent="0.35">
      <c r="A54" t="s">
        <v>255</v>
      </c>
      <c r="B54" t="s">
        <v>256</v>
      </c>
      <c r="C54" s="2">
        <v>45369</v>
      </c>
      <c r="D54" s="3">
        <v>0.78904109589041094</v>
      </c>
      <c r="E54" s="3" t="s">
        <v>64</v>
      </c>
      <c r="F54" s="3" t="s">
        <v>8</v>
      </c>
      <c r="G54" t="s">
        <v>257</v>
      </c>
      <c r="H54" t="s">
        <v>258</v>
      </c>
      <c r="I54" t="s">
        <v>9</v>
      </c>
      <c r="J54" t="s">
        <v>9</v>
      </c>
      <c r="K54" s="17">
        <v>1094023.82</v>
      </c>
      <c r="L54" s="17">
        <v>152217.55000000002</v>
      </c>
      <c r="M54" s="10">
        <v>0.13913549889617577</v>
      </c>
      <c r="N54" s="17">
        <v>4004.63</v>
      </c>
      <c r="O54" s="17">
        <v>0</v>
      </c>
      <c r="P54" s="17">
        <v>0</v>
      </c>
      <c r="Q54" s="17">
        <v>4004.63</v>
      </c>
      <c r="R54" s="10">
        <v>2.6308595822229431E-2</v>
      </c>
      <c r="S54" s="9">
        <v>0.75</v>
      </c>
      <c r="T54" s="17">
        <v>5708.1581250000008</v>
      </c>
      <c r="U54" s="17">
        <v>1703.5281250000007</v>
      </c>
      <c r="V54" s="17" t="s">
        <v>64</v>
      </c>
      <c r="W54" s="17">
        <v>54701.191000000006</v>
      </c>
      <c r="X54" s="17">
        <v>7610.8775000000005</v>
      </c>
      <c r="Y54" s="17">
        <v>399.57106875000005</v>
      </c>
      <c r="Z54" s="17">
        <v>4404.2010687500006</v>
      </c>
      <c r="AA54" s="17">
        <v>399.57106875000045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1076733.17</v>
      </c>
      <c r="AI54">
        <v>101.61</v>
      </c>
      <c r="AJ54">
        <v>108.05</v>
      </c>
      <c r="AK54" s="1">
        <v>3000</v>
      </c>
      <c r="AL54" s="1">
        <v>2557.6767123287673</v>
      </c>
    </row>
    <row r="55" spans="1:38" x14ac:dyDescent="0.35">
      <c r="A55" t="s">
        <v>259</v>
      </c>
      <c r="B55" t="s">
        <v>260</v>
      </c>
      <c r="C55" s="2">
        <v>44882</v>
      </c>
      <c r="D55" s="3">
        <v>2.1232876712328768</v>
      </c>
      <c r="E55" s="3" t="s">
        <v>64</v>
      </c>
      <c r="F55" s="3" t="s">
        <v>14</v>
      </c>
      <c r="G55" t="s">
        <v>261</v>
      </c>
      <c r="H55" t="s">
        <v>262</v>
      </c>
      <c r="I55" t="s">
        <v>15</v>
      </c>
      <c r="J55" t="s">
        <v>15</v>
      </c>
      <c r="K55" s="17">
        <v>100012.96</v>
      </c>
      <c r="L55" s="17">
        <v>16533.72</v>
      </c>
      <c r="M55" s="10">
        <v>0.1653157750755502</v>
      </c>
      <c r="N55" s="17">
        <v>5500</v>
      </c>
      <c r="O55" s="17">
        <v>5021.49</v>
      </c>
      <c r="P55" s="17">
        <v>705.02691438750117</v>
      </c>
      <c r="Q55" s="17">
        <v>-226.51691438750095</v>
      </c>
      <c r="R55" s="10">
        <v>-1.3700299411596478E-2</v>
      </c>
      <c r="S55" s="9">
        <v>0.75</v>
      </c>
      <c r="T55" s="17">
        <v>1488.0348000000001</v>
      </c>
      <c r="U55" s="17">
        <v>1714.5517143875011</v>
      </c>
      <c r="V55" s="17" t="s">
        <v>64</v>
      </c>
      <c r="W55" s="17">
        <v>7000.9072000000015</v>
      </c>
      <c r="X55" s="17">
        <v>1157.3604000000003</v>
      </c>
      <c r="Y55" s="17">
        <v>156.24365400000002</v>
      </c>
      <c r="Z55" s="17">
        <v>5656.2436539999999</v>
      </c>
      <c r="AA55" s="17">
        <v>156.24365399999988</v>
      </c>
      <c r="AB55" s="17">
        <v>0</v>
      </c>
      <c r="AC55" s="17">
        <v>0</v>
      </c>
      <c r="AD55" s="17">
        <v>0</v>
      </c>
      <c r="AE55" s="17">
        <v>0</v>
      </c>
      <c r="AF55" s="17">
        <v>25367.77</v>
      </c>
      <c r="AG55" s="17">
        <v>4302.41</v>
      </c>
      <c r="AH55" s="17">
        <v>512999.52</v>
      </c>
      <c r="AI55">
        <v>19.5</v>
      </c>
      <c r="AJ55">
        <v>0</v>
      </c>
      <c r="AK55" s="1">
        <v>3000</v>
      </c>
      <c r="AL55" s="1">
        <v>0</v>
      </c>
    </row>
    <row r="56" spans="1:38" x14ac:dyDescent="0.35">
      <c r="A56" t="s">
        <v>263</v>
      </c>
      <c r="B56" t="s">
        <v>264</v>
      </c>
      <c r="C56" s="2">
        <v>45166</v>
      </c>
      <c r="D56" s="3">
        <v>1.3452054794520547</v>
      </c>
      <c r="E56" s="3" t="s">
        <v>64</v>
      </c>
      <c r="F56" s="3" t="s">
        <v>14</v>
      </c>
      <c r="G56" t="s">
        <v>265</v>
      </c>
      <c r="H56" t="s">
        <v>132</v>
      </c>
      <c r="I56" t="s">
        <v>10</v>
      </c>
      <c r="J56" t="s">
        <v>10</v>
      </c>
      <c r="K56" s="17">
        <v>63317</v>
      </c>
      <c r="L56" s="17">
        <v>17067.43</v>
      </c>
      <c r="M56" s="10">
        <v>0.26955525372332867</v>
      </c>
      <c r="N56" s="17">
        <v>17679.29</v>
      </c>
      <c r="O56" s="17">
        <v>17107.93</v>
      </c>
      <c r="P56" s="17">
        <v>0</v>
      </c>
      <c r="Q56" s="17">
        <v>571.36000000000058</v>
      </c>
      <c r="R56" s="10">
        <v>3.3476627705518673E-2</v>
      </c>
      <c r="S56" s="9">
        <v>1</v>
      </c>
      <c r="T56" s="17">
        <v>2048.0915999999997</v>
      </c>
      <c r="U56" s="17">
        <v>1476.7315999999992</v>
      </c>
      <c r="V56" s="17" t="s">
        <v>64</v>
      </c>
      <c r="W56" s="17">
        <v>4432.1900000000005</v>
      </c>
      <c r="X56" s="17">
        <v>1194.7201000000002</v>
      </c>
      <c r="Y56" s="17">
        <v>215.04961800000004</v>
      </c>
      <c r="Z56" s="17">
        <v>17894.339618000002</v>
      </c>
      <c r="AA56" s="17">
        <v>215.04961800000092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499473</v>
      </c>
      <c r="AI56">
        <v>12.68</v>
      </c>
      <c r="AJ56">
        <v>0</v>
      </c>
      <c r="AK56" s="1">
        <v>3000</v>
      </c>
      <c r="AL56" s="1">
        <v>0</v>
      </c>
    </row>
    <row r="57" spans="1:38" x14ac:dyDescent="0.35">
      <c r="A57" t="s">
        <v>266</v>
      </c>
      <c r="B57" t="s">
        <v>267</v>
      </c>
      <c r="C57" s="2">
        <v>45170</v>
      </c>
      <c r="D57" s="3">
        <v>1.3342465753424657</v>
      </c>
      <c r="E57" s="3" t="s">
        <v>64</v>
      </c>
      <c r="F57" s="3" t="s">
        <v>14</v>
      </c>
      <c r="G57" t="s">
        <v>268</v>
      </c>
      <c r="H57" t="s">
        <v>269</v>
      </c>
      <c r="I57" t="s">
        <v>10</v>
      </c>
      <c r="J57" t="s">
        <v>10</v>
      </c>
      <c r="K57" s="17">
        <v>36477.14</v>
      </c>
      <c r="L57" s="17">
        <v>9359.39</v>
      </c>
      <c r="M57" s="10">
        <v>0.2565823417077106</v>
      </c>
      <c r="N57" s="17">
        <v>49999.920000000013</v>
      </c>
      <c r="O57" s="17">
        <v>49468.280000000013</v>
      </c>
      <c r="P57" s="17">
        <v>0</v>
      </c>
      <c r="Q57" s="17">
        <v>531.63999999999942</v>
      </c>
      <c r="R57" s="10">
        <v>5.6802847194101266E-2</v>
      </c>
      <c r="S57" s="9">
        <v>1</v>
      </c>
      <c r="T57" s="17">
        <v>1123.1267999999998</v>
      </c>
      <c r="U57" s="17">
        <v>591.48680000000036</v>
      </c>
      <c r="V57" s="17" t="s">
        <v>64</v>
      </c>
      <c r="W57" s="17">
        <v>2553.3998000000001</v>
      </c>
      <c r="X57" s="17">
        <v>655.15729999999996</v>
      </c>
      <c r="Y57" s="17">
        <v>117.92831399999999</v>
      </c>
      <c r="Z57" s="17">
        <v>1241.0551139999998</v>
      </c>
      <c r="AA57" s="17">
        <v>-48758.86488600001</v>
      </c>
      <c r="AB57" s="17">
        <v>1055733.5352741452</v>
      </c>
      <c r="AC57" s="17">
        <v>270882.58270000009</v>
      </c>
      <c r="AD57" s="17">
        <v>0</v>
      </c>
      <c r="AE57" s="17">
        <v>0</v>
      </c>
      <c r="AF57" s="17">
        <v>0</v>
      </c>
      <c r="AG57" s="17">
        <v>0</v>
      </c>
      <c r="AH57" s="17">
        <v>753997.12</v>
      </c>
      <c r="AI57">
        <v>4.84</v>
      </c>
      <c r="AJ57">
        <v>0</v>
      </c>
      <c r="AK57" s="1">
        <v>6000</v>
      </c>
      <c r="AL57" s="1">
        <v>0</v>
      </c>
    </row>
    <row r="58" spans="1:38" x14ac:dyDescent="0.35">
      <c r="A58" t="s">
        <v>270</v>
      </c>
      <c r="B58" t="s">
        <v>271</v>
      </c>
      <c r="C58" s="2">
        <v>45275</v>
      </c>
      <c r="D58" s="3">
        <v>1.0465753424657533</v>
      </c>
      <c r="E58" s="3" t="s">
        <v>64</v>
      </c>
      <c r="F58" s="3" t="s">
        <v>14</v>
      </c>
      <c r="G58" t="s">
        <v>272</v>
      </c>
      <c r="H58" t="s">
        <v>273</v>
      </c>
      <c r="I58" t="s">
        <v>10</v>
      </c>
      <c r="J58" t="s">
        <v>10</v>
      </c>
      <c r="K58" s="17">
        <v>148892.85999999999</v>
      </c>
      <c r="L58" s="17">
        <v>30794.880000000005</v>
      </c>
      <c r="M58" s="10">
        <v>0.2068257671993137</v>
      </c>
      <c r="N58" s="17">
        <v>42000</v>
      </c>
      <c r="O58" s="17">
        <v>40623.57</v>
      </c>
      <c r="P58" s="17">
        <v>550.08024086249861</v>
      </c>
      <c r="Q58" s="17">
        <v>826.34975913750168</v>
      </c>
      <c r="R58" s="10">
        <v>2.6833998350943453E-2</v>
      </c>
      <c r="S58" s="9">
        <v>0.75</v>
      </c>
      <c r="T58" s="17">
        <v>2771.5392000000002</v>
      </c>
      <c r="U58" s="17">
        <v>1945.1894408624985</v>
      </c>
      <c r="V58" s="17" t="s">
        <v>64</v>
      </c>
      <c r="W58" s="17">
        <v>10422.5002</v>
      </c>
      <c r="X58" s="17">
        <v>2155.6416000000004</v>
      </c>
      <c r="Y58" s="17">
        <v>291.011616</v>
      </c>
      <c r="Z58" s="17">
        <v>3062.5508159999999</v>
      </c>
      <c r="AA58" s="17">
        <v>-38937.449183999997</v>
      </c>
      <c r="AB58" s="17">
        <v>1045900.4458804741</v>
      </c>
      <c r="AC58" s="17">
        <v>216319.16213333333</v>
      </c>
      <c r="AD58" s="17">
        <v>0</v>
      </c>
      <c r="AE58" s="17">
        <v>0</v>
      </c>
      <c r="AF58" s="17">
        <v>0</v>
      </c>
      <c r="AG58" s="17">
        <v>0</v>
      </c>
      <c r="AH58" s="17">
        <v>447956.05</v>
      </c>
      <c r="AI58">
        <v>33.24</v>
      </c>
      <c r="AJ58">
        <v>0</v>
      </c>
      <c r="AK58" s="1">
        <v>6000</v>
      </c>
      <c r="AL58" s="1">
        <v>0</v>
      </c>
    </row>
    <row r="59" spans="1:38" x14ac:dyDescent="0.35">
      <c r="A59" t="s">
        <v>274</v>
      </c>
      <c r="B59" t="s">
        <v>275</v>
      </c>
      <c r="C59" s="2">
        <v>45196</v>
      </c>
      <c r="D59" s="3">
        <v>1.263013698630137</v>
      </c>
      <c r="E59" s="3" t="s">
        <v>64</v>
      </c>
      <c r="F59" s="3" t="s">
        <v>14</v>
      </c>
      <c r="G59" t="s">
        <v>276</v>
      </c>
      <c r="H59" t="s">
        <v>128</v>
      </c>
      <c r="I59" t="s">
        <v>10</v>
      </c>
      <c r="J59" t="s">
        <v>10</v>
      </c>
      <c r="K59" s="17">
        <v>198185.27</v>
      </c>
      <c r="L59" s="17">
        <v>61231.439999999988</v>
      </c>
      <c r="M59" s="10">
        <v>0.30896060035137823</v>
      </c>
      <c r="N59" s="17">
        <v>36000</v>
      </c>
      <c r="O59" s="17">
        <v>32084.320000000003</v>
      </c>
      <c r="P59" s="17">
        <v>0</v>
      </c>
      <c r="Q59" s="17">
        <v>3915.6799999999967</v>
      </c>
      <c r="R59" s="10">
        <v>6.394884719353322E-2</v>
      </c>
      <c r="S59" s="9">
        <v>1.2</v>
      </c>
      <c r="T59" s="17">
        <v>8817.3273599999975</v>
      </c>
      <c r="U59" s="17">
        <v>4901.6473600000008</v>
      </c>
      <c r="V59" s="17" t="s">
        <v>64</v>
      </c>
      <c r="W59" s="17">
        <v>13872.9689</v>
      </c>
      <c r="X59" s="17">
        <v>4286.2007999999996</v>
      </c>
      <c r="Y59" s="17">
        <v>925.81937279999977</v>
      </c>
      <c r="Z59" s="17">
        <v>9743.1467327999981</v>
      </c>
      <c r="AA59" s="17">
        <v>-26256.8532672</v>
      </c>
      <c r="AB59" s="17">
        <v>472135.95155531715</v>
      </c>
      <c r="AC59" s="17">
        <v>145871.40704000002</v>
      </c>
      <c r="AD59" s="17">
        <v>0</v>
      </c>
      <c r="AE59" s="17">
        <v>0</v>
      </c>
      <c r="AF59" s="17">
        <v>0</v>
      </c>
      <c r="AG59" s="17">
        <v>0</v>
      </c>
      <c r="AH59" s="17">
        <v>889477.76</v>
      </c>
      <c r="AI59">
        <v>22.28</v>
      </c>
      <c r="AJ59">
        <v>0</v>
      </c>
      <c r="AK59" s="1">
        <v>6000</v>
      </c>
      <c r="AL59" s="1">
        <v>0</v>
      </c>
    </row>
    <row r="60" spans="1:38" x14ac:dyDescent="0.35">
      <c r="A60" t="s">
        <v>277</v>
      </c>
      <c r="B60" t="s">
        <v>278</v>
      </c>
      <c r="C60" s="2">
        <v>45197</v>
      </c>
      <c r="D60" s="3">
        <v>1.2602739726027397</v>
      </c>
      <c r="E60" s="3" t="s">
        <v>64</v>
      </c>
      <c r="F60" s="3" t="s">
        <v>8</v>
      </c>
      <c r="G60" t="s">
        <v>279</v>
      </c>
      <c r="H60" t="s">
        <v>258</v>
      </c>
      <c r="I60" t="s">
        <v>10</v>
      </c>
      <c r="J60" t="s">
        <v>10</v>
      </c>
      <c r="K60" s="17">
        <v>70120.84</v>
      </c>
      <c r="L60" s="17">
        <v>11717.44</v>
      </c>
      <c r="M60" s="10">
        <v>0.16710353156066016</v>
      </c>
      <c r="N60" s="17">
        <v>11944.140000000001</v>
      </c>
      <c r="O60" s="17">
        <v>8393.3700000000008</v>
      </c>
      <c r="P60" s="17">
        <v>0</v>
      </c>
      <c r="Q60" s="17">
        <v>3550.7700000000004</v>
      </c>
      <c r="R60" s="10">
        <v>0.30303291503946256</v>
      </c>
      <c r="S60" s="9">
        <v>0.75</v>
      </c>
      <c r="T60" s="17">
        <v>1054.5695999999998</v>
      </c>
      <c r="U60" s="17">
        <v>-2496.2004000000006</v>
      </c>
      <c r="V60" s="17" t="s">
        <v>2701</v>
      </c>
      <c r="W60" s="17">
        <v>4908.4588000000003</v>
      </c>
      <c r="X60" s="17">
        <v>820.22080000000017</v>
      </c>
      <c r="Y60" s="17">
        <v>110.72980800000002</v>
      </c>
      <c r="Z60" s="17">
        <v>1165.2994079999999</v>
      </c>
      <c r="AA60" s="17">
        <v>-10778.840592</v>
      </c>
      <c r="AB60" s="17">
        <v>358355.3691179498</v>
      </c>
      <c r="AC60" s="17">
        <v>59882.447733333342</v>
      </c>
      <c r="AD60" s="17">
        <v>0</v>
      </c>
      <c r="AE60" s="17">
        <v>0</v>
      </c>
      <c r="AF60" s="17">
        <v>7639.04</v>
      </c>
      <c r="AG60" s="17">
        <v>2450.69</v>
      </c>
      <c r="AH60" s="17">
        <v>719997.12</v>
      </c>
      <c r="AI60">
        <v>9.74</v>
      </c>
      <c r="AJ60">
        <v>0</v>
      </c>
      <c r="AK60" s="1">
        <v>6000</v>
      </c>
      <c r="AL60" s="1">
        <v>0</v>
      </c>
    </row>
    <row r="61" spans="1:38" x14ac:dyDescent="0.35">
      <c r="A61" t="s">
        <v>280</v>
      </c>
      <c r="B61" t="s">
        <v>281</v>
      </c>
      <c r="C61" s="2">
        <v>45191</v>
      </c>
      <c r="D61" s="3">
        <v>1.2767123287671234</v>
      </c>
      <c r="E61" s="3" t="s">
        <v>64</v>
      </c>
      <c r="F61" s="3" t="s">
        <v>8</v>
      </c>
      <c r="G61" t="s">
        <v>282</v>
      </c>
      <c r="H61" t="s">
        <v>258</v>
      </c>
      <c r="I61" t="s">
        <v>10</v>
      </c>
      <c r="J61" t="s">
        <v>10</v>
      </c>
      <c r="K61" s="17">
        <v>167061.51999999999</v>
      </c>
      <c r="L61" s="17">
        <v>39333.4</v>
      </c>
      <c r="M61" s="10">
        <v>0.23544260820804219</v>
      </c>
      <c r="N61" s="17">
        <v>12758.78</v>
      </c>
      <c r="O61" s="17">
        <v>10684.01</v>
      </c>
      <c r="P61" s="17">
        <v>2219.6622899999929</v>
      </c>
      <c r="Q61" s="17">
        <v>-144.8922899999925</v>
      </c>
      <c r="R61" s="10">
        <v>-3.6836960445827843E-3</v>
      </c>
      <c r="S61" s="9">
        <v>0.75</v>
      </c>
      <c r="T61" s="17">
        <v>3540.0059999999999</v>
      </c>
      <c r="U61" s="17">
        <v>3684.8982899999924</v>
      </c>
      <c r="V61" s="17" t="s">
        <v>64</v>
      </c>
      <c r="W61" s="17">
        <v>11694.306399999999</v>
      </c>
      <c r="X61" s="17">
        <v>2753.3380000000002</v>
      </c>
      <c r="Y61" s="17">
        <v>371.70063000000005</v>
      </c>
      <c r="Z61" s="17">
        <v>3911.7066299999997</v>
      </c>
      <c r="AA61" s="17">
        <v>-8847.0733700000019</v>
      </c>
      <c r="AB61" s="17">
        <v>208757.48865167497</v>
      </c>
      <c r="AC61" s="17">
        <v>49150.407611111121</v>
      </c>
      <c r="AD61" s="17">
        <v>0</v>
      </c>
      <c r="AE61" s="17">
        <v>0</v>
      </c>
      <c r="AF61" s="17">
        <v>18197</v>
      </c>
      <c r="AG61" s="17">
        <v>4850.6400000000003</v>
      </c>
      <c r="AH61" s="17">
        <v>719997.12</v>
      </c>
      <c r="AI61">
        <v>23.2</v>
      </c>
      <c r="AJ61">
        <v>0</v>
      </c>
      <c r="AK61" s="1">
        <v>6000</v>
      </c>
      <c r="AL61" s="1">
        <v>0</v>
      </c>
    </row>
    <row r="62" spans="1:38" x14ac:dyDescent="0.35">
      <c r="A62" t="s">
        <v>283</v>
      </c>
      <c r="B62" t="s">
        <v>284</v>
      </c>
      <c r="C62" s="2">
        <v>45184</v>
      </c>
      <c r="D62" s="3">
        <v>1.295890410958904</v>
      </c>
      <c r="E62" s="3" t="s">
        <v>64</v>
      </c>
      <c r="F62" s="3" t="s">
        <v>8</v>
      </c>
      <c r="G62" t="s">
        <v>285</v>
      </c>
      <c r="H62" t="s">
        <v>286</v>
      </c>
      <c r="I62" t="s">
        <v>10</v>
      </c>
      <c r="J62" t="s">
        <v>10</v>
      </c>
      <c r="K62" s="17">
        <v>178789.3</v>
      </c>
      <c r="L62" s="17">
        <v>38228.599999999991</v>
      </c>
      <c r="M62" s="10">
        <v>0.21381928336874742</v>
      </c>
      <c r="N62" s="17">
        <v>10509.75</v>
      </c>
      <c r="O62" s="17">
        <v>8510.4600000000009</v>
      </c>
      <c r="P62" s="17">
        <v>5282.3296847999445</v>
      </c>
      <c r="Q62" s="17">
        <v>-3283.0396847999455</v>
      </c>
      <c r="R62" s="10">
        <v>-8.5879150290618711E-2</v>
      </c>
      <c r="S62" s="9">
        <v>0.75</v>
      </c>
      <c r="T62" s="17">
        <v>3440.5739999999992</v>
      </c>
      <c r="U62" s="17">
        <v>6723.6136847999442</v>
      </c>
      <c r="V62" s="17" t="s">
        <v>64</v>
      </c>
      <c r="W62" s="17">
        <v>12515.251</v>
      </c>
      <c r="X62" s="17">
        <v>2676.0019999999995</v>
      </c>
      <c r="Y62" s="17">
        <v>361.26026999999993</v>
      </c>
      <c r="Z62" s="17">
        <v>3801.8342699999989</v>
      </c>
      <c r="AA62" s="17">
        <v>-6707.9157300000006</v>
      </c>
      <c r="AB62" s="17">
        <v>174288.29576484757</v>
      </c>
      <c r="AC62" s="17">
        <v>37266.198500000006</v>
      </c>
      <c r="AD62" s="17">
        <v>0</v>
      </c>
      <c r="AE62" s="17">
        <v>0</v>
      </c>
      <c r="AF62" s="17">
        <v>39705.35</v>
      </c>
      <c r="AG62" s="17">
        <v>9573.4699999999993</v>
      </c>
      <c r="AH62" s="17">
        <v>719996.7</v>
      </c>
      <c r="AI62">
        <v>24.83</v>
      </c>
      <c r="AJ62">
        <v>0</v>
      </c>
      <c r="AK62" s="1">
        <v>6000</v>
      </c>
      <c r="AL62" s="1">
        <v>0</v>
      </c>
    </row>
    <row r="63" spans="1:38" x14ac:dyDescent="0.35">
      <c r="A63" t="s">
        <v>287</v>
      </c>
      <c r="B63" t="s">
        <v>288</v>
      </c>
      <c r="C63" s="2">
        <v>45453</v>
      </c>
      <c r="D63" s="3">
        <v>0.55890410958904113</v>
      </c>
      <c r="E63" s="3" t="s">
        <v>64</v>
      </c>
      <c r="F63" s="3" t="s">
        <v>14</v>
      </c>
      <c r="G63" t="s">
        <v>289</v>
      </c>
      <c r="H63" t="s">
        <v>290</v>
      </c>
      <c r="I63" t="s">
        <v>11</v>
      </c>
      <c r="J63" t="s">
        <v>11</v>
      </c>
      <c r="K63" s="17">
        <v>136408.76999999999</v>
      </c>
      <c r="L63" s="17">
        <v>37017.910000000003</v>
      </c>
      <c r="M63" s="10">
        <v>0.27137485368426095</v>
      </c>
      <c r="N63" s="17">
        <v>3500</v>
      </c>
      <c r="O63" s="17">
        <v>2202.29</v>
      </c>
      <c r="P63" s="17">
        <v>9.345224999999914</v>
      </c>
      <c r="Q63" s="17">
        <v>1288.364775</v>
      </c>
      <c r="R63" s="10">
        <v>3.4803822663137925E-2</v>
      </c>
      <c r="S63" s="9">
        <v>1</v>
      </c>
      <c r="T63" s="17">
        <v>4442.1491999999998</v>
      </c>
      <c r="U63" s="17">
        <v>3153.7844249999998</v>
      </c>
      <c r="V63" s="17" t="s">
        <v>64</v>
      </c>
      <c r="W63" s="17">
        <v>9548.6139000000003</v>
      </c>
      <c r="X63" s="17">
        <v>2591.2537000000002</v>
      </c>
      <c r="Y63" s="17">
        <v>466.42566600000004</v>
      </c>
      <c r="Z63" s="17">
        <v>3966.4256660000001</v>
      </c>
      <c r="AA63" s="17">
        <v>466.42566600000009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143399.6</v>
      </c>
      <c r="AI63">
        <v>95.12</v>
      </c>
      <c r="AJ63">
        <v>0</v>
      </c>
      <c r="AK63" s="1">
        <v>3000</v>
      </c>
      <c r="AL63" s="1">
        <v>0</v>
      </c>
    </row>
    <row r="64" spans="1:38" x14ac:dyDescent="0.35">
      <c r="A64" t="s">
        <v>291</v>
      </c>
      <c r="B64" t="s">
        <v>292</v>
      </c>
      <c r="C64" s="2">
        <v>45446</v>
      </c>
      <c r="D64" s="3">
        <v>0.57808219178082187</v>
      </c>
      <c r="E64" s="3" t="s">
        <v>64</v>
      </c>
      <c r="F64" s="3" t="s">
        <v>14</v>
      </c>
      <c r="G64" t="s">
        <v>293</v>
      </c>
      <c r="H64" t="s">
        <v>96</v>
      </c>
      <c r="I64" t="s">
        <v>11</v>
      </c>
      <c r="J64" t="s">
        <v>11</v>
      </c>
      <c r="K64" s="17">
        <v>56067.75</v>
      </c>
      <c r="L64" s="17">
        <v>12830.82</v>
      </c>
      <c r="M64" s="10">
        <v>0.22884492422114316</v>
      </c>
      <c r="N64" s="17">
        <v>8750.01</v>
      </c>
      <c r="O64" s="17">
        <v>8374.18</v>
      </c>
      <c r="P64" s="17">
        <v>15399.668467799987</v>
      </c>
      <c r="Q64" s="17">
        <v>-15023.838467799987</v>
      </c>
      <c r="R64" s="10">
        <v>-1.1709180292296195</v>
      </c>
      <c r="S64" s="9">
        <v>0.75</v>
      </c>
      <c r="T64" s="17">
        <v>1154.7737999999999</v>
      </c>
      <c r="U64" s="17">
        <v>16178.612267799988</v>
      </c>
      <c r="V64" s="17" t="s">
        <v>64</v>
      </c>
      <c r="W64" s="17">
        <v>3924.7425000000003</v>
      </c>
      <c r="X64" s="17">
        <v>898.15740000000005</v>
      </c>
      <c r="Y64" s="17">
        <v>121.251249</v>
      </c>
      <c r="Z64" s="17">
        <v>8871.261249000001</v>
      </c>
      <c r="AA64" s="17">
        <v>121.25124900000083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120000</v>
      </c>
      <c r="AI64">
        <v>46.72</v>
      </c>
      <c r="AJ64">
        <v>0</v>
      </c>
      <c r="AK64" s="1">
        <v>3000</v>
      </c>
      <c r="AL64" s="1">
        <v>0</v>
      </c>
    </row>
    <row r="65" spans="1:38" x14ac:dyDescent="0.35">
      <c r="A65" t="s">
        <v>294</v>
      </c>
      <c r="B65" t="s">
        <v>295</v>
      </c>
      <c r="C65" s="2">
        <v>45538</v>
      </c>
      <c r="D65" s="3">
        <v>0.32602739726027397</v>
      </c>
      <c r="E65" s="3" t="s">
        <v>64</v>
      </c>
      <c r="F65" s="3" t="s">
        <v>14</v>
      </c>
      <c r="G65" t="s">
        <v>296</v>
      </c>
      <c r="H65" t="s">
        <v>297</v>
      </c>
      <c r="I65" t="s">
        <v>11</v>
      </c>
      <c r="J65" t="s">
        <v>11</v>
      </c>
      <c r="K65" s="17">
        <v>32245.3</v>
      </c>
      <c r="L65" s="17">
        <v>8238.84</v>
      </c>
      <c r="M65" s="10">
        <v>0.25550514338523755</v>
      </c>
      <c r="N65" s="17">
        <v>4800</v>
      </c>
      <c r="O65" s="17">
        <v>4515.7700000000004</v>
      </c>
      <c r="P65" s="17">
        <v>0</v>
      </c>
      <c r="Q65" s="17">
        <v>284.22999999999956</v>
      </c>
      <c r="R65" s="10">
        <v>3.4498788664423581E-2</v>
      </c>
      <c r="S65" s="9">
        <v>1</v>
      </c>
      <c r="T65" s="17">
        <v>988.66079999999999</v>
      </c>
      <c r="U65" s="17">
        <v>704.43080000000043</v>
      </c>
      <c r="V65" s="17" t="s">
        <v>64</v>
      </c>
      <c r="W65" s="17">
        <v>2257.1710000000003</v>
      </c>
      <c r="X65" s="17">
        <v>576.7188000000001</v>
      </c>
      <c r="Y65" s="17">
        <v>103.80938400000001</v>
      </c>
      <c r="Z65" s="17">
        <v>4903.8093840000001</v>
      </c>
      <c r="AA65" s="17">
        <v>103.80938400000014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>
        <v>0</v>
      </c>
      <c r="AJ65">
        <v>0</v>
      </c>
      <c r="AK65" s="1">
        <v>3000</v>
      </c>
      <c r="AL65" s="1">
        <v>0</v>
      </c>
    </row>
    <row r="66" spans="1:38" x14ac:dyDescent="0.35">
      <c r="A66" t="s">
        <v>298</v>
      </c>
      <c r="B66" t="s">
        <v>299</v>
      </c>
      <c r="C66" s="2">
        <v>45565</v>
      </c>
      <c r="D66" s="3">
        <v>0.25205479452054796</v>
      </c>
      <c r="E66" s="3" t="s">
        <v>64</v>
      </c>
      <c r="F66" s="3" t="s">
        <v>14</v>
      </c>
      <c r="G66" t="s">
        <v>300</v>
      </c>
      <c r="H66" t="s">
        <v>238</v>
      </c>
      <c r="I66" t="s">
        <v>11</v>
      </c>
      <c r="J66" t="s">
        <v>11</v>
      </c>
      <c r="K66" s="17">
        <v>25452.14</v>
      </c>
      <c r="L66" s="17">
        <v>2259.37</v>
      </c>
      <c r="M66" s="10">
        <v>8.8769352989571795E-2</v>
      </c>
      <c r="N66" s="17">
        <v>2800</v>
      </c>
      <c r="O66" s="17">
        <v>2713.9</v>
      </c>
      <c r="P66" s="17">
        <v>0</v>
      </c>
      <c r="Q66" s="17">
        <v>86.099999999999909</v>
      </c>
      <c r="R66" s="10">
        <v>3.8107968150413569E-2</v>
      </c>
      <c r="S66" s="9">
        <v>0.75</v>
      </c>
      <c r="T66" s="17">
        <v>203.3433</v>
      </c>
      <c r="U66" s="17">
        <v>117.24330000000009</v>
      </c>
      <c r="V66" s="17" t="s">
        <v>64</v>
      </c>
      <c r="W66" s="17">
        <v>1781.6498000000001</v>
      </c>
      <c r="X66" s="17">
        <v>158.1559</v>
      </c>
      <c r="Y66" s="17">
        <v>21.351046500000002</v>
      </c>
      <c r="Z66" s="17">
        <v>2821.3510464999999</v>
      </c>
      <c r="AA66" s="17">
        <v>21.351046499999939</v>
      </c>
      <c r="AB66" s="17">
        <v>0</v>
      </c>
      <c r="AC66" s="17">
        <v>0</v>
      </c>
      <c r="AD66" s="17">
        <v>12563.84</v>
      </c>
      <c r="AE66" s="17">
        <v>4023.57</v>
      </c>
      <c r="AF66" s="17">
        <v>147897.47</v>
      </c>
      <c r="AG66" s="17">
        <v>32196.01</v>
      </c>
      <c r="AH66" s="17">
        <v>120000</v>
      </c>
      <c r="AI66">
        <v>21.21</v>
      </c>
      <c r="AJ66">
        <v>0</v>
      </c>
      <c r="AK66" s="1">
        <v>3000</v>
      </c>
      <c r="AL66" s="1">
        <v>0</v>
      </c>
    </row>
    <row r="67" spans="1:38" x14ac:dyDescent="0.35">
      <c r="A67" t="s">
        <v>301</v>
      </c>
      <c r="B67" t="s">
        <v>302</v>
      </c>
      <c r="C67" s="2">
        <v>45509</v>
      </c>
      <c r="D67" s="3">
        <v>0.40547945205479452</v>
      </c>
      <c r="E67" s="3" t="s">
        <v>64</v>
      </c>
      <c r="F67" s="3" t="s">
        <v>14</v>
      </c>
      <c r="G67" t="s">
        <v>303</v>
      </c>
      <c r="H67" t="s">
        <v>304</v>
      </c>
      <c r="I67" t="s">
        <v>11</v>
      </c>
      <c r="J67" t="s">
        <v>11</v>
      </c>
      <c r="K67" s="17">
        <v>332.31</v>
      </c>
      <c r="L67" s="17">
        <v>141.49</v>
      </c>
      <c r="M67" s="10">
        <v>0.42577713580692728</v>
      </c>
      <c r="N67" s="17">
        <v>9.1999999999999993</v>
      </c>
      <c r="O67" s="17">
        <v>0</v>
      </c>
      <c r="P67" s="17">
        <v>758.85451875004583</v>
      </c>
      <c r="Q67" s="17">
        <v>-749.65451875004578</v>
      </c>
      <c r="R67" s="10">
        <v>-5.2982862304759752</v>
      </c>
      <c r="S67" s="9">
        <v>1.2</v>
      </c>
      <c r="T67" s="17">
        <v>20.374559999999999</v>
      </c>
      <c r="U67" s="17">
        <v>770.02907875004576</v>
      </c>
      <c r="V67" s="17" t="s">
        <v>64</v>
      </c>
      <c r="W67" s="17">
        <v>23.261700000000001</v>
      </c>
      <c r="X67" s="17">
        <v>9.904300000000001</v>
      </c>
      <c r="Y67" s="17">
        <v>2.1393287999999999</v>
      </c>
      <c r="Z67" s="17">
        <v>22.5138888</v>
      </c>
      <c r="AA67" s="17">
        <v>13.313888800000001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>
        <v>0</v>
      </c>
      <c r="AJ67">
        <v>0</v>
      </c>
      <c r="AK67" s="1">
        <v>6000</v>
      </c>
      <c r="AL67" s="1">
        <v>0</v>
      </c>
    </row>
    <row r="68" spans="1:38" x14ac:dyDescent="0.35">
      <c r="A68" t="s">
        <v>305</v>
      </c>
      <c r="B68" t="s">
        <v>306</v>
      </c>
      <c r="C68" s="2">
        <v>45474</v>
      </c>
      <c r="D68" s="3">
        <v>0.50136986301369868</v>
      </c>
      <c r="E68" s="3" t="s">
        <v>64</v>
      </c>
      <c r="F68" s="3" t="s">
        <v>14</v>
      </c>
      <c r="G68" t="s">
        <v>307</v>
      </c>
      <c r="H68" t="s">
        <v>308</v>
      </c>
      <c r="I68" t="s">
        <v>11</v>
      </c>
      <c r="J68" t="s">
        <v>11</v>
      </c>
      <c r="K68" s="17">
        <v>80767.039999999994</v>
      </c>
      <c r="L68" s="17">
        <v>23841.64</v>
      </c>
      <c r="M68" s="10">
        <v>0.29519021620700725</v>
      </c>
      <c r="N68" s="17">
        <v>1549.6999999999998</v>
      </c>
      <c r="O68" s="17">
        <v>0</v>
      </c>
      <c r="P68" s="17">
        <v>0</v>
      </c>
      <c r="Q68" s="17">
        <v>1549.6999999999998</v>
      </c>
      <c r="R68" s="10">
        <v>6.4999723173405854E-2</v>
      </c>
      <c r="S68" s="9">
        <v>1.2</v>
      </c>
      <c r="T68" s="17">
        <v>3433.19616</v>
      </c>
      <c r="U68" s="17">
        <v>1883.4961600000001</v>
      </c>
      <c r="V68" s="17" t="s">
        <v>64</v>
      </c>
      <c r="W68" s="17">
        <v>5653.6927999999998</v>
      </c>
      <c r="X68" s="17">
        <v>1668.9148000000002</v>
      </c>
      <c r="Y68" s="17">
        <v>360.48559680000005</v>
      </c>
      <c r="Z68" s="17">
        <v>3793.6817568000001</v>
      </c>
      <c r="AA68" s="17">
        <v>2243.9817568000003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222720.66</v>
      </c>
      <c r="AI68">
        <v>36.26</v>
      </c>
      <c r="AJ68">
        <v>0</v>
      </c>
      <c r="AK68" s="1">
        <v>6000</v>
      </c>
      <c r="AL68" s="1">
        <v>0</v>
      </c>
    </row>
    <row r="69" spans="1:38" x14ac:dyDescent="0.35">
      <c r="A69" t="s">
        <v>309</v>
      </c>
      <c r="B69" t="s">
        <v>310</v>
      </c>
      <c r="C69" s="2">
        <v>45355</v>
      </c>
      <c r="D69" s="3">
        <v>0.82739726027397265</v>
      </c>
      <c r="E69" s="3" t="s">
        <v>64</v>
      </c>
      <c r="F69" s="3" t="s">
        <v>14</v>
      </c>
      <c r="G69" t="s">
        <v>311</v>
      </c>
      <c r="H69" t="s">
        <v>77</v>
      </c>
      <c r="I69" t="s">
        <v>11</v>
      </c>
      <c r="J69" t="s">
        <v>11</v>
      </c>
      <c r="K69" s="17">
        <v>199711.81</v>
      </c>
      <c r="L69" s="17">
        <v>43346.600000000006</v>
      </c>
      <c r="M69" s="10">
        <v>0.2170457520764546</v>
      </c>
      <c r="N69" s="17">
        <v>25000</v>
      </c>
      <c r="O69" s="17">
        <v>22934.84</v>
      </c>
      <c r="P69" s="17">
        <v>36517.070767964935</v>
      </c>
      <c r="Q69" s="17">
        <v>-34451.910767964931</v>
      </c>
      <c r="R69" s="10">
        <v>-0.79480076333472349</v>
      </c>
      <c r="S69" s="9">
        <v>0.75</v>
      </c>
      <c r="T69" s="17">
        <v>3901.1940000000004</v>
      </c>
      <c r="U69" s="17">
        <v>38353.104767964935</v>
      </c>
      <c r="V69" s="17" t="s">
        <v>64</v>
      </c>
      <c r="W69" s="17">
        <v>13979.826700000001</v>
      </c>
      <c r="X69" s="17">
        <v>3034.2620000000006</v>
      </c>
      <c r="Y69" s="17">
        <v>409.62537000000009</v>
      </c>
      <c r="Z69" s="17">
        <v>4310.8193700000002</v>
      </c>
      <c r="AA69" s="17">
        <v>-20689.180629999999</v>
      </c>
      <c r="AB69" s="17">
        <v>529565.27040621918</v>
      </c>
      <c r="AC69" s="17">
        <v>114939.89238888888</v>
      </c>
      <c r="AD69" s="17">
        <v>0</v>
      </c>
      <c r="AE69" s="17">
        <v>0</v>
      </c>
      <c r="AF69" s="17">
        <v>0</v>
      </c>
      <c r="AG69" s="17">
        <v>0</v>
      </c>
      <c r="AH69" s="17">
        <v>690000</v>
      </c>
      <c r="AI69">
        <v>28.94</v>
      </c>
      <c r="AJ69">
        <v>0</v>
      </c>
      <c r="AK69" s="1">
        <v>6000</v>
      </c>
      <c r="AL69" s="1">
        <v>0</v>
      </c>
    </row>
    <row r="70" spans="1:38" x14ac:dyDescent="0.35">
      <c r="A70" t="s">
        <v>312</v>
      </c>
      <c r="B70" t="s">
        <v>313</v>
      </c>
      <c r="C70" s="2">
        <v>45446</v>
      </c>
      <c r="D70" s="3">
        <v>0.57808219178082187</v>
      </c>
      <c r="E70" s="3" t="s">
        <v>64</v>
      </c>
      <c r="F70" s="3" t="s">
        <v>14</v>
      </c>
      <c r="G70" t="s">
        <v>314</v>
      </c>
      <c r="H70" t="s">
        <v>226</v>
      </c>
      <c r="I70" t="s">
        <v>11</v>
      </c>
      <c r="J70" t="s">
        <v>11</v>
      </c>
      <c r="K70" s="17">
        <v>37861.230000000003</v>
      </c>
      <c r="L70" s="17">
        <v>10066.629999999999</v>
      </c>
      <c r="M70" s="10">
        <v>0.26588227587957386</v>
      </c>
      <c r="N70" s="17">
        <v>21000</v>
      </c>
      <c r="O70" s="17">
        <v>20426.23</v>
      </c>
      <c r="P70" s="17">
        <v>334.2580514250003</v>
      </c>
      <c r="Q70" s="17">
        <v>239.51194857500013</v>
      </c>
      <c r="R70" s="10">
        <v>2.3792664335035671E-2</v>
      </c>
      <c r="S70" s="9">
        <v>1</v>
      </c>
      <c r="T70" s="17">
        <v>1207.9956</v>
      </c>
      <c r="U70" s="17">
        <v>968.48365142499983</v>
      </c>
      <c r="V70" s="17" t="s">
        <v>64</v>
      </c>
      <c r="W70" s="17">
        <v>2650.2861000000003</v>
      </c>
      <c r="X70" s="17">
        <v>704.66409999999996</v>
      </c>
      <c r="Y70" s="17">
        <v>126.83953799999999</v>
      </c>
      <c r="Z70" s="17">
        <v>1334.8351379999999</v>
      </c>
      <c r="AA70" s="17">
        <v>-19665.164862000001</v>
      </c>
      <c r="AB70" s="17">
        <v>410899.58154820016</v>
      </c>
      <c r="AC70" s="17">
        <v>109250.91590000001</v>
      </c>
      <c r="AD70" s="17">
        <v>0</v>
      </c>
      <c r="AE70" s="17">
        <v>0</v>
      </c>
      <c r="AF70" s="17">
        <v>0</v>
      </c>
      <c r="AG70" s="17">
        <v>0</v>
      </c>
      <c r="AH70" s="17">
        <v>180000</v>
      </c>
      <c r="AI70">
        <v>21.03</v>
      </c>
      <c r="AJ70">
        <v>0</v>
      </c>
      <c r="AK70" s="1">
        <v>6000</v>
      </c>
      <c r="AL70" s="1">
        <v>0</v>
      </c>
    </row>
    <row r="71" spans="1:38" x14ac:dyDescent="0.35">
      <c r="A71" t="s">
        <v>315</v>
      </c>
      <c r="B71" t="s">
        <v>316</v>
      </c>
      <c r="C71" s="2">
        <v>45523</v>
      </c>
      <c r="D71" s="3">
        <v>0.36712328767123287</v>
      </c>
      <c r="E71" s="3" t="s">
        <v>64</v>
      </c>
      <c r="F71" s="3" t="s">
        <v>14</v>
      </c>
      <c r="G71" t="s">
        <v>317</v>
      </c>
      <c r="H71" t="s">
        <v>297</v>
      </c>
      <c r="I71" t="s">
        <v>11</v>
      </c>
      <c r="J71" t="s">
        <v>11</v>
      </c>
      <c r="K71" s="17">
        <v>61089.21</v>
      </c>
      <c r="L71" s="17">
        <v>22054.28</v>
      </c>
      <c r="M71" s="10">
        <v>0.36101760032581859</v>
      </c>
      <c r="N71" s="17">
        <v>19000</v>
      </c>
      <c r="O71" s="17">
        <v>17621.64</v>
      </c>
      <c r="P71" s="17">
        <v>0</v>
      </c>
      <c r="Q71" s="17">
        <v>1378.3600000000006</v>
      </c>
      <c r="R71" s="10">
        <v>6.2498526363136797E-2</v>
      </c>
      <c r="S71" s="9">
        <v>1.2</v>
      </c>
      <c r="T71" s="17">
        <v>3175.8163199999995</v>
      </c>
      <c r="U71" s="17">
        <v>1797.4563199999989</v>
      </c>
      <c r="V71" s="17" t="s">
        <v>64</v>
      </c>
      <c r="W71" s="17">
        <v>4276.2447000000002</v>
      </c>
      <c r="X71" s="17">
        <v>1543.7996000000001</v>
      </c>
      <c r="Y71" s="17">
        <v>333.46071360000002</v>
      </c>
      <c r="Z71" s="17">
        <v>3509.2770335999994</v>
      </c>
      <c r="AA71" s="17">
        <v>-15490.722966400001</v>
      </c>
      <c r="AB71" s="17">
        <v>238380.54421138126</v>
      </c>
      <c r="AC71" s="17">
        <v>86059.572035555568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>
        <v>0</v>
      </c>
      <c r="AJ71">
        <v>0</v>
      </c>
      <c r="AK71" s="1">
        <v>6000</v>
      </c>
      <c r="AL71" s="1">
        <v>0</v>
      </c>
    </row>
    <row r="72" spans="1:38" x14ac:dyDescent="0.35">
      <c r="A72" t="s">
        <v>318</v>
      </c>
      <c r="B72" t="s">
        <v>319</v>
      </c>
      <c r="C72" s="2">
        <v>45558</v>
      </c>
      <c r="D72" s="3">
        <v>0.27123287671232876</v>
      </c>
      <c r="E72" s="3" t="s">
        <v>64</v>
      </c>
      <c r="F72" s="3" t="s">
        <v>14</v>
      </c>
      <c r="G72" t="s">
        <v>320</v>
      </c>
      <c r="H72" t="s">
        <v>120</v>
      </c>
      <c r="I72" t="s">
        <v>11</v>
      </c>
      <c r="J72" t="s">
        <v>11</v>
      </c>
      <c r="K72" s="17">
        <v>591.1</v>
      </c>
      <c r="L72" s="17">
        <v>184.94</v>
      </c>
      <c r="M72" s="10">
        <v>0.31287430214853662</v>
      </c>
      <c r="N72" s="17">
        <v>23400</v>
      </c>
      <c r="O72" s="17">
        <v>23387.91</v>
      </c>
      <c r="P72" s="17">
        <v>0</v>
      </c>
      <c r="Q72" s="17">
        <v>12.090000000000146</v>
      </c>
      <c r="R72" s="10">
        <v>6.5372553260517718E-2</v>
      </c>
      <c r="S72" s="9">
        <v>1.2</v>
      </c>
      <c r="T72" s="17">
        <v>26.631359999999997</v>
      </c>
      <c r="U72" s="17">
        <v>14.541359999999852</v>
      </c>
      <c r="V72" s="17" t="s">
        <v>64</v>
      </c>
      <c r="W72" s="17">
        <v>41.377000000000002</v>
      </c>
      <c r="X72" s="17">
        <v>12.9458</v>
      </c>
      <c r="Y72" s="17">
        <v>2.7962927999999998</v>
      </c>
      <c r="Z72" s="17">
        <v>29.427652799999997</v>
      </c>
      <c r="AA72" s="17">
        <v>-23370.572347199999</v>
      </c>
      <c r="AB72" s="17">
        <v>414979.79267840384</v>
      </c>
      <c r="AC72" s="17">
        <v>129836.51304000001</v>
      </c>
      <c r="AD72" s="17">
        <v>0</v>
      </c>
      <c r="AE72" s="17">
        <v>0</v>
      </c>
      <c r="AF72" s="17">
        <v>0</v>
      </c>
      <c r="AG72" s="17">
        <v>0</v>
      </c>
      <c r="AH72" s="17">
        <v>180000</v>
      </c>
      <c r="AI72">
        <v>0.33</v>
      </c>
      <c r="AJ72">
        <v>0</v>
      </c>
      <c r="AK72" s="1">
        <v>6000</v>
      </c>
      <c r="AL72" s="1">
        <v>0</v>
      </c>
    </row>
    <row r="73" spans="1:38" x14ac:dyDescent="0.35">
      <c r="A73" t="s">
        <v>321</v>
      </c>
      <c r="B73" t="s">
        <v>322</v>
      </c>
      <c r="C73" s="2">
        <v>45376</v>
      </c>
      <c r="D73" s="3">
        <v>0.76986301369863008</v>
      </c>
      <c r="E73" s="3" t="s">
        <v>64</v>
      </c>
      <c r="F73" s="3" t="s">
        <v>14</v>
      </c>
      <c r="G73" t="s">
        <v>323</v>
      </c>
      <c r="H73" t="s">
        <v>246</v>
      </c>
      <c r="I73" t="s">
        <v>11</v>
      </c>
      <c r="J73" t="s">
        <v>11</v>
      </c>
      <c r="K73" s="17">
        <v>193786.65</v>
      </c>
      <c r="L73" s="17">
        <v>32756.73</v>
      </c>
      <c r="M73" s="10">
        <v>0.16903501866614651</v>
      </c>
      <c r="N73" s="17">
        <v>60833.30000000001</v>
      </c>
      <c r="O73" s="17">
        <v>59432.570000000007</v>
      </c>
      <c r="P73" s="17">
        <v>0</v>
      </c>
      <c r="Q73" s="17">
        <v>1400.7300000000032</v>
      </c>
      <c r="R73" s="10">
        <v>4.276159433496577E-2</v>
      </c>
      <c r="S73" s="9">
        <v>0.75</v>
      </c>
      <c r="T73" s="17">
        <v>2948.1056999999996</v>
      </c>
      <c r="U73" s="17">
        <v>1547.3756999999964</v>
      </c>
      <c r="V73" s="17" t="s">
        <v>64</v>
      </c>
      <c r="W73" s="17">
        <v>13565.065500000001</v>
      </c>
      <c r="X73" s="17">
        <v>2292.9711000000002</v>
      </c>
      <c r="Y73" s="17">
        <v>309.55109850000002</v>
      </c>
      <c r="Z73" s="17">
        <v>3257.6567984999997</v>
      </c>
      <c r="AA73" s="17">
        <v>-57575.64320150001</v>
      </c>
      <c r="AB73" s="17">
        <v>1892298.335438577</v>
      </c>
      <c r="AC73" s="17">
        <v>319864.68445277784</v>
      </c>
      <c r="AD73" s="17">
        <v>0</v>
      </c>
      <c r="AE73" s="17">
        <v>0</v>
      </c>
      <c r="AF73" s="17">
        <v>0</v>
      </c>
      <c r="AG73" s="17">
        <v>0</v>
      </c>
      <c r="AH73" s="17">
        <v>653000</v>
      </c>
      <c r="AI73">
        <v>29.68</v>
      </c>
      <c r="AJ73">
        <v>0</v>
      </c>
      <c r="AK73" s="1">
        <v>6000</v>
      </c>
      <c r="AL73" s="1">
        <v>0</v>
      </c>
    </row>
    <row r="74" spans="1:38" x14ac:dyDescent="0.35">
      <c r="A74" t="s">
        <v>324</v>
      </c>
      <c r="B74" t="s">
        <v>325</v>
      </c>
      <c r="C74" s="2">
        <v>45440</v>
      </c>
      <c r="D74" s="3">
        <v>0.59452054794520548</v>
      </c>
      <c r="E74" s="3" t="s">
        <v>64</v>
      </c>
      <c r="F74" s="3" t="s">
        <v>14</v>
      </c>
      <c r="G74" t="s">
        <v>326</v>
      </c>
      <c r="H74" t="s">
        <v>185</v>
      </c>
      <c r="I74" t="s">
        <v>11</v>
      </c>
      <c r="J74" t="s">
        <v>11</v>
      </c>
      <c r="K74" s="17">
        <v>166643.69</v>
      </c>
      <c r="L74" s="17">
        <v>80159.680000000008</v>
      </c>
      <c r="M74" s="10">
        <v>0.48102439402296004</v>
      </c>
      <c r="N74" s="17">
        <v>20000</v>
      </c>
      <c r="O74" s="17">
        <v>14794.16</v>
      </c>
      <c r="P74" s="17">
        <v>0</v>
      </c>
      <c r="Q74" s="17">
        <v>5205.84</v>
      </c>
      <c r="R74" s="10">
        <v>6.4943373027437232E-2</v>
      </c>
      <c r="S74" s="9">
        <v>1.2</v>
      </c>
      <c r="T74" s="17">
        <v>11542.993920000001</v>
      </c>
      <c r="U74" s="17">
        <v>6337.1539200000007</v>
      </c>
      <c r="V74" s="17" t="s">
        <v>64</v>
      </c>
      <c r="W74" s="17">
        <v>11665.058300000001</v>
      </c>
      <c r="X74" s="17">
        <v>5611.1776000000009</v>
      </c>
      <c r="Y74" s="17">
        <v>1212.0143616000003</v>
      </c>
      <c r="Z74" s="17">
        <v>12755.008281600001</v>
      </c>
      <c r="AA74" s="17">
        <v>-7244.9917183999987</v>
      </c>
      <c r="AB74" s="17">
        <v>83675.494405778329</v>
      </c>
      <c r="AC74" s="17">
        <v>40249.953991111106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>
        <v>0</v>
      </c>
      <c r="AJ74">
        <v>0</v>
      </c>
      <c r="AK74" s="1">
        <v>6000</v>
      </c>
      <c r="AL74" s="1">
        <v>0</v>
      </c>
    </row>
    <row r="75" spans="1:38" x14ac:dyDescent="0.35">
      <c r="A75" t="s">
        <v>327</v>
      </c>
      <c r="B75" t="s">
        <v>328</v>
      </c>
      <c r="C75" s="2">
        <v>45474</v>
      </c>
      <c r="D75" s="3">
        <v>0.50136986301369868</v>
      </c>
      <c r="E75" s="3" t="s">
        <v>64</v>
      </c>
      <c r="F75" s="3" t="s">
        <v>14</v>
      </c>
      <c r="G75" t="s">
        <v>329</v>
      </c>
      <c r="H75" t="s">
        <v>330</v>
      </c>
      <c r="I75" t="s">
        <v>11</v>
      </c>
      <c r="J75" t="s">
        <v>11</v>
      </c>
      <c r="K75" s="17">
        <v>55761.8</v>
      </c>
      <c r="L75" s="17">
        <v>5495.8499999999995</v>
      </c>
      <c r="M75" s="10">
        <v>9.8559408053542019E-2</v>
      </c>
      <c r="N75" s="17">
        <v>12600</v>
      </c>
      <c r="O75" s="17">
        <v>12407.65</v>
      </c>
      <c r="P75" s="17">
        <v>19054.855855875008</v>
      </c>
      <c r="Q75" s="17">
        <v>-18862.50585587501</v>
      </c>
      <c r="R75" s="10">
        <v>-3.4321362220357199</v>
      </c>
      <c r="S75" s="9">
        <v>0.75</v>
      </c>
      <c r="T75" s="17">
        <v>494.62649999999996</v>
      </c>
      <c r="U75" s="17">
        <v>19357.132355875008</v>
      </c>
      <c r="V75" s="17" t="s">
        <v>64</v>
      </c>
      <c r="W75" s="17">
        <v>3903.3260000000005</v>
      </c>
      <c r="X75" s="17">
        <v>384.70949999999999</v>
      </c>
      <c r="Y75" s="17">
        <v>51.935782500000002</v>
      </c>
      <c r="Z75" s="17">
        <v>546.56228249999992</v>
      </c>
      <c r="AA75" s="17">
        <v>-12053.437717500001</v>
      </c>
      <c r="AB75" s="17">
        <v>679423.14384256781</v>
      </c>
      <c r="AC75" s="17">
        <v>66963.542875000014</v>
      </c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>
        <v>0</v>
      </c>
      <c r="AJ75">
        <v>0</v>
      </c>
      <c r="AK75" s="1">
        <v>6000</v>
      </c>
      <c r="AL75" s="1">
        <v>0</v>
      </c>
    </row>
    <row r="76" spans="1:38" x14ac:dyDescent="0.35">
      <c r="A76" t="s">
        <v>331</v>
      </c>
      <c r="B76" t="s">
        <v>332</v>
      </c>
      <c r="C76" s="2">
        <v>45355</v>
      </c>
      <c r="D76" s="3">
        <v>0.82739726027397265</v>
      </c>
      <c r="E76" s="3" t="s">
        <v>64</v>
      </c>
      <c r="F76" s="3" t="s">
        <v>14</v>
      </c>
      <c r="G76" t="s">
        <v>333</v>
      </c>
      <c r="H76" t="s">
        <v>334</v>
      </c>
      <c r="I76" t="s">
        <v>11</v>
      </c>
      <c r="J76" t="s">
        <v>11</v>
      </c>
      <c r="K76" s="17">
        <v>21287.14</v>
      </c>
      <c r="L76" s="17">
        <v>4049.62</v>
      </c>
      <c r="M76" s="10">
        <v>0.19023786192038949</v>
      </c>
      <c r="N76" s="17">
        <v>41666.600000000006</v>
      </c>
      <c r="O76" s="17">
        <v>41495.570000000007</v>
      </c>
      <c r="P76" s="17">
        <v>5886.3109613250126</v>
      </c>
      <c r="Q76" s="17">
        <v>-5715.2809613250138</v>
      </c>
      <c r="R76" s="10">
        <v>-1.4113129037601093</v>
      </c>
      <c r="S76" s="9">
        <v>0.75</v>
      </c>
      <c r="T76" s="17">
        <v>364.46579999999994</v>
      </c>
      <c r="U76" s="17">
        <v>6079.7467613250137</v>
      </c>
      <c r="V76" s="17" t="s">
        <v>64</v>
      </c>
      <c r="W76" s="17">
        <v>1490.0998000000002</v>
      </c>
      <c r="X76" s="17">
        <v>283.47340000000003</v>
      </c>
      <c r="Y76" s="17">
        <v>38.268909000000001</v>
      </c>
      <c r="Z76" s="17">
        <v>402.73470899999995</v>
      </c>
      <c r="AA76" s="17">
        <v>-41263.865291000009</v>
      </c>
      <c r="AB76" s="17">
        <v>1205037.1768635877</v>
      </c>
      <c r="AC76" s="17">
        <v>229243.69606111117</v>
      </c>
      <c r="AD76" s="17">
        <v>0</v>
      </c>
      <c r="AE76" s="17">
        <v>0</v>
      </c>
      <c r="AF76" s="17">
        <v>0</v>
      </c>
      <c r="AG76" s="17">
        <v>0</v>
      </c>
      <c r="AH76" s="17">
        <v>420000</v>
      </c>
      <c r="AI76">
        <v>5.07</v>
      </c>
      <c r="AJ76">
        <v>0</v>
      </c>
      <c r="AK76" s="1">
        <v>6000</v>
      </c>
      <c r="AL76" s="1">
        <v>0</v>
      </c>
    </row>
    <row r="77" spans="1:38" x14ac:dyDescent="0.35">
      <c r="A77" t="s">
        <v>335</v>
      </c>
      <c r="B77" t="s">
        <v>336</v>
      </c>
      <c r="C77" s="2">
        <v>45544</v>
      </c>
      <c r="D77" s="3">
        <v>0.30958904109589042</v>
      </c>
      <c r="E77" s="3" t="s">
        <v>64</v>
      </c>
      <c r="F77" s="3" t="s">
        <v>14</v>
      </c>
      <c r="G77" t="s">
        <v>337</v>
      </c>
      <c r="H77" t="s">
        <v>100</v>
      </c>
      <c r="I77" t="s">
        <v>11</v>
      </c>
      <c r="J77" t="s">
        <v>11</v>
      </c>
      <c r="K77" s="17">
        <v>11619.04</v>
      </c>
      <c r="L77" s="17">
        <v>2695.1</v>
      </c>
      <c r="M77" s="10">
        <v>0.23195547997080651</v>
      </c>
      <c r="N77" s="17">
        <v>8400</v>
      </c>
      <c r="O77" s="17">
        <v>8265.25</v>
      </c>
      <c r="P77" s="17">
        <v>0</v>
      </c>
      <c r="Q77" s="17">
        <v>134.75</v>
      </c>
      <c r="R77" s="10">
        <v>4.999814478126971E-2</v>
      </c>
      <c r="S77" s="9">
        <v>0.75</v>
      </c>
      <c r="T77" s="17">
        <v>242.55899999999997</v>
      </c>
      <c r="U77" s="17">
        <v>107.80899999999997</v>
      </c>
      <c r="V77" s="17" t="s">
        <v>64</v>
      </c>
      <c r="W77" s="17">
        <v>813.33280000000013</v>
      </c>
      <c r="X77" s="17">
        <v>188.65700000000001</v>
      </c>
      <c r="Y77" s="17">
        <v>25.468695</v>
      </c>
      <c r="Z77" s="17">
        <v>268.02769499999999</v>
      </c>
      <c r="AA77" s="17">
        <v>-8131.9723050000002</v>
      </c>
      <c r="AB77" s="17">
        <v>194768.51300237721</v>
      </c>
      <c r="AC77" s="17">
        <v>45177.623916666671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>
        <v>0</v>
      </c>
      <c r="AJ77">
        <v>0</v>
      </c>
      <c r="AK77" s="1">
        <v>6000</v>
      </c>
      <c r="AL77" s="1">
        <v>0</v>
      </c>
    </row>
    <row r="78" spans="1:38" x14ac:dyDescent="0.35">
      <c r="A78" t="s">
        <v>338</v>
      </c>
      <c r="B78" t="s">
        <v>339</v>
      </c>
      <c r="C78" s="2">
        <v>45427</v>
      </c>
      <c r="D78" s="3">
        <v>0.63013698630136983</v>
      </c>
      <c r="E78" s="3" t="s">
        <v>64</v>
      </c>
      <c r="F78" s="3" t="s">
        <v>14</v>
      </c>
      <c r="G78" t="s">
        <v>340</v>
      </c>
      <c r="H78" t="s">
        <v>112</v>
      </c>
      <c r="I78" t="s">
        <v>11</v>
      </c>
      <c r="J78" t="s">
        <v>11</v>
      </c>
      <c r="K78" s="17">
        <v>148058.76999999999</v>
      </c>
      <c r="L78" s="17">
        <v>31191.94</v>
      </c>
      <c r="M78" s="10">
        <v>0.21067269436319105</v>
      </c>
      <c r="N78" s="17">
        <v>20000</v>
      </c>
      <c r="O78" s="17">
        <v>18575.27</v>
      </c>
      <c r="P78" s="17">
        <v>0</v>
      </c>
      <c r="Q78" s="17">
        <v>1424.7299999999996</v>
      </c>
      <c r="R78" s="10">
        <v>4.5676222767804746E-2</v>
      </c>
      <c r="S78" s="9">
        <v>0.75</v>
      </c>
      <c r="T78" s="17">
        <v>2807.2745999999997</v>
      </c>
      <c r="U78" s="17">
        <v>1382.5446000000002</v>
      </c>
      <c r="V78" s="17" t="s">
        <v>64</v>
      </c>
      <c r="W78" s="17">
        <v>10364.1139</v>
      </c>
      <c r="X78" s="17">
        <v>2183.4358000000002</v>
      </c>
      <c r="Y78" s="17">
        <v>294.76383300000003</v>
      </c>
      <c r="Z78" s="17">
        <v>3102.0384329999997</v>
      </c>
      <c r="AA78" s="17">
        <v>-16897.961566999998</v>
      </c>
      <c r="AB78" s="17">
        <v>445608.59937201947</v>
      </c>
      <c r="AC78" s="17">
        <v>93877.564261111111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>
        <v>0</v>
      </c>
      <c r="AJ78">
        <v>0</v>
      </c>
      <c r="AK78" s="1">
        <v>6000</v>
      </c>
      <c r="AL78" s="1">
        <v>0</v>
      </c>
    </row>
    <row r="79" spans="1:38" x14ac:dyDescent="0.35">
      <c r="A79" t="s">
        <v>341</v>
      </c>
      <c r="B79" t="s">
        <v>342</v>
      </c>
      <c r="C79" s="2">
        <v>45362</v>
      </c>
      <c r="D79" s="3">
        <v>0.80821917808219179</v>
      </c>
      <c r="E79" s="3" t="s">
        <v>64</v>
      </c>
      <c r="F79" s="3" t="s">
        <v>14</v>
      </c>
      <c r="G79" t="s">
        <v>343</v>
      </c>
      <c r="H79" t="s">
        <v>160</v>
      </c>
      <c r="I79" t="s">
        <v>11</v>
      </c>
      <c r="J79" t="s">
        <v>11</v>
      </c>
      <c r="K79" s="17">
        <v>119073.13</v>
      </c>
      <c r="L79" s="17">
        <v>29466.940000000006</v>
      </c>
      <c r="M79" s="10">
        <v>0.2474692653161969</v>
      </c>
      <c r="N79" s="17">
        <v>29166.6</v>
      </c>
      <c r="O79" s="17">
        <v>27533.559999999998</v>
      </c>
      <c r="P79" s="17">
        <v>0</v>
      </c>
      <c r="Q79" s="17">
        <v>1633.0400000000009</v>
      </c>
      <c r="R79" s="10">
        <v>5.5419395430947378E-2</v>
      </c>
      <c r="S79" s="9">
        <v>1</v>
      </c>
      <c r="T79" s="17">
        <v>3536.0328000000004</v>
      </c>
      <c r="U79" s="17">
        <v>1902.9927999999995</v>
      </c>
      <c r="V79" s="17" t="s">
        <v>64</v>
      </c>
      <c r="W79" s="17">
        <v>8335.1191000000017</v>
      </c>
      <c r="X79" s="17">
        <v>2062.6858000000007</v>
      </c>
      <c r="Y79" s="17">
        <v>371.28344400000009</v>
      </c>
      <c r="Z79" s="17">
        <v>3907.3162440000006</v>
      </c>
      <c r="AA79" s="17">
        <v>-25259.283755999997</v>
      </c>
      <c r="AB79" s="17">
        <v>567057.70722961542</v>
      </c>
      <c r="AC79" s="17">
        <v>140329.3542</v>
      </c>
      <c r="AD79" s="17">
        <v>0</v>
      </c>
      <c r="AE79" s="17">
        <v>0</v>
      </c>
      <c r="AF79" s="17">
        <v>0</v>
      </c>
      <c r="AG79" s="17">
        <v>0</v>
      </c>
      <c r="AH79" s="17">
        <v>439000</v>
      </c>
      <c r="AI79">
        <v>27.12</v>
      </c>
      <c r="AJ79">
        <v>0</v>
      </c>
      <c r="AK79" s="1">
        <v>6000</v>
      </c>
      <c r="AL79" s="1">
        <v>0</v>
      </c>
    </row>
    <row r="80" spans="1:38" x14ac:dyDescent="0.35">
      <c r="A80" t="s">
        <v>344</v>
      </c>
      <c r="B80" t="s">
        <v>345</v>
      </c>
      <c r="C80" s="2">
        <v>45446</v>
      </c>
      <c r="D80" s="3">
        <v>0.57808219178082187</v>
      </c>
      <c r="E80" s="3" t="s">
        <v>64</v>
      </c>
      <c r="F80" s="3" t="s">
        <v>14</v>
      </c>
      <c r="G80" t="s">
        <v>346</v>
      </c>
      <c r="H80" t="s">
        <v>139</v>
      </c>
      <c r="I80" t="s">
        <v>11</v>
      </c>
      <c r="J80" t="s">
        <v>11</v>
      </c>
      <c r="K80" s="17">
        <v>38694.050000000003</v>
      </c>
      <c r="L80" s="17">
        <v>12957.75</v>
      </c>
      <c r="M80" s="10">
        <v>0.33487706766285769</v>
      </c>
      <c r="N80" s="17">
        <v>29166.62</v>
      </c>
      <c r="O80" s="17">
        <v>28376.649999999998</v>
      </c>
      <c r="P80" s="17">
        <v>895.59587999999712</v>
      </c>
      <c r="Q80" s="17">
        <v>-105.62587999999596</v>
      </c>
      <c r="R80" s="10">
        <v>-8.1515602631626605E-3</v>
      </c>
      <c r="S80" s="9">
        <v>1.2</v>
      </c>
      <c r="T80" s="17">
        <v>1865.9159999999997</v>
      </c>
      <c r="U80" s="17">
        <v>1971.5418799999957</v>
      </c>
      <c r="V80" s="17" t="s">
        <v>64</v>
      </c>
      <c r="W80" s="17">
        <v>2708.5835000000006</v>
      </c>
      <c r="X80" s="17">
        <v>907.04250000000013</v>
      </c>
      <c r="Y80" s="17">
        <v>195.92117999999999</v>
      </c>
      <c r="Z80" s="17">
        <v>2061.8371799999995</v>
      </c>
      <c r="AA80" s="17">
        <v>-27104.78282</v>
      </c>
      <c r="AB80" s="17">
        <v>449663.89555637928</v>
      </c>
      <c r="AC80" s="17">
        <v>150582.1267777778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>
        <v>0</v>
      </c>
      <c r="AJ80">
        <v>0</v>
      </c>
      <c r="AK80" s="1">
        <v>6000</v>
      </c>
      <c r="AL80" s="1">
        <v>0</v>
      </c>
    </row>
    <row r="81" spans="1:38" x14ac:dyDescent="0.35">
      <c r="A81" t="s">
        <v>347</v>
      </c>
      <c r="B81" t="s">
        <v>348</v>
      </c>
      <c r="C81" s="2">
        <v>45293</v>
      </c>
      <c r="D81" s="3">
        <v>0.99726027397260275</v>
      </c>
      <c r="E81" s="3" t="s">
        <v>64</v>
      </c>
      <c r="F81" s="3" t="s">
        <v>14</v>
      </c>
      <c r="G81" t="s">
        <v>349</v>
      </c>
      <c r="H81" t="s">
        <v>73</v>
      </c>
      <c r="I81" t="s">
        <v>11</v>
      </c>
      <c r="J81" t="s">
        <v>11</v>
      </c>
      <c r="K81" s="17">
        <v>103667.25</v>
      </c>
      <c r="L81" s="17">
        <v>16909.22</v>
      </c>
      <c r="M81" s="10">
        <v>0.16311052912081686</v>
      </c>
      <c r="N81" s="17">
        <v>36666.62000000001</v>
      </c>
      <c r="O81" s="17">
        <v>35703.850000000006</v>
      </c>
      <c r="P81" s="17">
        <v>11552.083653675014</v>
      </c>
      <c r="Q81" s="17">
        <v>-10589.31365367501</v>
      </c>
      <c r="R81" s="10">
        <v>-0.62624495119674406</v>
      </c>
      <c r="S81" s="9">
        <v>0.75</v>
      </c>
      <c r="T81" s="17">
        <v>1521.8298</v>
      </c>
      <c r="U81" s="17">
        <v>12111.143453675009</v>
      </c>
      <c r="V81" s="17" t="s">
        <v>64</v>
      </c>
      <c r="W81" s="17">
        <v>7256.7075000000004</v>
      </c>
      <c r="X81" s="17">
        <v>1183.6454000000001</v>
      </c>
      <c r="Y81" s="17">
        <v>159.79212899999999</v>
      </c>
      <c r="Z81" s="17">
        <v>1681.6219289999999</v>
      </c>
      <c r="AA81" s="17">
        <v>-34984.998071000009</v>
      </c>
      <c r="AB81" s="17">
        <v>1191591.3794288544</v>
      </c>
      <c r="AC81" s="17">
        <v>194361.10039444451</v>
      </c>
      <c r="AD81" s="17">
        <v>0</v>
      </c>
      <c r="AE81" s="17">
        <v>0</v>
      </c>
      <c r="AF81" s="17">
        <v>0</v>
      </c>
      <c r="AG81" s="17">
        <v>0</v>
      </c>
      <c r="AH81" s="17">
        <v>469961.01</v>
      </c>
      <c r="AI81">
        <v>22.06</v>
      </c>
      <c r="AJ81">
        <v>0</v>
      </c>
      <c r="AK81" s="1">
        <v>6000</v>
      </c>
      <c r="AL81" s="1">
        <v>0</v>
      </c>
    </row>
    <row r="82" spans="1:38" x14ac:dyDescent="0.35">
      <c r="A82" t="s">
        <v>350</v>
      </c>
      <c r="B82" t="s">
        <v>351</v>
      </c>
      <c r="C82" s="2">
        <v>45415</v>
      </c>
      <c r="D82" s="3">
        <v>0.66301369863013704</v>
      </c>
      <c r="E82" s="3" t="s">
        <v>64</v>
      </c>
      <c r="F82" s="3" t="s">
        <v>14</v>
      </c>
      <c r="G82" t="s">
        <v>352</v>
      </c>
      <c r="H82" t="s">
        <v>353</v>
      </c>
      <c r="I82" t="s">
        <v>11</v>
      </c>
      <c r="J82" t="s">
        <v>11</v>
      </c>
      <c r="K82" s="17">
        <v>4686.3500000000004</v>
      </c>
      <c r="L82" s="17">
        <v>815.8900000000001</v>
      </c>
      <c r="M82" s="10">
        <v>0.17409924568160723</v>
      </c>
      <c r="N82" s="17">
        <v>6664</v>
      </c>
      <c r="O82" s="17">
        <v>6635.45</v>
      </c>
      <c r="P82" s="17">
        <v>755.97279525001068</v>
      </c>
      <c r="Q82" s="17">
        <v>-727.42279525001049</v>
      </c>
      <c r="R82" s="10">
        <v>-0.89156969107356432</v>
      </c>
      <c r="S82" s="9">
        <v>0.75</v>
      </c>
      <c r="T82" s="17">
        <v>73.43010000000001</v>
      </c>
      <c r="U82" s="17">
        <v>800.85289525001053</v>
      </c>
      <c r="V82" s="17" t="s">
        <v>64</v>
      </c>
      <c r="W82" s="17">
        <v>328.04450000000008</v>
      </c>
      <c r="X82" s="17">
        <v>57.112300000000019</v>
      </c>
      <c r="Y82" s="17">
        <v>7.7101605000000033</v>
      </c>
      <c r="Z82" s="17">
        <v>81.140260500000011</v>
      </c>
      <c r="AA82" s="17">
        <v>-6582.8597394999997</v>
      </c>
      <c r="AB82" s="17">
        <v>210060.89287775601</v>
      </c>
      <c r="AC82" s="17">
        <v>36571.442997222221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>
        <v>0</v>
      </c>
      <c r="AJ82">
        <v>0</v>
      </c>
      <c r="AK82" s="1">
        <v>6000</v>
      </c>
      <c r="AL82" s="1">
        <v>0</v>
      </c>
    </row>
    <row r="83" spans="1:38" x14ac:dyDescent="0.35">
      <c r="A83" t="s">
        <v>354</v>
      </c>
      <c r="B83" t="s">
        <v>355</v>
      </c>
      <c r="C83" s="2">
        <v>45586</v>
      </c>
      <c r="D83" s="3">
        <v>0.19452054794520549</v>
      </c>
      <c r="E83" s="3" t="s">
        <v>64</v>
      </c>
      <c r="F83" s="3" t="s">
        <v>14</v>
      </c>
      <c r="G83" t="s">
        <v>356</v>
      </c>
      <c r="H83" t="s">
        <v>357</v>
      </c>
      <c r="I83" t="s">
        <v>11</v>
      </c>
      <c r="J83" t="s">
        <v>11</v>
      </c>
      <c r="K83" s="17">
        <v>4531.3999999999996</v>
      </c>
      <c r="L83" s="17">
        <v>1765.76</v>
      </c>
      <c r="M83" s="10">
        <v>0.38967206602815907</v>
      </c>
      <c r="N83" s="17">
        <v>5400</v>
      </c>
      <c r="O83" s="17">
        <v>5285.23</v>
      </c>
      <c r="P83" s="17">
        <v>334.95615374999761</v>
      </c>
      <c r="Q83" s="17">
        <v>-220.18615374999717</v>
      </c>
      <c r="R83" s="10">
        <v>-0.12469766771814809</v>
      </c>
      <c r="S83" s="9">
        <v>1.2</v>
      </c>
      <c r="T83" s="17">
        <v>254.26943999999997</v>
      </c>
      <c r="U83" s="17">
        <v>474.45559374999715</v>
      </c>
      <c r="V83" s="17" t="s">
        <v>64</v>
      </c>
      <c r="W83" s="17">
        <v>317.19799999999998</v>
      </c>
      <c r="X83" s="17">
        <v>123.60319999999999</v>
      </c>
      <c r="Y83" s="17">
        <v>26.698291199999996</v>
      </c>
      <c r="Z83" s="17">
        <v>280.96773119999995</v>
      </c>
      <c r="AA83" s="17">
        <v>-5119.0322687999997</v>
      </c>
      <c r="AB83" s="17">
        <v>72982.055013265679</v>
      </c>
      <c r="AC83" s="17">
        <v>28439.068159999999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>
        <v>0</v>
      </c>
      <c r="AJ83">
        <v>0</v>
      </c>
      <c r="AK83" s="1">
        <v>0</v>
      </c>
      <c r="AL83" s="1">
        <v>0</v>
      </c>
    </row>
    <row r="84" spans="1:38" x14ac:dyDescent="0.35">
      <c r="A84" t="s">
        <v>358</v>
      </c>
      <c r="B84" t="s">
        <v>359</v>
      </c>
      <c r="C84" s="2">
        <v>45299</v>
      </c>
      <c r="D84" s="3">
        <v>0.98082191780821915</v>
      </c>
      <c r="E84" s="3" t="s">
        <v>64</v>
      </c>
      <c r="F84" s="3" t="s">
        <v>14</v>
      </c>
      <c r="G84" t="s">
        <v>360</v>
      </c>
      <c r="H84" t="s">
        <v>273</v>
      </c>
      <c r="I84" t="s">
        <v>11</v>
      </c>
      <c r="J84" t="s">
        <v>11</v>
      </c>
      <c r="K84" s="17">
        <v>65958.09</v>
      </c>
      <c r="L84" s="17">
        <v>8230.11</v>
      </c>
      <c r="M84" s="10">
        <v>0.12477787031128404</v>
      </c>
      <c r="N84" s="17">
        <v>35999.99</v>
      </c>
      <c r="O84" s="17">
        <v>35698.49</v>
      </c>
      <c r="P84" s="17">
        <v>0</v>
      </c>
      <c r="Q84" s="17">
        <v>301.5</v>
      </c>
      <c r="R84" s="10">
        <v>3.6633775247232415E-2</v>
      </c>
      <c r="S84" s="9">
        <v>0.75</v>
      </c>
      <c r="T84" s="17">
        <v>740.70990000000006</v>
      </c>
      <c r="U84" s="17">
        <v>439.20990000000006</v>
      </c>
      <c r="V84" s="17" t="s">
        <v>64</v>
      </c>
      <c r="W84" s="17">
        <v>4617.0663000000004</v>
      </c>
      <c r="X84" s="17">
        <v>576.10770000000014</v>
      </c>
      <c r="Y84" s="17">
        <v>77.774539500000017</v>
      </c>
      <c r="Z84" s="17">
        <v>818.48443950000012</v>
      </c>
      <c r="AA84" s="17">
        <v>-35181.505560499994</v>
      </c>
      <c r="AB84" s="17">
        <v>1566406.0316292241</v>
      </c>
      <c r="AC84" s="17">
        <v>195452.80866944441</v>
      </c>
      <c r="AD84" s="17">
        <v>0</v>
      </c>
      <c r="AE84" s="17">
        <v>0</v>
      </c>
      <c r="AF84" s="17">
        <v>0</v>
      </c>
      <c r="AG84" s="17">
        <v>0</v>
      </c>
      <c r="AH84" s="17">
        <v>659997.36</v>
      </c>
      <c r="AI84">
        <v>9.99</v>
      </c>
      <c r="AJ84">
        <v>0</v>
      </c>
      <c r="AK84" s="1">
        <v>6000</v>
      </c>
      <c r="AL84" s="1">
        <v>0</v>
      </c>
    </row>
    <row r="85" spans="1:38" x14ac:dyDescent="0.35">
      <c r="A85" t="s">
        <v>361</v>
      </c>
      <c r="B85" t="s">
        <v>362</v>
      </c>
      <c r="C85" s="2">
        <v>45369</v>
      </c>
      <c r="D85" s="3">
        <v>0.78904109589041094</v>
      </c>
      <c r="E85" s="3" t="s">
        <v>64</v>
      </c>
      <c r="F85" s="3" t="s">
        <v>8</v>
      </c>
      <c r="G85" t="s">
        <v>363</v>
      </c>
      <c r="H85" t="s">
        <v>364</v>
      </c>
      <c r="I85" t="s">
        <v>11</v>
      </c>
      <c r="J85" t="s">
        <v>11</v>
      </c>
      <c r="K85" s="17">
        <v>71683.13</v>
      </c>
      <c r="L85" s="17">
        <v>27696.590000000004</v>
      </c>
      <c r="M85" s="10">
        <v>0.38637528802104487</v>
      </c>
      <c r="N85" s="17">
        <v>15000</v>
      </c>
      <c r="O85" s="17">
        <v>13217.09</v>
      </c>
      <c r="P85" s="17">
        <v>0</v>
      </c>
      <c r="Q85" s="17">
        <v>1782.9099999999999</v>
      </c>
      <c r="R85" s="10">
        <v>6.4372906556366669E-2</v>
      </c>
      <c r="S85" s="9">
        <v>1.2</v>
      </c>
      <c r="T85" s="17">
        <v>3988.3089600000003</v>
      </c>
      <c r="U85" s="17">
        <v>2205.3989600000004</v>
      </c>
      <c r="V85" s="17" t="s">
        <v>64</v>
      </c>
      <c r="W85" s="17">
        <v>5017.8191000000006</v>
      </c>
      <c r="X85" s="17">
        <v>1938.7613000000003</v>
      </c>
      <c r="Y85" s="17">
        <v>418.77244080000003</v>
      </c>
      <c r="Z85" s="17">
        <v>4407.0814008000007</v>
      </c>
      <c r="AA85" s="17">
        <v>-10592.918599199998</v>
      </c>
      <c r="AB85" s="17">
        <v>152311.8832851648</v>
      </c>
      <c r="AC85" s="17">
        <v>58849.547773333325</v>
      </c>
      <c r="AD85" s="17">
        <v>0</v>
      </c>
      <c r="AE85" s="17">
        <v>0</v>
      </c>
      <c r="AF85" s="17">
        <v>0</v>
      </c>
      <c r="AG85" s="17">
        <v>0</v>
      </c>
      <c r="AH85" s="17">
        <v>480000</v>
      </c>
      <c r="AI85">
        <v>14.93</v>
      </c>
      <c r="AJ85">
        <v>0</v>
      </c>
      <c r="AK85" s="1">
        <v>6000</v>
      </c>
      <c r="AL85" s="1">
        <v>0</v>
      </c>
    </row>
    <row r="86" spans="1:38" x14ac:dyDescent="0.35">
      <c r="A86" t="s">
        <v>365</v>
      </c>
      <c r="B86" t="s">
        <v>366</v>
      </c>
      <c r="C86" s="2">
        <v>45427</v>
      </c>
      <c r="D86" s="3">
        <v>0.63013698630136983</v>
      </c>
      <c r="E86" s="3" t="s">
        <v>64</v>
      </c>
      <c r="F86" s="3" t="s">
        <v>8</v>
      </c>
      <c r="G86" t="s">
        <v>367</v>
      </c>
      <c r="H86" t="s">
        <v>254</v>
      </c>
      <c r="I86" t="s">
        <v>11</v>
      </c>
      <c r="J86" t="s">
        <v>11</v>
      </c>
      <c r="K86" s="17">
        <v>10106.34</v>
      </c>
      <c r="L86" s="17">
        <v>3074.69</v>
      </c>
      <c r="M86" s="10">
        <v>0.30423377800469803</v>
      </c>
      <c r="N86" s="17">
        <v>10000</v>
      </c>
      <c r="O86" s="17">
        <v>9800.14</v>
      </c>
      <c r="P86" s="17">
        <v>0</v>
      </c>
      <c r="Q86" s="17">
        <v>199.86000000000058</v>
      </c>
      <c r="R86" s="10">
        <v>6.5001674965606479E-2</v>
      </c>
      <c r="S86" s="9">
        <v>1.2</v>
      </c>
      <c r="T86" s="17">
        <v>442.75536</v>
      </c>
      <c r="U86" s="17">
        <v>242.89535999999941</v>
      </c>
      <c r="V86" s="17" t="s">
        <v>64</v>
      </c>
      <c r="W86" s="17">
        <v>707.44380000000012</v>
      </c>
      <c r="X86" s="17">
        <v>215.22830000000002</v>
      </c>
      <c r="Y86" s="17">
        <v>46.489312799999993</v>
      </c>
      <c r="Z86" s="17">
        <v>489.24467279999999</v>
      </c>
      <c r="AA86" s="17">
        <v>-9510.7553272000005</v>
      </c>
      <c r="AB86" s="17">
        <v>173674.10661001501</v>
      </c>
      <c r="AC86" s="17">
        <v>52837.529595555563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>
        <v>0</v>
      </c>
      <c r="AJ86">
        <v>0</v>
      </c>
      <c r="AK86" s="1">
        <v>6000</v>
      </c>
      <c r="AL86" s="1">
        <v>0</v>
      </c>
    </row>
    <row r="87" spans="1:38" x14ac:dyDescent="0.35">
      <c r="A87" t="s">
        <v>368</v>
      </c>
      <c r="B87" t="s">
        <v>369</v>
      </c>
      <c r="C87" s="2">
        <v>45530</v>
      </c>
      <c r="D87" s="3">
        <v>0.34794520547945207</v>
      </c>
      <c r="E87" s="3" t="s">
        <v>64</v>
      </c>
      <c r="F87" s="3" t="s">
        <v>8</v>
      </c>
      <c r="G87" t="s">
        <v>370</v>
      </c>
      <c r="H87" t="s">
        <v>250</v>
      </c>
      <c r="I87" t="s">
        <v>11</v>
      </c>
      <c r="J87" t="s">
        <v>11</v>
      </c>
      <c r="K87" s="17">
        <v>97345.41</v>
      </c>
      <c r="L87" s="17">
        <v>27282.67</v>
      </c>
      <c r="M87" s="10">
        <v>0.28026662993149853</v>
      </c>
      <c r="N87" s="17">
        <v>18750</v>
      </c>
      <c r="O87" s="17">
        <v>17077.61</v>
      </c>
      <c r="P87" s="17">
        <v>0</v>
      </c>
      <c r="Q87" s="17">
        <v>1672.3899999999994</v>
      </c>
      <c r="R87" s="10">
        <v>6.1298619233381466E-2</v>
      </c>
      <c r="S87" s="9">
        <v>1</v>
      </c>
      <c r="T87" s="17">
        <v>3273.9203999999995</v>
      </c>
      <c r="U87" s="17">
        <v>1601.5304000000001</v>
      </c>
      <c r="V87" s="17" t="s">
        <v>64</v>
      </c>
      <c r="W87" s="17">
        <v>6814.1787000000013</v>
      </c>
      <c r="X87" s="17">
        <v>1909.7869000000001</v>
      </c>
      <c r="Y87" s="17">
        <v>343.76164199999999</v>
      </c>
      <c r="Z87" s="17">
        <v>3617.6820419999995</v>
      </c>
      <c r="AA87" s="17">
        <v>-15132.317958</v>
      </c>
      <c r="AB87" s="17">
        <v>299958.76826487551</v>
      </c>
      <c r="AC87" s="17">
        <v>84068.433099999995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>
        <v>0</v>
      </c>
      <c r="AJ87">
        <v>0</v>
      </c>
      <c r="AK87" s="1">
        <v>6000</v>
      </c>
      <c r="AL87" s="1">
        <v>0</v>
      </c>
    </row>
    <row r="88" spans="1:38" x14ac:dyDescent="0.35">
      <c r="A88" t="s">
        <v>371</v>
      </c>
      <c r="B88" t="s">
        <v>372</v>
      </c>
      <c r="C88" s="2">
        <v>45538</v>
      </c>
      <c r="D88" s="3">
        <v>0.32602739726027397</v>
      </c>
      <c r="E88" s="3" t="s">
        <v>64</v>
      </c>
      <c r="F88" s="3" t="s">
        <v>8</v>
      </c>
      <c r="G88" t="s">
        <v>373</v>
      </c>
      <c r="H88" t="s">
        <v>374</v>
      </c>
      <c r="I88" t="s">
        <v>11</v>
      </c>
      <c r="J88" t="s">
        <v>11</v>
      </c>
      <c r="K88" s="17">
        <v>61429.87</v>
      </c>
      <c r="L88" s="17">
        <v>2823.27</v>
      </c>
      <c r="M88" s="10">
        <v>4.5959237745416028E-2</v>
      </c>
      <c r="N88" s="17">
        <v>8000</v>
      </c>
      <c r="O88" s="17">
        <v>0</v>
      </c>
      <c r="P88" s="17">
        <v>0</v>
      </c>
      <c r="Q88" s="17">
        <v>8000</v>
      </c>
      <c r="R88" s="10">
        <v>2.8335936697517417</v>
      </c>
      <c r="S88" s="9">
        <v>0.75</v>
      </c>
      <c r="T88" s="17">
        <v>254.09429999999998</v>
      </c>
      <c r="U88" s="17">
        <v>-7745.9057000000003</v>
      </c>
      <c r="V88" s="17" t="s">
        <v>2701</v>
      </c>
      <c r="W88" s="17">
        <v>4300.0909000000001</v>
      </c>
      <c r="X88" s="17">
        <v>197.62889999999999</v>
      </c>
      <c r="Y88" s="17">
        <v>26.6799015</v>
      </c>
      <c r="Z88" s="17">
        <v>280.7742015</v>
      </c>
      <c r="AA88" s="17">
        <v>-7719.2257984999997</v>
      </c>
      <c r="AB88" s="17">
        <v>933100.5010787358</v>
      </c>
      <c r="AC88" s="17">
        <v>42884.587769444443</v>
      </c>
      <c r="AD88" s="17">
        <v>0</v>
      </c>
      <c r="AE88" s="17">
        <v>0</v>
      </c>
      <c r="AF88" s="17">
        <v>0</v>
      </c>
      <c r="AG88" s="17">
        <v>0</v>
      </c>
      <c r="AH88" s="17">
        <v>200000</v>
      </c>
      <c r="AI88">
        <v>30.71</v>
      </c>
      <c r="AJ88">
        <v>0</v>
      </c>
      <c r="AK88" s="1">
        <v>6000</v>
      </c>
      <c r="AL88" s="1">
        <v>0</v>
      </c>
    </row>
    <row r="89" spans="1:38" x14ac:dyDescent="0.35">
      <c r="A89" t="s">
        <v>375</v>
      </c>
      <c r="B89" t="s">
        <v>376</v>
      </c>
      <c r="C89" s="2">
        <v>45509</v>
      </c>
      <c r="D89" s="3">
        <v>0.40547945205479452</v>
      </c>
      <c r="E89" s="3" t="s">
        <v>64</v>
      </c>
      <c r="F89" s="3" t="s">
        <v>8</v>
      </c>
      <c r="G89" t="s">
        <v>377</v>
      </c>
      <c r="H89" t="s">
        <v>242</v>
      </c>
      <c r="I89" t="s">
        <v>11</v>
      </c>
      <c r="J89" t="s">
        <v>11</v>
      </c>
      <c r="K89" s="17">
        <v>118120.14</v>
      </c>
      <c r="L89" s="17">
        <v>13843.09</v>
      </c>
      <c r="M89" s="10">
        <v>0.11719500163138988</v>
      </c>
      <c r="N89" s="17">
        <v>7500</v>
      </c>
      <c r="O89" s="17">
        <v>7012.3099999999995</v>
      </c>
      <c r="P89" s="17">
        <v>4262.5831613999981</v>
      </c>
      <c r="Q89" s="17">
        <v>-3774.8931613999976</v>
      </c>
      <c r="R89" s="10">
        <v>-0.2726915133398683</v>
      </c>
      <c r="S89" s="9">
        <v>0.75</v>
      </c>
      <c r="T89" s="17">
        <v>1245.8780999999999</v>
      </c>
      <c r="U89" s="17">
        <v>5020.7712613999975</v>
      </c>
      <c r="V89" s="17" t="s">
        <v>64</v>
      </c>
      <c r="W89" s="17">
        <v>8268.4098000000013</v>
      </c>
      <c r="X89" s="17">
        <v>969.01630000000023</v>
      </c>
      <c r="Y89" s="17">
        <v>130.81720050000001</v>
      </c>
      <c r="Z89" s="17">
        <v>1376.6953005</v>
      </c>
      <c r="AA89" s="17">
        <v>-6123.3046995000004</v>
      </c>
      <c r="AB89" s="17">
        <v>290271.41915713821</v>
      </c>
      <c r="AC89" s="17">
        <v>34018.359441666667</v>
      </c>
      <c r="AD89" s="17">
        <v>0</v>
      </c>
      <c r="AE89" s="17">
        <v>0</v>
      </c>
      <c r="AF89" s="17">
        <v>0</v>
      </c>
      <c r="AG89" s="17">
        <v>0</v>
      </c>
      <c r="AH89" s="17">
        <v>293700</v>
      </c>
      <c r="AI89">
        <v>40.22</v>
      </c>
      <c r="AJ89">
        <v>0</v>
      </c>
      <c r="AK89" s="1">
        <v>6000</v>
      </c>
      <c r="AL89" s="1">
        <v>0</v>
      </c>
    </row>
    <row r="90" spans="1:38" x14ac:dyDescent="0.35">
      <c r="A90" t="s">
        <v>378</v>
      </c>
      <c r="B90" t="s">
        <v>379</v>
      </c>
      <c r="C90" s="2">
        <v>45307</v>
      </c>
      <c r="D90" s="3">
        <v>0.95890410958904104</v>
      </c>
      <c r="E90" s="3" t="s">
        <v>64</v>
      </c>
      <c r="F90" s="3" t="s">
        <v>8</v>
      </c>
      <c r="G90" t="s">
        <v>380</v>
      </c>
      <c r="H90" t="s">
        <v>381</v>
      </c>
      <c r="I90" t="s">
        <v>11</v>
      </c>
      <c r="J90" t="s">
        <v>11</v>
      </c>
      <c r="K90" s="17">
        <v>134543.29</v>
      </c>
      <c r="L90" s="17">
        <v>23472.799999999999</v>
      </c>
      <c r="M90" s="10">
        <v>0.17446280672934339</v>
      </c>
      <c r="N90" s="17">
        <v>15000.01</v>
      </c>
      <c r="O90" s="17">
        <v>14092.55</v>
      </c>
      <c r="P90" s="17">
        <v>1594.315950000002</v>
      </c>
      <c r="Q90" s="17">
        <v>-686.85595000000103</v>
      </c>
      <c r="R90" s="10">
        <v>-2.9261781721822751E-2</v>
      </c>
      <c r="S90" s="9">
        <v>0.75</v>
      </c>
      <c r="T90" s="17">
        <v>2112.5519999999997</v>
      </c>
      <c r="U90" s="17">
        <v>2799.4079500000007</v>
      </c>
      <c r="V90" s="17" t="s">
        <v>64</v>
      </c>
      <c r="W90" s="17">
        <v>9418.0303000000022</v>
      </c>
      <c r="X90" s="17">
        <v>1643.0960000000002</v>
      </c>
      <c r="Y90" s="17">
        <v>221.81796</v>
      </c>
      <c r="Z90" s="17">
        <v>2334.3699599999995</v>
      </c>
      <c r="AA90" s="17">
        <v>-12665.64004</v>
      </c>
      <c r="AB90" s="17">
        <v>403321.87821585737</v>
      </c>
      <c r="AC90" s="17">
        <v>70364.666888888896</v>
      </c>
      <c r="AD90" s="17">
        <v>0</v>
      </c>
      <c r="AE90" s="17">
        <v>0</v>
      </c>
      <c r="AF90" s="17">
        <v>0</v>
      </c>
      <c r="AG90" s="17">
        <v>0</v>
      </c>
      <c r="AH90" s="17">
        <v>659997.36</v>
      </c>
      <c r="AI90">
        <v>20.39</v>
      </c>
      <c r="AJ90">
        <v>0</v>
      </c>
      <c r="AK90" s="1">
        <v>6000</v>
      </c>
      <c r="AL90" s="1">
        <v>0</v>
      </c>
    </row>
    <row r="91" spans="1:38" x14ac:dyDescent="0.35">
      <c r="A91" t="s">
        <v>382</v>
      </c>
      <c r="B91" t="s">
        <v>383</v>
      </c>
      <c r="C91" s="2">
        <v>45369</v>
      </c>
      <c r="D91" s="3">
        <v>0.78904109589041094</v>
      </c>
      <c r="E91" s="3" t="s">
        <v>64</v>
      </c>
      <c r="F91" s="3" t="s">
        <v>8</v>
      </c>
      <c r="G91" t="s">
        <v>384</v>
      </c>
      <c r="H91" t="s">
        <v>250</v>
      </c>
      <c r="I91" t="s">
        <v>11</v>
      </c>
      <c r="J91" t="s">
        <v>11</v>
      </c>
      <c r="K91" s="17">
        <v>156577.62</v>
      </c>
      <c r="L91" s="17">
        <v>31006.270000000004</v>
      </c>
      <c r="M91" s="10">
        <v>0.19802491569357106</v>
      </c>
      <c r="N91" s="17">
        <v>20000</v>
      </c>
      <c r="O91" s="17">
        <v>18598.440000000002</v>
      </c>
      <c r="P91" s="17">
        <v>1258.7197293749923</v>
      </c>
      <c r="Q91" s="17">
        <v>142.84027062500536</v>
      </c>
      <c r="R91" s="10">
        <v>4.6068188990486553E-3</v>
      </c>
      <c r="S91" s="9">
        <v>0.75</v>
      </c>
      <c r="T91" s="17">
        <v>2790.5643</v>
      </c>
      <c r="U91" s="17">
        <v>2647.7240293749946</v>
      </c>
      <c r="V91" s="17" t="s">
        <v>64</v>
      </c>
      <c r="W91" s="17">
        <v>10960.4334</v>
      </c>
      <c r="X91" s="17">
        <v>2170.4389000000006</v>
      </c>
      <c r="Y91" s="17">
        <v>293.00925150000006</v>
      </c>
      <c r="Z91" s="17">
        <v>3083.5735515000001</v>
      </c>
      <c r="AA91" s="17">
        <v>-16916.426448499999</v>
      </c>
      <c r="AB91" s="17">
        <v>474587.48616026912</v>
      </c>
      <c r="AC91" s="17">
        <v>93980.146936111109</v>
      </c>
      <c r="AD91" s="17">
        <v>0</v>
      </c>
      <c r="AE91" s="17">
        <v>0</v>
      </c>
      <c r="AF91" s="17">
        <v>0</v>
      </c>
      <c r="AG91" s="17">
        <v>0</v>
      </c>
      <c r="AH91" s="17">
        <v>584600</v>
      </c>
      <c r="AI91">
        <v>26.78</v>
      </c>
      <c r="AJ91">
        <v>0</v>
      </c>
      <c r="AK91" s="1">
        <v>6000</v>
      </c>
      <c r="AL91" s="1">
        <v>0</v>
      </c>
    </row>
    <row r="92" spans="1:38" x14ac:dyDescent="0.35">
      <c r="A92" t="s">
        <v>385</v>
      </c>
      <c r="B92" t="s">
        <v>386</v>
      </c>
      <c r="C92" s="2">
        <v>45530</v>
      </c>
      <c r="D92" s="3">
        <v>0.34794520547945207</v>
      </c>
      <c r="E92" s="3" t="s">
        <v>64</v>
      </c>
      <c r="F92" s="3" t="s">
        <v>14</v>
      </c>
      <c r="G92" t="s">
        <v>387</v>
      </c>
      <c r="H92" t="s">
        <v>388</v>
      </c>
      <c r="I92" t="s">
        <v>11</v>
      </c>
      <c r="J92" t="s">
        <v>11</v>
      </c>
      <c r="K92" s="17">
        <v>103552.14</v>
      </c>
      <c r="L92" s="17">
        <v>31586.19</v>
      </c>
      <c r="M92" s="10">
        <v>0.30502691687491923</v>
      </c>
      <c r="N92" s="17">
        <v>18749.989999999998</v>
      </c>
      <c r="O92" s="17">
        <v>14994.67</v>
      </c>
      <c r="P92" s="17">
        <v>5981.1906674999918</v>
      </c>
      <c r="Q92" s="17">
        <v>-2225.8706674999939</v>
      </c>
      <c r="R92" s="10">
        <v>-7.0469742235451438E-2</v>
      </c>
      <c r="S92" s="9">
        <v>1.2</v>
      </c>
      <c r="T92" s="17">
        <v>4548.4113600000001</v>
      </c>
      <c r="U92" s="17">
        <v>6774.282027499994</v>
      </c>
      <c r="V92" s="17" t="s">
        <v>64</v>
      </c>
      <c r="W92" s="17">
        <v>7248.6498000000011</v>
      </c>
      <c r="X92" s="17">
        <v>2211.0333000000001</v>
      </c>
      <c r="Y92" s="17">
        <v>477.58319279999995</v>
      </c>
      <c r="Z92" s="17">
        <v>5025.9945527999998</v>
      </c>
      <c r="AA92" s="17">
        <v>-13723.995447199999</v>
      </c>
      <c r="AB92" s="17">
        <v>249959.64268417747</v>
      </c>
      <c r="AC92" s="17">
        <v>76244.419151111113</v>
      </c>
      <c r="AD92" s="17">
        <v>0</v>
      </c>
      <c r="AE92" s="17">
        <v>0</v>
      </c>
      <c r="AF92" s="17">
        <v>0</v>
      </c>
      <c r="AG92" s="17">
        <v>0</v>
      </c>
      <c r="AH92" s="17">
        <v>388000</v>
      </c>
      <c r="AI92">
        <v>26.69</v>
      </c>
      <c r="AJ92">
        <v>0</v>
      </c>
      <c r="AK92" s="1">
        <v>20000</v>
      </c>
      <c r="AL92" s="1">
        <v>0</v>
      </c>
    </row>
    <row r="93" spans="1:38" x14ac:dyDescent="0.35">
      <c r="A93" t="s">
        <v>389</v>
      </c>
      <c r="B93" t="s">
        <v>390</v>
      </c>
      <c r="C93" s="2">
        <v>45323</v>
      </c>
      <c r="D93" s="3">
        <v>0.91506849315068495</v>
      </c>
      <c r="E93" s="3" t="s">
        <v>64</v>
      </c>
      <c r="F93" s="3" t="s">
        <v>8</v>
      </c>
      <c r="G93" t="s">
        <v>391</v>
      </c>
      <c r="H93" t="s">
        <v>381</v>
      </c>
      <c r="I93" t="s">
        <v>11</v>
      </c>
      <c r="J93" t="s">
        <v>11</v>
      </c>
      <c r="K93" s="17">
        <v>182039.85</v>
      </c>
      <c r="L93" s="17">
        <v>34302.46</v>
      </c>
      <c r="M93" s="10">
        <v>0.18843379622648557</v>
      </c>
      <c r="N93" s="17">
        <v>105600.01</v>
      </c>
      <c r="O93" s="17">
        <v>103193.42</v>
      </c>
      <c r="P93" s="17">
        <v>11743.641994500009</v>
      </c>
      <c r="Q93" s="17">
        <v>-9337.0519945000124</v>
      </c>
      <c r="R93" s="10">
        <v>-0.27219773726140961</v>
      </c>
      <c r="S93" s="9">
        <v>0.75</v>
      </c>
      <c r="T93" s="17">
        <v>3087.2213999999994</v>
      </c>
      <c r="U93" s="17">
        <v>12424.273394500011</v>
      </c>
      <c r="V93" s="17" t="s">
        <v>64</v>
      </c>
      <c r="W93" s="17">
        <v>12742.789500000001</v>
      </c>
      <c r="X93" s="17">
        <v>2401.1722</v>
      </c>
      <c r="Y93" s="17">
        <v>324.15824699999996</v>
      </c>
      <c r="Z93" s="17">
        <v>3411.3796469999993</v>
      </c>
      <c r="AA93" s="17">
        <v>-102188.630353</v>
      </c>
      <c r="AB93" s="17">
        <v>3012806.7493257155</v>
      </c>
      <c r="AC93" s="17">
        <v>567714.61307222222</v>
      </c>
      <c r="AD93" s="17">
        <v>0</v>
      </c>
      <c r="AE93" s="17">
        <v>0</v>
      </c>
      <c r="AF93" s="17">
        <v>0</v>
      </c>
      <c r="AG93" s="17">
        <v>0</v>
      </c>
      <c r="AH93" s="17">
        <v>879996.48</v>
      </c>
      <c r="AI93">
        <v>20.69</v>
      </c>
      <c r="AJ93">
        <v>0</v>
      </c>
      <c r="AK93" s="1">
        <v>20000</v>
      </c>
      <c r="AL93" s="1">
        <v>0</v>
      </c>
    </row>
    <row r="94" spans="1:38" x14ac:dyDescent="0.35">
      <c r="A94" t="s">
        <v>392</v>
      </c>
      <c r="B94" t="s">
        <v>393</v>
      </c>
      <c r="C94" s="2">
        <v>43045</v>
      </c>
      <c r="D94" s="3">
        <v>7.1561643835616442</v>
      </c>
      <c r="E94" s="3" t="s">
        <v>394</v>
      </c>
      <c r="F94" s="3" t="s">
        <v>14</v>
      </c>
      <c r="G94" t="s">
        <v>395</v>
      </c>
      <c r="H94" t="s">
        <v>396</v>
      </c>
      <c r="I94" t="s">
        <v>12</v>
      </c>
      <c r="J94" t="s">
        <v>12</v>
      </c>
      <c r="K94" s="17">
        <v>1214168.58</v>
      </c>
      <c r="L94" s="17">
        <v>390039.51000000007</v>
      </c>
      <c r="M94" s="10">
        <v>0.32123999617911381</v>
      </c>
      <c r="N94" s="17">
        <v>28084.159999999996</v>
      </c>
      <c r="O94" s="17">
        <v>0</v>
      </c>
      <c r="P94" s="17">
        <v>0</v>
      </c>
      <c r="Q94" s="17">
        <v>28084.159999999996</v>
      </c>
      <c r="R94" s="10">
        <v>7.2003372171193611E-2</v>
      </c>
      <c r="S94" s="9">
        <v>1.2</v>
      </c>
      <c r="T94" s="17">
        <v>32763.318840000007</v>
      </c>
      <c r="U94" s="17">
        <v>4679.158840000011</v>
      </c>
      <c r="V94" s="17" t="s">
        <v>64</v>
      </c>
      <c r="W94" s="17">
        <v>97133.486400000009</v>
      </c>
      <c r="X94" s="17">
        <v>31203.160800000005</v>
      </c>
      <c r="Y94" s="17">
        <v>4118.8172256000007</v>
      </c>
      <c r="Z94" s="17">
        <v>36882.136065600011</v>
      </c>
      <c r="AA94" s="17">
        <v>8797.9760656000144</v>
      </c>
      <c r="AB94" s="17">
        <v>0</v>
      </c>
      <c r="AC94" s="17">
        <v>0</v>
      </c>
      <c r="AD94" s="17">
        <v>1319763.77</v>
      </c>
      <c r="AE94" s="17">
        <v>409777.55</v>
      </c>
      <c r="AF94" s="17">
        <v>1473855.79</v>
      </c>
      <c r="AG94" s="17">
        <v>482011.08</v>
      </c>
      <c r="AH94" s="17">
        <v>1694564.48</v>
      </c>
      <c r="AI94">
        <v>71.650000000000006</v>
      </c>
      <c r="AJ94">
        <v>0</v>
      </c>
      <c r="AK94" s="1">
        <v>6000</v>
      </c>
      <c r="AL94" s="1">
        <v>0</v>
      </c>
    </row>
    <row r="95" spans="1:38" x14ac:dyDescent="0.35">
      <c r="A95" t="s">
        <v>397</v>
      </c>
      <c r="B95" t="s">
        <v>398</v>
      </c>
      <c r="C95" s="2">
        <v>44929</v>
      </c>
      <c r="D95" s="3">
        <v>1.9945205479452055</v>
      </c>
      <c r="E95" s="3" t="s">
        <v>394</v>
      </c>
      <c r="F95" s="3" t="s">
        <v>14</v>
      </c>
      <c r="G95" t="s">
        <v>399</v>
      </c>
      <c r="H95" t="s">
        <v>400</v>
      </c>
      <c r="I95" t="s">
        <v>12</v>
      </c>
      <c r="J95" t="s">
        <v>12</v>
      </c>
      <c r="K95" s="17">
        <v>2314212.56</v>
      </c>
      <c r="L95" s="17">
        <v>588855.64</v>
      </c>
      <c r="M95" s="10">
        <v>0.25445183825292178</v>
      </c>
      <c r="N95" s="17">
        <v>43275.200000000004</v>
      </c>
      <c r="O95" s="17">
        <v>0</v>
      </c>
      <c r="P95" s="17">
        <v>0</v>
      </c>
      <c r="Q95" s="17">
        <v>43275.200000000004</v>
      </c>
      <c r="R95" s="10">
        <v>7.349033797145936E-2</v>
      </c>
      <c r="S95" s="9">
        <v>1</v>
      </c>
      <c r="T95" s="17">
        <v>41219.894800000002</v>
      </c>
      <c r="U95" s="17">
        <v>-2055.3052000000025</v>
      </c>
      <c r="V95" s="17" t="s">
        <v>2701</v>
      </c>
      <c r="W95" s="17">
        <v>185137.0048</v>
      </c>
      <c r="X95" s="17">
        <v>47108.451200000003</v>
      </c>
      <c r="Y95" s="17">
        <v>5181.9296320000003</v>
      </c>
      <c r="Z95" s="17">
        <v>46401.824432000001</v>
      </c>
      <c r="AA95" s="17">
        <v>3126.6244319999969</v>
      </c>
      <c r="AB95" s="17">
        <v>0</v>
      </c>
      <c r="AC95" s="17">
        <v>0</v>
      </c>
      <c r="AD95" s="17">
        <v>0</v>
      </c>
      <c r="AE95" s="17">
        <v>0</v>
      </c>
      <c r="AF95" s="17">
        <v>445124.89999999997</v>
      </c>
      <c r="AG95" s="17">
        <v>124936.73000000001</v>
      </c>
      <c r="AH95" s="17">
        <v>1716269.09</v>
      </c>
      <c r="AI95">
        <v>134.84</v>
      </c>
      <c r="AJ95">
        <v>200</v>
      </c>
      <c r="AK95" s="1">
        <v>6000</v>
      </c>
      <c r="AL95" s="1">
        <v>12000</v>
      </c>
    </row>
    <row r="96" spans="1:38" x14ac:dyDescent="0.35">
      <c r="A96" t="s">
        <v>401</v>
      </c>
      <c r="B96" t="s">
        <v>402</v>
      </c>
      <c r="C96" s="2">
        <v>44446</v>
      </c>
      <c r="D96" s="3">
        <v>3.3178082191780822</v>
      </c>
      <c r="E96" s="3" t="s">
        <v>64</v>
      </c>
      <c r="F96" s="3" t="s">
        <v>14</v>
      </c>
      <c r="G96" t="s">
        <v>403</v>
      </c>
      <c r="H96" t="s">
        <v>234</v>
      </c>
      <c r="I96" t="s">
        <v>12</v>
      </c>
      <c r="J96" t="s">
        <v>12</v>
      </c>
      <c r="K96" s="17">
        <v>2947398.25</v>
      </c>
      <c r="L96" s="17">
        <v>799574.8</v>
      </c>
      <c r="M96" s="10">
        <v>0.27128156162812406</v>
      </c>
      <c r="N96" s="17">
        <v>67097.960000000006</v>
      </c>
      <c r="O96" s="17">
        <v>0</v>
      </c>
      <c r="P96" s="17">
        <v>1361.8726537500042</v>
      </c>
      <c r="Q96" s="17">
        <v>65736.087346250002</v>
      </c>
      <c r="R96" s="10">
        <v>8.2213805820606153E-2</v>
      </c>
      <c r="S96" s="9">
        <v>1</v>
      </c>
      <c r="T96" s="17">
        <v>55970.236000000012</v>
      </c>
      <c r="U96" s="17">
        <v>-9765.8513462499905</v>
      </c>
      <c r="V96" s="17" t="s">
        <v>2701</v>
      </c>
      <c r="W96" s="17">
        <v>235791.86000000002</v>
      </c>
      <c r="X96" s="17">
        <v>63965.984000000004</v>
      </c>
      <c r="Y96" s="17">
        <v>7036.2582400000001</v>
      </c>
      <c r="Z96" s="17">
        <v>63006.494240000015</v>
      </c>
      <c r="AA96" s="17">
        <v>-4091.4657599999919</v>
      </c>
      <c r="AB96" s="17">
        <v>137108.99867096287</v>
      </c>
      <c r="AC96" s="17">
        <v>37195.143272727197</v>
      </c>
      <c r="AD96" s="17">
        <v>1377705.4</v>
      </c>
      <c r="AE96" s="17">
        <v>349655.05</v>
      </c>
      <c r="AF96" s="17">
        <v>2362614.3199999998</v>
      </c>
      <c r="AG96" s="17">
        <v>666829.68000000005</v>
      </c>
      <c r="AH96" s="17">
        <v>2932014.88</v>
      </c>
      <c r="AI96">
        <v>100.52</v>
      </c>
      <c r="AJ96">
        <v>102.6</v>
      </c>
      <c r="AK96" s="1">
        <v>6000</v>
      </c>
      <c r="AL96" s="1">
        <v>6156</v>
      </c>
    </row>
    <row r="97" spans="1:38" x14ac:dyDescent="0.35">
      <c r="A97" t="s">
        <v>404</v>
      </c>
      <c r="B97" t="s">
        <v>405</v>
      </c>
      <c r="C97" s="2">
        <v>45180</v>
      </c>
      <c r="D97" s="3">
        <v>1.3068493150684932</v>
      </c>
      <c r="E97" s="3" t="s">
        <v>64</v>
      </c>
      <c r="F97" s="3" t="s">
        <v>14</v>
      </c>
      <c r="G97" t="s">
        <v>406</v>
      </c>
      <c r="H97" t="s">
        <v>234</v>
      </c>
      <c r="I97" t="s">
        <v>12</v>
      </c>
      <c r="J97" t="s">
        <v>12</v>
      </c>
      <c r="K97" s="17">
        <v>851520.18</v>
      </c>
      <c r="L97" s="17">
        <v>268149.53999999998</v>
      </c>
      <c r="M97" s="10">
        <v>0.31490685282408687</v>
      </c>
      <c r="N97" s="17">
        <v>18055.189999999999</v>
      </c>
      <c r="O97" s="17">
        <v>519.57000000000005</v>
      </c>
      <c r="P97" s="17">
        <v>0</v>
      </c>
      <c r="Q97" s="17">
        <v>17535.62</v>
      </c>
      <c r="R97" s="10">
        <v>6.5394928516379333E-2</v>
      </c>
      <c r="S97" s="9">
        <v>1.2</v>
      </c>
      <c r="T97" s="17">
        <v>22524.561359999996</v>
      </c>
      <c r="U97" s="17">
        <v>4988.9413599999971</v>
      </c>
      <c r="V97" s="17" t="s">
        <v>64</v>
      </c>
      <c r="W97" s="17">
        <v>68121.614400000006</v>
      </c>
      <c r="X97" s="17">
        <v>21451.963199999998</v>
      </c>
      <c r="Y97" s="17">
        <v>2831.6591423999998</v>
      </c>
      <c r="Z97" s="17">
        <v>25356.220502399996</v>
      </c>
      <c r="AA97" s="17">
        <v>7301.0305023999972</v>
      </c>
      <c r="AB97" s="17">
        <v>0</v>
      </c>
      <c r="AC97" s="17">
        <v>0</v>
      </c>
      <c r="AD97" s="17">
        <v>0</v>
      </c>
      <c r="AE97" s="17">
        <v>0</v>
      </c>
      <c r="AF97" s="17">
        <v>2411.2800000000002</v>
      </c>
      <c r="AG97" s="17">
        <v>632.4</v>
      </c>
      <c r="AH97" s="17">
        <v>946884.48</v>
      </c>
      <c r="AI97">
        <v>89.93</v>
      </c>
      <c r="AJ97">
        <v>0</v>
      </c>
      <c r="AK97" s="1">
        <v>6000</v>
      </c>
      <c r="AL97" s="1">
        <v>0</v>
      </c>
    </row>
    <row r="98" spans="1:38" x14ac:dyDescent="0.35">
      <c r="A98" t="s">
        <v>407</v>
      </c>
      <c r="B98" t="s">
        <v>408</v>
      </c>
      <c r="C98" s="2">
        <v>41938</v>
      </c>
      <c r="D98" s="3">
        <v>10.189041095890412</v>
      </c>
      <c r="E98" s="3" t="s">
        <v>64</v>
      </c>
      <c r="F98" s="3" t="s">
        <v>14</v>
      </c>
      <c r="G98" t="s">
        <v>409</v>
      </c>
      <c r="H98" t="s">
        <v>192</v>
      </c>
      <c r="I98" t="s">
        <v>12</v>
      </c>
      <c r="J98" t="s">
        <v>12</v>
      </c>
      <c r="K98" s="17">
        <v>5215745.6900000004</v>
      </c>
      <c r="L98" s="17">
        <v>1370796.18</v>
      </c>
      <c r="M98" s="10">
        <v>0.26281883003386997</v>
      </c>
      <c r="N98" s="17">
        <v>123248.86000000002</v>
      </c>
      <c r="O98" s="17">
        <v>0</v>
      </c>
      <c r="P98" s="17">
        <v>6885.2747034000058</v>
      </c>
      <c r="Q98" s="17">
        <v>116363.58529660001</v>
      </c>
      <c r="R98" s="10">
        <v>8.4887590871897539E-2</v>
      </c>
      <c r="S98" s="9">
        <v>1</v>
      </c>
      <c r="T98" s="17">
        <v>95955.732600000003</v>
      </c>
      <c r="U98" s="17">
        <v>-20407.852696600006</v>
      </c>
      <c r="V98" s="17" t="s">
        <v>2701</v>
      </c>
      <c r="W98" s="17">
        <v>417259.65520000004</v>
      </c>
      <c r="X98" s="17">
        <v>109663.69439999999</v>
      </c>
      <c r="Y98" s="17">
        <v>12063.006383999998</v>
      </c>
      <c r="Z98" s="17">
        <v>108018.738984</v>
      </c>
      <c r="AA98" s="17">
        <v>-15230.121016000019</v>
      </c>
      <c r="AB98" s="17">
        <v>526810.21973257058</v>
      </c>
      <c r="AC98" s="17">
        <v>138455.64560000016</v>
      </c>
      <c r="AD98" s="17">
        <v>3063796.33</v>
      </c>
      <c r="AE98" s="17">
        <v>755352.08</v>
      </c>
      <c r="AF98" s="17">
        <v>3139818.73</v>
      </c>
      <c r="AG98" s="17">
        <v>837549.61</v>
      </c>
      <c r="AH98" s="17">
        <v>5569940.7300000004</v>
      </c>
      <c r="AI98">
        <v>93.64</v>
      </c>
      <c r="AJ98">
        <v>0</v>
      </c>
      <c r="AK98" s="1">
        <v>6000</v>
      </c>
      <c r="AL98" s="1">
        <v>0</v>
      </c>
    </row>
    <row r="99" spans="1:38" x14ac:dyDescent="0.35">
      <c r="A99" t="s">
        <v>410</v>
      </c>
      <c r="B99" t="s">
        <v>411</v>
      </c>
      <c r="C99" s="2">
        <v>43654</v>
      </c>
      <c r="D99" s="3">
        <v>5.4876712328767123</v>
      </c>
      <c r="E99" s="3" t="s">
        <v>64</v>
      </c>
      <c r="F99" s="3" t="s">
        <v>14</v>
      </c>
      <c r="G99" t="s">
        <v>412</v>
      </c>
      <c r="H99" t="s">
        <v>388</v>
      </c>
      <c r="I99" t="s">
        <v>12</v>
      </c>
      <c r="J99" t="s">
        <v>12</v>
      </c>
      <c r="K99" s="17">
        <v>1908616.17</v>
      </c>
      <c r="L99" s="17">
        <v>457643.33</v>
      </c>
      <c r="M99" s="10">
        <v>0.23977756093306074</v>
      </c>
      <c r="N99" s="17">
        <v>29553.780000000002</v>
      </c>
      <c r="O99" s="17">
        <v>0</v>
      </c>
      <c r="P99" s="17">
        <v>0</v>
      </c>
      <c r="Q99" s="17">
        <v>29553.780000000002</v>
      </c>
      <c r="R99" s="10">
        <v>6.4578194551639156E-2</v>
      </c>
      <c r="S99" s="9">
        <v>0.75</v>
      </c>
      <c r="T99" s="17">
        <v>24026.274825000004</v>
      </c>
      <c r="U99" s="17">
        <v>-5527.5051749999984</v>
      </c>
      <c r="V99" s="17" t="s">
        <v>2701</v>
      </c>
      <c r="W99" s="17">
        <v>152689.2936</v>
      </c>
      <c r="X99" s="17">
        <v>36611.466400000005</v>
      </c>
      <c r="Y99" s="17">
        <v>3020.4459780000002</v>
      </c>
      <c r="Z99" s="17">
        <v>27046.720803000004</v>
      </c>
      <c r="AA99" s="17">
        <v>-2507.0591969999987</v>
      </c>
      <c r="AB99" s="17">
        <v>95052.460942403501</v>
      </c>
      <c r="AC99" s="17">
        <v>22791.447245454532</v>
      </c>
      <c r="AD99" s="17">
        <v>1502016.49</v>
      </c>
      <c r="AE99" s="17">
        <v>375350.95</v>
      </c>
      <c r="AF99" s="17">
        <v>1585796.47</v>
      </c>
      <c r="AG99" s="17">
        <v>404574.22</v>
      </c>
      <c r="AH99" s="17">
        <v>2263869.87</v>
      </c>
      <c r="AI99">
        <v>84.31</v>
      </c>
      <c r="AJ99">
        <v>0</v>
      </c>
      <c r="AK99" s="1">
        <v>6000</v>
      </c>
      <c r="AL99" s="1">
        <v>0</v>
      </c>
    </row>
    <row r="100" spans="1:38" x14ac:dyDescent="0.35">
      <c r="A100" t="s">
        <v>413</v>
      </c>
      <c r="B100" t="s">
        <v>414</v>
      </c>
      <c r="C100" s="2">
        <v>44725</v>
      </c>
      <c r="D100" s="3">
        <v>2.5534246575342467</v>
      </c>
      <c r="E100" s="3" t="s">
        <v>64</v>
      </c>
      <c r="F100" s="3" t="s">
        <v>14</v>
      </c>
      <c r="G100" t="s">
        <v>415</v>
      </c>
      <c r="H100" t="s">
        <v>304</v>
      </c>
      <c r="I100" t="s">
        <v>12</v>
      </c>
      <c r="J100" t="s">
        <v>12</v>
      </c>
      <c r="K100" s="17">
        <v>790053.74</v>
      </c>
      <c r="L100" s="17">
        <v>245483.9</v>
      </c>
      <c r="M100" s="10">
        <v>0.31071797723532074</v>
      </c>
      <c r="N100" s="17">
        <v>45000</v>
      </c>
      <c r="O100" s="17">
        <v>29444.010000000002</v>
      </c>
      <c r="P100" s="17">
        <v>2150.9637581250026</v>
      </c>
      <c r="Q100" s="17">
        <v>13405.026241874995</v>
      </c>
      <c r="R100" s="10">
        <v>5.4606539336693752E-2</v>
      </c>
      <c r="S100" s="9">
        <v>1.2</v>
      </c>
      <c r="T100" s="17">
        <v>20620.6476</v>
      </c>
      <c r="U100" s="17">
        <v>7215.6213581250049</v>
      </c>
      <c r="V100" s="17" t="s">
        <v>64</v>
      </c>
      <c r="W100" s="17">
        <v>63204.299200000001</v>
      </c>
      <c r="X100" s="17">
        <v>19638.712</v>
      </c>
      <c r="Y100" s="17">
        <v>2592.309984</v>
      </c>
      <c r="Z100" s="17">
        <v>23212.957584</v>
      </c>
      <c r="AA100" s="17">
        <v>-21787.042416</v>
      </c>
      <c r="AB100" s="17">
        <v>637439.85374117421</v>
      </c>
      <c r="AC100" s="17">
        <v>198064.02196363636</v>
      </c>
      <c r="AD100" s="17">
        <v>158.34</v>
      </c>
      <c r="AE100" s="17">
        <v>73.11</v>
      </c>
      <c r="AF100" s="17">
        <v>409927.09</v>
      </c>
      <c r="AG100" s="17">
        <v>128124.75</v>
      </c>
      <c r="AH100" s="17">
        <v>905984.7</v>
      </c>
      <c r="AI100">
        <v>87.2</v>
      </c>
      <c r="AJ100">
        <v>0</v>
      </c>
      <c r="AK100" s="1">
        <v>6000</v>
      </c>
      <c r="AL100" s="1">
        <v>0</v>
      </c>
    </row>
    <row r="101" spans="1:38" x14ac:dyDescent="0.35">
      <c r="A101" t="s">
        <v>416</v>
      </c>
      <c r="B101" t="s">
        <v>417</v>
      </c>
      <c r="C101" s="2">
        <v>44616</v>
      </c>
      <c r="D101" s="3">
        <v>2.8520547945205479</v>
      </c>
      <c r="E101" s="3" t="s">
        <v>64</v>
      </c>
      <c r="F101" s="3" t="s">
        <v>14</v>
      </c>
      <c r="G101" t="s">
        <v>418</v>
      </c>
      <c r="H101" t="s">
        <v>175</v>
      </c>
      <c r="I101" t="s">
        <v>12</v>
      </c>
      <c r="J101" t="s">
        <v>12</v>
      </c>
      <c r="K101" s="17">
        <v>1059276.81</v>
      </c>
      <c r="L101" s="17">
        <v>324876.26</v>
      </c>
      <c r="M101" s="10">
        <v>0.3066962827214163</v>
      </c>
      <c r="N101" s="17">
        <v>22035.43</v>
      </c>
      <c r="O101" s="17">
        <v>0</v>
      </c>
      <c r="P101" s="17">
        <v>891.0373555499973</v>
      </c>
      <c r="Q101" s="17">
        <v>21144.392644450003</v>
      </c>
      <c r="R101" s="10">
        <v>6.5084449828528568E-2</v>
      </c>
      <c r="S101" s="9">
        <v>1.2</v>
      </c>
      <c r="T101" s="17">
        <v>27289.60584</v>
      </c>
      <c r="U101" s="17">
        <v>6145.2131955499972</v>
      </c>
      <c r="V101" s="17" t="s">
        <v>64</v>
      </c>
      <c r="W101" s="17">
        <v>84742.144800000009</v>
      </c>
      <c r="X101" s="17">
        <v>25990.1008</v>
      </c>
      <c r="Y101" s="17">
        <v>3430.6933056000003</v>
      </c>
      <c r="Z101" s="17">
        <v>30720.299145600002</v>
      </c>
      <c r="AA101" s="17">
        <v>8684.8691456000015</v>
      </c>
      <c r="AB101" s="17">
        <v>0</v>
      </c>
      <c r="AC101" s="17">
        <v>0</v>
      </c>
      <c r="AD101" s="17">
        <v>328171.38</v>
      </c>
      <c r="AE101" s="17">
        <v>101753.89</v>
      </c>
      <c r="AF101" s="17">
        <v>1178573.5900000001</v>
      </c>
      <c r="AG101" s="17">
        <v>369705.42</v>
      </c>
      <c r="AH101" s="17">
        <v>1386571.29</v>
      </c>
      <c r="AI101">
        <v>76.400000000000006</v>
      </c>
      <c r="AJ101">
        <v>0</v>
      </c>
      <c r="AK101" s="1">
        <v>6000</v>
      </c>
      <c r="AL101" s="1">
        <v>0</v>
      </c>
    </row>
    <row r="102" spans="1:38" x14ac:dyDescent="0.35">
      <c r="A102" t="s">
        <v>419</v>
      </c>
      <c r="B102" t="s">
        <v>420</v>
      </c>
      <c r="C102" s="2">
        <v>44781</v>
      </c>
      <c r="D102" s="3">
        <v>2.4</v>
      </c>
      <c r="E102" s="3" t="s">
        <v>64</v>
      </c>
      <c r="F102" s="3" t="s">
        <v>14</v>
      </c>
      <c r="G102" t="s">
        <v>421</v>
      </c>
      <c r="H102" t="s">
        <v>388</v>
      </c>
      <c r="I102" t="s">
        <v>12</v>
      </c>
      <c r="J102" t="s">
        <v>12</v>
      </c>
      <c r="K102" s="17">
        <v>604869.77</v>
      </c>
      <c r="L102" s="17">
        <v>150814.13999999998</v>
      </c>
      <c r="M102" s="10">
        <v>0.2493332407734643</v>
      </c>
      <c r="N102" s="17">
        <v>9741.99</v>
      </c>
      <c r="O102" s="17">
        <v>0</v>
      </c>
      <c r="P102" s="17">
        <v>0</v>
      </c>
      <c r="Q102" s="17">
        <v>9741.99</v>
      </c>
      <c r="R102" s="10">
        <v>6.4595998757145723E-2</v>
      </c>
      <c r="S102" s="9">
        <v>1</v>
      </c>
      <c r="T102" s="17">
        <v>10556.989799999999</v>
      </c>
      <c r="U102" s="17">
        <v>814.9997999999996</v>
      </c>
      <c r="V102" s="17" t="s">
        <v>64</v>
      </c>
      <c r="W102" s="17">
        <v>48389.581600000005</v>
      </c>
      <c r="X102" s="17">
        <v>12065.1312</v>
      </c>
      <c r="Y102" s="17">
        <v>1327.164432</v>
      </c>
      <c r="Z102" s="17">
        <v>11884.154231999999</v>
      </c>
      <c r="AA102" s="17">
        <v>2142.1642319999992</v>
      </c>
      <c r="AB102" s="17">
        <v>0</v>
      </c>
      <c r="AC102" s="17">
        <v>0</v>
      </c>
      <c r="AD102" s="17">
        <v>0</v>
      </c>
      <c r="AE102" s="17">
        <v>0</v>
      </c>
      <c r="AF102" s="17">
        <v>409088.15</v>
      </c>
      <c r="AG102" s="17">
        <v>112875.75</v>
      </c>
      <c r="AH102" s="17">
        <v>587270.12</v>
      </c>
      <c r="AI102">
        <v>103</v>
      </c>
      <c r="AJ102">
        <v>115</v>
      </c>
      <c r="AK102" s="1">
        <v>6000</v>
      </c>
      <c r="AL102" s="1">
        <v>6900</v>
      </c>
    </row>
    <row r="103" spans="1:38" x14ac:dyDescent="0.35">
      <c r="A103" t="s">
        <v>422</v>
      </c>
      <c r="B103" t="s">
        <v>423</v>
      </c>
      <c r="C103" s="2">
        <v>44931</v>
      </c>
      <c r="D103" s="3">
        <v>1.989041095890411</v>
      </c>
      <c r="E103" s="3" t="s">
        <v>64</v>
      </c>
      <c r="F103" s="3" t="s">
        <v>14</v>
      </c>
      <c r="G103" t="s">
        <v>424</v>
      </c>
      <c r="H103" t="s">
        <v>77</v>
      </c>
      <c r="I103" t="s">
        <v>12</v>
      </c>
      <c r="J103" t="s">
        <v>12</v>
      </c>
      <c r="K103" s="17">
        <v>528711.42000000004</v>
      </c>
      <c r="L103" s="17">
        <v>116921.23</v>
      </c>
      <c r="M103" s="10">
        <v>0.22114375740172207</v>
      </c>
      <c r="N103" s="17">
        <v>7389.7100000000009</v>
      </c>
      <c r="O103" s="17">
        <v>0</v>
      </c>
      <c r="P103" s="17">
        <v>0</v>
      </c>
      <c r="Q103" s="17">
        <v>7389.7100000000009</v>
      </c>
      <c r="R103" s="10">
        <v>6.320246545473393E-2</v>
      </c>
      <c r="S103" s="9">
        <v>0.75</v>
      </c>
      <c r="T103" s="17">
        <v>6138.3645749999996</v>
      </c>
      <c r="U103" s="17">
        <v>-1251.3454250000013</v>
      </c>
      <c r="V103" s="17" t="s">
        <v>2701</v>
      </c>
      <c r="W103" s="17">
        <v>42296.913600000007</v>
      </c>
      <c r="X103" s="17">
        <v>9353.6984000000011</v>
      </c>
      <c r="Y103" s="17">
        <v>771.68011800000011</v>
      </c>
      <c r="Z103" s="17">
        <v>6910.0446929999998</v>
      </c>
      <c r="AA103" s="17">
        <v>-479.66530700000112</v>
      </c>
      <c r="AB103" s="17">
        <v>19718.366691575684</v>
      </c>
      <c r="AC103" s="17">
        <v>4360.5937000000104</v>
      </c>
      <c r="AD103" s="17">
        <v>0</v>
      </c>
      <c r="AE103" s="17">
        <v>0</v>
      </c>
      <c r="AF103" s="17">
        <v>199761.09</v>
      </c>
      <c r="AG103" s="17">
        <v>57944.69</v>
      </c>
      <c r="AH103" s="17">
        <v>413498.01</v>
      </c>
      <c r="AI103">
        <v>127.86</v>
      </c>
      <c r="AJ103">
        <v>200</v>
      </c>
      <c r="AK103" s="1">
        <v>6000</v>
      </c>
      <c r="AL103" s="1">
        <v>12000</v>
      </c>
    </row>
    <row r="104" spans="1:38" x14ac:dyDescent="0.35">
      <c r="A104" t="s">
        <v>425</v>
      </c>
      <c r="B104" t="s">
        <v>426</v>
      </c>
      <c r="C104" s="2">
        <v>45117</v>
      </c>
      <c r="D104" s="3">
        <v>1.4794520547945205</v>
      </c>
      <c r="E104" s="3" t="s">
        <v>64</v>
      </c>
      <c r="F104" s="3" t="s">
        <v>14</v>
      </c>
      <c r="G104" t="s">
        <v>427</v>
      </c>
      <c r="H104" t="s">
        <v>428</v>
      </c>
      <c r="I104" t="s">
        <v>12</v>
      </c>
      <c r="J104" t="s">
        <v>12</v>
      </c>
      <c r="K104" s="17">
        <v>209847.78</v>
      </c>
      <c r="L104" s="17">
        <v>87464.54</v>
      </c>
      <c r="M104" s="10">
        <v>0.41679992993016174</v>
      </c>
      <c r="N104" s="17">
        <v>10023.67</v>
      </c>
      <c r="O104" s="17">
        <v>5211.7099999999991</v>
      </c>
      <c r="P104" s="17">
        <v>4878.4654182000013</v>
      </c>
      <c r="Q104" s="17">
        <v>-66.505418200000349</v>
      </c>
      <c r="R104" s="10">
        <v>-7.6037006768686318E-4</v>
      </c>
      <c r="S104" s="9">
        <v>1.2</v>
      </c>
      <c r="T104" s="17">
        <v>7347.0213600000006</v>
      </c>
      <c r="U104" s="17">
        <v>7413.526778200001</v>
      </c>
      <c r="V104" s="17" t="s">
        <v>64</v>
      </c>
      <c r="W104" s="17">
        <v>16787.822400000001</v>
      </c>
      <c r="X104" s="17">
        <v>6997.1632</v>
      </c>
      <c r="Y104" s="17">
        <v>923.62554239999997</v>
      </c>
      <c r="Z104" s="17">
        <v>8270.6469023999998</v>
      </c>
      <c r="AA104" s="17">
        <v>-1753.0230976000003</v>
      </c>
      <c r="AB104" s="17">
        <v>38235.547729616366</v>
      </c>
      <c r="AC104" s="17">
        <v>15936.573614545458</v>
      </c>
      <c r="AD104" s="17">
        <v>0</v>
      </c>
      <c r="AE104" s="17">
        <v>0</v>
      </c>
      <c r="AF104" s="17">
        <v>10983.08</v>
      </c>
      <c r="AG104" s="17">
        <v>6299.88</v>
      </c>
      <c r="AH104" s="17">
        <v>719997.11</v>
      </c>
      <c r="AI104">
        <v>29.15</v>
      </c>
      <c r="AJ104">
        <v>0</v>
      </c>
      <c r="AK104" s="1">
        <v>6000</v>
      </c>
      <c r="AL104" s="1">
        <v>0</v>
      </c>
    </row>
    <row r="105" spans="1:38" x14ac:dyDescent="0.35">
      <c r="A105" t="s">
        <v>429</v>
      </c>
      <c r="B105" t="s">
        <v>430</v>
      </c>
      <c r="C105" s="2">
        <v>43136</v>
      </c>
      <c r="D105" s="3">
        <v>6.9068493150684933</v>
      </c>
      <c r="E105" s="3" t="s">
        <v>64</v>
      </c>
      <c r="F105" s="3" t="s">
        <v>14</v>
      </c>
      <c r="G105" t="s">
        <v>431</v>
      </c>
      <c r="H105" t="s">
        <v>396</v>
      </c>
      <c r="I105" t="s">
        <v>12</v>
      </c>
      <c r="J105" t="s">
        <v>12</v>
      </c>
      <c r="K105" s="17">
        <v>1448277.41</v>
      </c>
      <c r="L105" s="17">
        <v>417760.83999999997</v>
      </c>
      <c r="M105" s="10">
        <v>0.28845360503137307</v>
      </c>
      <c r="N105" s="17">
        <v>30889.390000000003</v>
      </c>
      <c r="O105" s="17">
        <v>0</v>
      </c>
      <c r="P105" s="17">
        <v>0</v>
      </c>
      <c r="Q105" s="17">
        <v>30889.390000000003</v>
      </c>
      <c r="R105" s="10">
        <v>7.3940367412129879E-2</v>
      </c>
      <c r="S105" s="9">
        <v>1</v>
      </c>
      <c r="T105" s="17">
        <v>29243.2588</v>
      </c>
      <c r="U105" s="17">
        <v>-1646.1312000000034</v>
      </c>
      <c r="V105" s="17" t="s">
        <v>2701</v>
      </c>
      <c r="W105" s="17">
        <v>115862.19279999999</v>
      </c>
      <c r="X105" s="17">
        <v>33420.867199999993</v>
      </c>
      <c r="Y105" s="17">
        <v>3676.2953919999991</v>
      </c>
      <c r="Z105" s="17">
        <v>32919.554191999996</v>
      </c>
      <c r="AA105" s="17">
        <v>2030.1641919999929</v>
      </c>
      <c r="AB105" s="17">
        <v>0</v>
      </c>
      <c r="AC105" s="17">
        <v>0</v>
      </c>
      <c r="AD105" s="17">
        <v>1481118.41</v>
      </c>
      <c r="AE105" s="17">
        <v>428555.08</v>
      </c>
      <c r="AF105" s="17">
        <v>1813691.67</v>
      </c>
      <c r="AG105" s="17">
        <v>545072.69999999995</v>
      </c>
      <c r="AH105" s="17">
        <v>2063704.14</v>
      </c>
      <c r="AI105">
        <v>70.180000000000007</v>
      </c>
      <c r="AJ105">
        <v>0</v>
      </c>
      <c r="AK105" s="1">
        <v>6000</v>
      </c>
      <c r="AL105" s="1">
        <v>0</v>
      </c>
    </row>
    <row r="106" spans="1:38" x14ac:dyDescent="0.35">
      <c r="A106" t="s">
        <v>432</v>
      </c>
      <c r="B106" t="s">
        <v>433</v>
      </c>
      <c r="C106" s="2">
        <v>33730</v>
      </c>
      <c r="D106" s="3">
        <v>32.676712328767124</v>
      </c>
      <c r="E106" s="3" t="s">
        <v>64</v>
      </c>
      <c r="F106" s="3" t="s">
        <v>14</v>
      </c>
      <c r="G106" t="s">
        <v>434</v>
      </c>
      <c r="H106" t="s">
        <v>273</v>
      </c>
      <c r="I106" t="s">
        <v>12</v>
      </c>
      <c r="J106" s="31" t="s">
        <v>9</v>
      </c>
      <c r="K106" s="17">
        <v>4932090.22</v>
      </c>
      <c r="L106" s="17">
        <v>779666.20000000007</v>
      </c>
      <c r="M106" s="26">
        <v>0.15808027939926861</v>
      </c>
      <c r="N106" s="17">
        <v>36215.29</v>
      </c>
      <c r="O106" s="17">
        <v>0</v>
      </c>
      <c r="P106" s="17">
        <v>0</v>
      </c>
      <c r="Q106" s="17">
        <v>36215.29</v>
      </c>
      <c r="R106" s="10">
        <v>4.6449737079791324E-2</v>
      </c>
      <c r="S106" s="9">
        <v>0.75</v>
      </c>
      <c r="T106" s="17">
        <v>29237.482500000006</v>
      </c>
      <c r="U106" s="17">
        <v>-6977.8074999999953</v>
      </c>
      <c r="V106" s="17" t="s">
        <v>2701</v>
      </c>
      <c r="W106" s="17">
        <v>246604.511</v>
      </c>
      <c r="X106" s="17">
        <v>38983.310000000012</v>
      </c>
      <c r="Y106" s="17">
        <v>2046.6237750000009</v>
      </c>
      <c r="Z106" s="17">
        <v>31284.106275000006</v>
      </c>
      <c r="AA106" s="17">
        <v>-4931.1837249999953</v>
      </c>
      <c r="AB106" s="17">
        <v>445631.05564728746</v>
      </c>
      <c r="AC106" s="17">
        <v>70445.481785714219</v>
      </c>
      <c r="AD106" s="17">
        <v>3811457.04</v>
      </c>
      <c r="AE106" s="17">
        <v>700218.75</v>
      </c>
      <c r="AF106" s="17">
        <v>3863762.66</v>
      </c>
      <c r="AG106" s="17">
        <v>671622.66</v>
      </c>
      <c r="AH106" s="17">
        <v>4441482.9000000004</v>
      </c>
      <c r="AI106">
        <v>111.05</v>
      </c>
      <c r="AJ106">
        <v>170.38</v>
      </c>
      <c r="AK106" s="1">
        <v>6000</v>
      </c>
      <c r="AL106" s="1">
        <v>10222.5</v>
      </c>
    </row>
    <row r="107" spans="1:38" x14ac:dyDescent="0.35">
      <c r="A107" t="s">
        <v>435</v>
      </c>
      <c r="B107" t="s">
        <v>436</v>
      </c>
      <c r="C107" s="2">
        <v>42436</v>
      </c>
      <c r="D107" s="3">
        <v>8.8246575342465761</v>
      </c>
      <c r="E107" s="3" t="s">
        <v>64</v>
      </c>
      <c r="F107" s="3" t="s">
        <v>14</v>
      </c>
      <c r="G107" t="s">
        <v>437</v>
      </c>
      <c r="H107" t="s">
        <v>438</v>
      </c>
      <c r="I107" t="s">
        <v>12</v>
      </c>
      <c r="J107" t="s">
        <v>12</v>
      </c>
      <c r="K107" s="17">
        <v>6072656.7599999998</v>
      </c>
      <c r="L107" s="17">
        <v>1479152.5399999996</v>
      </c>
      <c r="M107" s="10">
        <v>0.24357585130498954</v>
      </c>
      <c r="N107" s="17">
        <v>125585.41000000002</v>
      </c>
      <c r="O107" s="17">
        <v>0</v>
      </c>
      <c r="P107" s="17">
        <v>0</v>
      </c>
      <c r="Q107" s="17">
        <v>125585.41000000002</v>
      </c>
      <c r="R107" s="10">
        <v>8.4903623259843131E-2</v>
      </c>
      <c r="S107" s="9">
        <v>1</v>
      </c>
      <c r="T107" s="17">
        <v>103540.67779999998</v>
      </c>
      <c r="U107" s="17">
        <v>-22044.732200000042</v>
      </c>
      <c r="V107" s="17" t="s">
        <v>2701</v>
      </c>
      <c r="W107" s="17">
        <v>485812.54080000002</v>
      </c>
      <c r="X107" s="17">
        <v>118332.20319999997</v>
      </c>
      <c r="Y107" s="17">
        <v>13016.542351999997</v>
      </c>
      <c r="Z107" s="17">
        <v>116557.22015199997</v>
      </c>
      <c r="AA107" s="17">
        <v>-9028.1898480000527</v>
      </c>
      <c r="AB107" s="17">
        <v>336956.44590345147</v>
      </c>
      <c r="AC107" s="17">
        <v>82074.453163636848</v>
      </c>
      <c r="AD107" s="17">
        <v>1911804.74</v>
      </c>
      <c r="AE107" s="17">
        <v>362822.54</v>
      </c>
      <c r="AF107" s="17">
        <v>3893845.74</v>
      </c>
      <c r="AG107" s="17">
        <v>864705.2</v>
      </c>
      <c r="AH107" s="17">
        <v>4580582.6500000004</v>
      </c>
      <c r="AI107">
        <v>132.57</v>
      </c>
      <c r="AJ107">
        <v>200</v>
      </c>
      <c r="AK107" s="1">
        <v>6000</v>
      </c>
      <c r="AL107" s="1">
        <v>12000</v>
      </c>
    </row>
    <row r="108" spans="1:38" x14ac:dyDescent="0.35">
      <c r="A108" t="s">
        <v>439</v>
      </c>
      <c r="B108" t="s">
        <v>440</v>
      </c>
      <c r="C108" s="2">
        <v>43136</v>
      </c>
      <c r="D108" s="3">
        <v>6.9068493150684933</v>
      </c>
      <c r="E108" s="3" t="s">
        <v>64</v>
      </c>
      <c r="F108" s="3" t="s">
        <v>14</v>
      </c>
      <c r="G108" t="s">
        <v>441</v>
      </c>
      <c r="H108" t="s">
        <v>308</v>
      </c>
      <c r="I108" t="s">
        <v>12</v>
      </c>
      <c r="J108" t="s">
        <v>12</v>
      </c>
      <c r="K108" s="17">
        <v>2479003.27</v>
      </c>
      <c r="L108" s="17">
        <v>707701.39999999991</v>
      </c>
      <c r="M108" s="10">
        <v>0.28547820350394287</v>
      </c>
      <c r="N108" s="17">
        <v>76419.98000000001</v>
      </c>
      <c r="O108" s="17">
        <v>0</v>
      </c>
      <c r="P108" s="17">
        <v>0</v>
      </c>
      <c r="Q108" s="17">
        <v>76419.98000000001</v>
      </c>
      <c r="R108" s="10">
        <v>0.10798336699630666</v>
      </c>
      <c r="S108" s="9">
        <v>1</v>
      </c>
      <c r="T108" s="17">
        <v>49539.097999999998</v>
      </c>
      <c r="U108" s="17">
        <v>-26880.882000000012</v>
      </c>
      <c r="V108" s="17" t="s">
        <v>2701</v>
      </c>
      <c r="W108" s="17">
        <v>198320.2616</v>
      </c>
      <c r="X108" s="17">
        <v>56616.111999999986</v>
      </c>
      <c r="Y108" s="17">
        <v>6227.7723199999982</v>
      </c>
      <c r="Z108" s="17">
        <v>55766.870319999995</v>
      </c>
      <c r="AA108" s="17">
        <v>-20653.109680000016</v>
      </c>
      <c r="AB108" s="17">
        <v>657687.83830413001</v>
      </c>
      <c r="AC108" s="17">
        <v>187755.54254545469</v>
      </c>
      <c r="AD108" s="17">
        <v>2097547.19</v>
      </c>
      <c r="AE108" s="17">
        <v>820081.1</v>
      </c>
      <c r="AF108" s="17">
        <v>1862640.28</v>
      </c>
      <c r="AG108" s="17">
        <v>733187.23</v>
      </c>
      <c r="AH108" s="17">
        <v>1748936.34</v>
      </c>
      <c r="AI108">
        <v>141.74</v>
      </c>
      <c r="AJ108">
        <v>200</v>
      </c>
      <c r="AK108" s="1">
        <v>16500</v>
      </c>
      <c r="AL108" s="1">
        <v>33000</v>
      </c>
    </row>
    <row r="109" spans="1:38" x14ac:dyDescent="0.35">
      <c r="A109" t="s">
        <v>442</v>
      </c>
      <c r="B109" t="s">
        <v>443</v>
      </c>
      <c r="C109" s="2">
        <v>44718</v>
      </c>
      <c r="D109" s="3">
        <v>2.5726027397260274</v>
      </c>
      <c r="E109" s="3" t="s">
        <v>64</v>
      </c>
      <c r="F109" s="3" t="s">
        <v>14</v>
      </c>
      <c r="G109" t="s">
        <v>444</v>
      </c>
      <c r="H109" t="s">
        <v>85</v>
      </c>
      <c r="I109" t="s">
        <v>12</v>
      </c>
      <c r="J109" t="s">
        <v>12</v>
      </c>
      <c r="K109" s="17">
        <v>813608.67</v>
      </c>
      <c r="L109" s="17">
        <v>118302.07</v>
      </c>
      <c r="M109" s="10">
        <v>0.1454041412808445</v>
      </c>
      <c r="N109" s="17">
        <v>6771.48</v>
      </c>
      <c r="O109" s="17">
        <v>0</v>
      </c>
      <c r="P109" s="17">
        <v>0</v>
      </c>
      <c r="Q109" s="17">
        <v>6771.48</v>
      </c>
      <c r="R109" s="10">
        <v>5.7238897003239246E-2</v>
      </c>
      <c r="S109" s="9">
        <v>0.75</v>
      </c>
      <c r="T109" s="17">
        <v>6210.8586750000013</v>
      </c>
      <c r="U109" s="17">
        <v>-560.62132499999825</v>
      </c>
      <c r="V109" s="17" t="s">
        <v>2701</v>
      </c>
      <c r="W109" s="17">
        <v>65088.693600000006</v>
      </c>
      <c r="X109" s="17">
        <v>9464.1656000000003</v>
      </c>
      <c r="Y109" s="17">
        <v>780.79366200000004</v>
      </c>
      <c r="Z109" s="17">
        <v>6991.6523370000014</v>
      </c>
      <c r="AA109" s="17">
        <v>220.17233700000179</v>
      </c>
      <c r="AB109" s="17">
        <v>0</v>
      </c>
      <c r="AC109" s="17">
        <v>0</v>
      </c>
      <c r="AD109" s="17">
        <v>16293.3</v>
      </c>
      <c r="AE109" s="17">
        <v>2820.53</v>
      </c>
      <c r="AF109" s="17">
        <v>108124.46</v>
      </c>
      <c r="AG109" s="17">
        <v>25433.040000000001</v>
      </c>
      <c r="AH109" s="17">
        <v>856621.81</v>
      </c>
      <c r="AI109">
        <v>94.98</v>
      </c>
      <c r="AJ109">
        <v>0</v>
      </c>
      <c r="AK109" s="1">
        <v>6000</v>
      </c>
      <c r="AL109" s="1">
        <v>0</v>
      </c>
    </row>
    <row r="110" spans="1:38" x14ac:dyDescent="0.35">
      <c r="A110" t="s">
        <v>445</v>
      </c>
      <c r="B110" t="s">
        <v>446</v>
      </c>
      <c r="C110" s="2">
        <v>42871</v>
      </c>
      <c r="D110" s="3">
        <v>7.6328767123287671</v>
      </c>
      <c r="E110" s="3" t="s">
        <v>64</v>
      </c>
      <c r="F110" s="3" t="s">
        <v>14</v>
      </c>
      <c r="G110" t="s">
        <v>447</v>
      </c>
      <c r="H110" t="s">
        <v>66</v>
      </c>
      <c r="I110" t="s">
        <v>12</v>
      </c>
      <c r="J110" t="s">
        <v>12</v>
      </c>
      <c r="K110" s="17">
        <v>7742591.3700000001</v>
      </c>
      <c r="L110" s="17">
        <v>2114427.34</v>
      </c>
      <c r="M110" s="10">
        <v>0.2730903955738529</v>
      </c>
      <c r="N110" s="17">
        <v>212507.3</v>
      </c>
      <c r="O110" s="17">
        <v>0</v>
      </c>
      <c r="P110" s="17">
        <v>0</v>
      </c>
      <c r="Q110" s="17">
        <v>212507.3</v>
      </c>
      <c r="R110" s="10">
        <v>0.1005034772204563</v>
      </c>
      <c r="S110" s="9">
        <v>1</v>
      </c>
      <c r="T110" s="17">
        <v>148009.91380000001</v>
      </c>
      <c r="U110" s="17">
        <v>-64497.386199999979</v>
      </c>
      <c r="V110" s="17" t="s">
        <v>2701</v>
      </c>
      <c r="W110" s="17">
        <v>619407.30960000004</v>
      </c>
      <c r="X110" s="17">
        <v>169154.18719999999</v>
      </c>
      <c r="Y110" s="17">
        <v>18606.960591999999</v>
      </c>
      <c r="Z110" s="17">
        <v>166616.874392</v>
      </c>
      <c r="AA110" s="17">
        <v>-45890.42560799999</v>
      </c>
      <c r="AB110" s="17">
        <v>1527646.8675099683</v>
      </c>
      <c r="AC110" s="17">
        <v>417185.68734545447</v>
      </c>
      <c r="AD110" s="17">
        <v>2790376.32</v>
      </c>
      <c r="AE110" s="17">
        <v>644475.28</v>
      </c>
      <c r="AF110" s="17">
        <v>3142667.45</v>
      </c>
      <c r="AG110" s="17">
        <v>869051.08</v>
      </c>
      <c r="AH110" s="17">
        <v>9621255</v>
      </c>
      <c r="AI110">
        <v>80.47</v>
      </c>
      <c r="AJ110">
        <v>0</v>
      </c>
      <c r="AK110" s="1">
        <v>6000</v>
      </c>
      <c r="AL110" s="1">
        <v>0</v>
      </c>
    </row>
    <row r="111" spans="1:38" x14ac:dyDescent="0.35">
      <c r="A111" t="s">
        <v>448</v>
      </c>
      <c r="B111" t="s">
        <v>449</v>
      </c>
      <c r="C111" s="2">
        <v>44802</v>
      </c>
      <c r="D111" s="3">
        <v>2.3424657534246576</v>
      </c>
      <c r="E111" s="3" t="s">
        <v>64</v>
      </c>
      <c r="F111" s="3" t="s">
        <v>14</v>
      </c>
      <c r="G111" t="s">
        <v>450</v>
      </c>
      <c r="H111" t="s">
        <v>334</v>
      </c>
      <c r="I111" t="s">
        <v>12</v>
      </c>
      <c r="J111" t="s">
        <v>12</v>
      </c>
      <c r="K111" s="17">
        <v>629441.77</v>
      </c>
      <c r="L111" s="17">
        <v>180184.83</v>
      </c>
      <c r="M111" s="10">
        <v>0.28626131691260331</v>
      </c>
      <c r="N111" s="17">
        <v>11079.93</v>
      </c>
      <c r="O111" s="17">
        <v>0</v>
      </c>
      <c r="P111" s="17">
        <v>0</v>
      </c>
      <c r="Q111" s="17">
        <v>11079.93</v>
      </c>
      <c r="R111" s="10">
        <v>6.1492024606067008E-2</v>
      </c>
      <c r="S111" s="9">
        <v>1</v>
      </c>
      <c r="T111" s="17">
        <v>12612.938099999999</v>
      </c>
      <c r="U111" s="17">
        <v>1533.0080999999991</v>
      </c>
      <c r="V111" s="17" t="s">
        <v>64</v>
      </c>
      <c r="W111" s="17">
        <v>50355.3416</v>
      </c>
      <c r="X111" s="17">
        <v>14414.786399999997</v>
      </c>
      <c r="Y111" s="17">
        <v>1585.6265039999996</v>
      </c>
      <c r="Z111" s="17">
        <v>14198.564603999999</v>
      </c>
      <c r="AA111" s="17">
        <v>3118.6346039999989</v>
      </c>
      <c r="AB111" s="17">
        <v>0</v>
      </c>
      <c r="AC111" s="17">
        <v>0</v>
      </c>
      <c r="AD111" s="17">
        <v>17809.810000000001</v>
      </c>
      <c r="AE111" s="17">
        <v>4521.1099999999997</v>
      </c>
      <c r="AF111" s="17">
        <v>389116.04</v>
      </c>
      <c r="AG111" s="17">
        <v>111876.87</v>
      </c>
      <c r="AH111" s="17">
        <v>786326.3</v>
      </c>
      <c r="AI111">
        <v>80.05</v>
      </c>
      <c r="AJ111">
        <v>0</v>
      </c>
      <c r="AK111" s="1">
        <v>6000</v>
      </c>
      <c r="AL111" s="1">
        <v>0</v>
      </c>
    </row>
    <row r="112" spans="1:38" x14ac:dyDescent="0.35">
      <c r="A112" t="s">
        <v>451</v>
      </c>
      <c r="B112" t="s">
        <v>452</v>
      </c>
      <c r="C112" s="2">
        <v>44929</v>
      </c>
      <c r="D112" s="3">
        <v>1.9945205479452055</v>
      </c>
      <c r="E112" s="3" t="s">
        <v>64</v>
      </c>
      <c r="F112" s="3" t="s">
        <v>14</v>
      </c>
      <c r="G112" t="s">
        <v>453</v>
      </c>
      <c r="H112" t="s">
        <v>454</v>
      </c>
      <c r="I112" t="s">
        <v>12</v>
      </c>
      <c r="J112" t="s">
        <v>12</v>
      </c>
      <c r="K112" s="17">
        <v>1475647.28</v>
      </c>
      <c r="L112" s="17">
        <v>409434.52999999997</v>
      </c>
      <c r="M112" s="10">
        <v>0.27746097292301447</v>
      </c>
      <c r="N112" s="17">
        <v>28738.66</v>
      </c>
      <c r="O112" s="17">
        <v>0</v>
      </c>
      <c r="P112" s="17">
        <v>16261.524848043744</v>
      </c>
      <c r="Q112" s="17">
        <v>12477.135151956256</v>
      </c>
      <c r="R112" s="10">
        <v>3.0474066640046839E-2</v>
      </c>
      <c r="S112" s="9">
        <v>1</v>
      </c>
      <c r="T112" s="17">
        <v>28660.417100000002</v>
      </c>
      <c r="U112" s="17">
        <v>16183.281948043747</v>
      </c>
      <c r="V112" s="17" t="s">
        <v>64</v>
      </c>
      <c r="W112" s="17">
        <v>118051.78240000001</v>
      </c>
      <c r="X112" s="17">
        <v>32754.7624</v>
      </c>
      <c r="Y112" s="17">
        <v>3603.0238639999998</v>
      </c>
      <c r="Z112" s="17">
        <v>32263.440964000001</v>
      </c>
      <c r="AA112" s="17">
        <v>3524.7809640000014</v>
      </c>
      <c r="AB112" s="17">
        <v>0</v>
      </c>
      <c r="AC112" s="17">
        <v>0</v>
      </c>
      <c r="AD112" s="17">
        <v>0</v>
      </c>
      <c r="AE112" s="17">
        <v>0</v>
      </c>
      <c r="AF112" s="17">
        <v>922844.36</v>
      </c>
      <c r="AG112" s="17">
        <v>271404.48</v>
      </c>
      <c r="AH112" s="17">
        <v>1697800.05</v>
      </c>
      <c r="AI112">
        <v>86.92</v>
      </c>
      <c r="AJ112">
        <v>0</v>
      </c>
      <c r="AK112" s="1">
        <v>6000</v>
      </c>
      <c r="AL112" s="1">
        <v>0</v>
      </c>
    </row>
    <row r="113" spans="1:38" x14ac:dyDescent="0.35">
      <c r="A113" t="s">
        <v>455</v>
      </c>
      <c r="B113" t="s">
        <v>456</v>
      </c>
      <c r="C113" s="2">
        <v>43836</v>
      </c>
      <c r="D113" s="3">
        <v>4.9890410958904106</v>
      </c>
      <c r="E113" s="3" t="s">
        <v>64</v>
      </c>
      <c r="F113" s="3" t="s">
        <v>14</v>
      </c>
      <c r="G113" t="s">
        <v>457</v>
      </c>
      <c r="H113" t="s">
        <v>175</v>
      </c>
      <c r="I113" t="s">
        <v>12</v>
      </c>
      <c r="J113" s="31" t="s">
        <v>9</v>
      </c>
      <c r="K113" s="17">
        <v>2333877.9700000002</v>
      </c>
      <c r="L113" s="17">
        <v>383930.01999999996</v>
      </c>
      <c r="M113" s="26">
        <v>0.16450303954837875</v>
      </c>
      <c r="N113" s="17">
        <v>18467.84</v>
      </c>
      <c r="O113" s="17">
        <v>0</v>
      </c>
      <c r="P113" s="17">
        <v>3708.3479064900021</v>
      </c>
      <c r="Q113" s="17">
        <v>14759.492093509998</v>
      </c>
      <c r="R113" s="10">
        <v>3.8443183196536702E-2</v>
      </c>
      <c r="S113" s="9">
        <v>0.75</v>
      </c>
      <c r="T113" s="17">
        <v>14397.375749999999</v>
      </c>
      <c r="U113" s="17">
        <v>-362.11634350999884</v>
      </c>
      <c r="V113" s="17" t="s">
        <v>2701</v>
      </c>
      <c r="W113" s="17">
        <v>116693.89850000001</v>
      </c>
      <c r="X113" s="17">
        <v>19196.500999999997</v>
      </c>
      <c r="Y113" s="17">
        <v>1007.8163024999999</v>
      </c>
      <c r="Z113" s="17">
        <v>15405.192052499999</v>
      </c>
      <c r="AA113" s="17">
        <v>-3062.6479475000015</v>
      </c>
      <c r="AB113" s="17">
        <v>265965.38067521376</v>
      </c>
      <c r="AC113" s="17">
        <v>43752.113535714299</v>
      </c>
      <c r="AD113" s="17">
        <v>3428119.42</v>
      </c>
      <c r="AE113" s="17">
        <v>659489.18000000005</v>
      </c>
      <c r="AF113" s="17">
        <v>3706267.41</v>
      </c>
      <c r="AG113" s="17">
        <v>891823.19</v>
      </c>
      <c r="AH113" s="17">
        <v>5820593.0300000003</v>
      </c>
      <c r="AI113">
        <v>40.1</v>
      </c>
      <c r="AJ113">
        <v>0</v>
      </c>
      <c r="AK113" s="1">
        <v>6000</v>
      </c>
      <c r="AL113" s="1">
        <v>0</v>
      </c>
    </row>
    <row r="114" spans="1:38" x14ac:dyDescent="0.35">
      <c r="A114" t="s">
        <v>458</v>
      </c>
      <c r="B114" t="s">
        <v>459</v>
      </c>
      <c r="C114" s="2">
        <v>42947</v>
      </c>
      <c r="D114" s="3">
        <v>7.4246575342465757</v>
      </c>
      <c r="E114" s="3" t="s">
        <v>64</v>
      </c>
      <c r="F114" s="3" t="s">
        <v>14</v>
      </c>
      <c r="G114" t="s">
        <v>460</v>
      </c>
      <c r="H114" t="s">
        <v>330</v>
      </c>
      <c r="I114" t="s">
        <v>12</v>
      </c>
      <c r="J114" t="s">
        <v>12</v>
      </c>
      <c r="K114" s="17">
        <v>3492668.93</v>
      </c>
      <c r="L114" s="17">
        <v>737912.92999999993</v>
      </c>
      <c r="M114" s="10">
        <v>0.21127480009964755</v>
      </c>
      <c r="N114" s="17">
        <v>42603.69</v>
      </c>
      <c r="O114" s="17">
        <v>0</v>
      </c>
      <c r="P114" s="17">
        <v>0</v>
      </c>
      <c r="Q114" s="17">
        <v>42603.69</v>
      </c>
      <c r="R114" s="10">
        <v>5.7735388916413222E-2</v>
      </c>
      <c r="S114" s="9">
        <v>0.75</v>
      </c>
      <c r="T114" s="17">
        <v>38740.428825000003</v>
      </c>
      <c r="U114" s="17">
        <v>-3863.2611749999996</v>
      </c>
      <c r="V114" s="17" t="s">
        <v>2701</v>
      </c>
      <c r="W114" s="17">
        <v>279413.51440000004</v>
      </c>
      <c r="X114" s="17">
        <v>59033.034400000004</v>
      </c>
      <c r="Y114" s="17">
        <v>4870.2253380000002</v>
      </c>
      <c r="Z114" s="17">
        <v>43610.654162999999</v>
      </c>
      <c r="AA114" s="17">
        <v>1006.9641629999969</v>
      </c>
      <c r="AB114" s="17">
        <v>0</v>
      </c>
      <c r="AC114" s="17">
        <v>0</v>
      </c>
      <c r="AD114" s="17">
        <v>2991279.27</v>
      </c>
      <c r="AE114" s="17">
        <v>591571.82999999996</v>
      </c>
      <c r="AF114" s="17">
        <v>3543626.17</v>
      </c>
      <c r="AG114" s="17">
        <v>727282.65</v>
      </c>
      <c r="AH114" s="17">
        <v>4145993.29</v>
      </c>
      <c r="AI114">
        <v>84.24</v>
      </c>
      <c r="AJ114">
        <v>0</v>
      </c>
      <c r="AK114" s="1">
        <v>6000</v>
      </c>
      <c r="AL114" s="1">
        <v>0</v>
      </c>
    </row>
    <row r="115" spans="1:38" x14ac:dyDescent="0.35">
      <c r="A115" t="s">
        <v>461</v>
      </c>
      <c r="B115" t="s">
        <v>462</v>
      </c>
      <c r="C115" s="2">
        <v>37502</v>
      </c>
      <c r="D115" s="3">
        <v>22.342465753424658</v>
      </c>
      <c r="E115" s="3" t="s">
        <v>64</v>
      </c>
      <c r="F115" s="3" t="s">
        <v>14</v>
      </c>
      <c r="G115" t="s">
        <v>463</v>
      </c>
      <c r="H115" t="s">
        <v>454</v>
      </c>
      <c r="I115" t="s">
        <v>12</v>
      </c>
      <c r="J115" t="s">
        <v>12</v>
      </c>
      <c r="K115" s="17">
        <v>1682175.7</v>
      </c>
      <c r="L115" s="17">
        <v>501674.19000000006</v>
      </c>
      <c r="M115" s="10">
        <v>0.29822936450692999</v>
      </c>
      <c r="N115" s="17">
        <v>38366.089999999997</v>
      </c>
      <c r="O115" s="17">
        <v>0</v>
      </c>
      <c r="P115" s="17">
        <v>0</v>
      </c>
      <c r="Q115" s="17">
        <v>38366.089999999997</v>
      </c>
      <c r="R115" s="10">
        <v>7.6476108926393033E-2</v>
      </c>
      <c r="S115" s="9">
        <v>1.2</v>
      </c>
      <c r="T115" s="17">
        <v>42140.631960000006</v>
      </c>
      <c r="U115" s="17">
        <v>3774.5419600000096</v>
      </c>
      <c r="V115" s="17" t="s">
        <v>64</v>
      </c>
      <c r="W115" s="17">
        <v>134574.05600000001</v>
      </c>
      <c r="X115" s="17">
        <v>40133.935200000014</v>
      </c>
      <c r="Y115" s="17">
        <v>5297.6794464000022</v>
      </c>
      <c r="Z115" s="17">
        <v>47438.311406400011</v>
      </c>
      <c r="AA115" s="17">
        <v>9072.2214064000145</v>
      </c>
      <c r="AB115" s="17">
        <v>0</v>
      </c>
      <c r="AC115" s="17">
        <v>0</v>
      </c>
      <c r="AD115" s="17">
        <v>1987397.36</v>
      </c>
      <c r="AE115" s="17">
        <v>627688.35</v>
      </c>
      <c r="AF115" s="17">
        <v>1926641.84</v>
      </c>
      <c r="AG115" s="17">
        <v>546367.77</v>
      </c>
      <c r="AH115" s="17">
        <v>2184566.7599999998</v>
      </c>
      <c r="AI115">
        <v>77</v>
      </c>
      <c r="AJ115">
        <v>0</v>
      </c>
      <c r="AK115" s="1">
        <v>6000</v>
      </c>
      <c r="AL115" s="1">
        <v>0</v>
      </c>
    </row>
    <row r="116" spans="1:38" x14ac:dyDescent="0.35">
      <c r="A116" t="s">
        <v>464</v>
      </c>
      <c r="B116" t="s">
        <v>465</v>
      </c>
      <c r="C116" s="2">
        <v>42513</v>
      </c>
      <c r="D116" s="3">
        <v>8.6136986301369856</v>
      </c>
      <c r="E116" s="3" t="s">
        <v>64</v>
      </c>
      <c r="F116" s="3" t="s">
        <v>14</v>
      </c>
      <c r="G116" t="s">
        <v>466</v>
      </c>
      <c r="H116" t="s">
        <v>353</v>
      </c>
      <c r="I116" t="s">
        <v>12</v>
      </c>
      <c r="J116" t="s">
        <v>12</v>
      </c>
      <c r="K116" s="17">
        <v>2805945.43</v>
      </c>
      <c r="L116" s="17">
        <v>770130.53</v>
      </c>
      <c r="M116" s="10">
        <v>0.27446383018218568</v>
      </c>
      <c r="N116" s="17">
        <v>69758.129999999976</v>
      </c>
      <c r="O116" s="17">
        <v>0</v>
      </c>
      <c r="P116" s="17">
        <v>0</v>
      </c>
      <c r="Q116" s="17">
        <v>69758.129999999976</v>
      </c>
      <c r="R116" s="10">
        <v>9.0579619016012747E-2</v>
      </c>
      <c r="S116" s="9">
        <v>1</v>
      </c>
      <c r="T116" s="17">
        <v>53909.137100000007</v>
      </c>
      <c r="U116" s="17">
        <v>-15848.992899999968</v>
      </c>
      <c r="V116" s="17" t="s">
        <v>2701</v>
      </c>
      <c r="W116" s="17">
        <v>224475.63440000001</v>
      </c>
      <c r="X116" s="17">
        <v>61610.4424</v>
      </c>
      <c r="Y116" s="17">
        <v>6777.1486640000003</v>
      </c>
      <c r="Z116" s="17">
        <v>60686.285764000007</v>
      </c>
      <c r="AA116" s="17">
        <v>-9071.8442359999681</v>
      </c>
      <c r="AB116" s="17">
        <v>300481.52859201853</v>
      </c>
      <c r="AC116" s="17">
        <v>82471.311236363341</v>
      </c>
      <c r="AD116" s="17">
        <v>2302743.19</v>
      </c>
      <c r="AE116" s="17">
        <v>634664.19999999995</v>
      </c>
      <c r="AF116" s="17">
        <v>2844585.62</v>
      </c>
      <c r="AG116" s="17">
        <v>823507.83</v>
      </c>
      <c r="AH116" s="17">
        <v>3150407.29</v>
      </c>
      <c r="AI116">
        <v>89.07</v>
      </c>
      <c r="AJ116">
        <v>0</v>
      </c>
      <c r="AK116" s="1">
        <v>6000</v>
      </c>
      <c r="AL116" s="1">
        <v>0</v>
      </c>
    </row>
    <row r="117" spans="1:38" x14ac:dyDescent="0.35">
      <c r="A117" t="s">
        <v>467</v>
      </c>
      <c r="B117" t="s">
        <v>468</v>
      </c>
      <c r="C117" s="2">
        <v>43836</v>
      </c>
      <c r="D117" s="3">
        <v>4.9890410958904106</v>
      </c>
      <c r="E117" s="3" t="s">
        <v>64</v>
      </c>
      <c r="F117" s="3" t="s">
        <v>14</v>
      </c>
      <c r="G117" t="s">
        <v>469</v>
      </c>
      <c r="H117" t="s">
        <v>470</v>
      </c>
      <c r="I117" t="s">
        <v>12</v>
      </c>
      <c r="J117" t="s">
        <v>12</v>
      </c>
      <c r="K117" s="17">
        <v>5898216.2699999996</v>
      </c>
      <c r="L117" s="17">
        <v>1761354.1599999997</v>
      </c>
      <c r="M117" s="10">
        <v>0.29862488579110713</v>
      </c>
      <c r="N117" s="17">
        <v>187209.57</v>
      </c>
      <c r="O117" s="17">
        <v>0</v>
      </c>
      <c r="P117" s="17">
        <v>0</v>
      </c>
      <c r="Q117" s="17">
        <v>187209.57</v>
      </c>
      <c r="R117" s="10">
        <v>0.10628729545226727</v>
      </c>
      <c r="S117" s="9">
        <v>1.2</v>
      </c>
      <c r="T117" s="17">
        <v>147953.74943999999</v>
      </c>
      <c r="U117" s="17">
        <v>-39255.820560000022</v>
      </c>
      <c r="V117" s="17" t="s">
        <v>2701</v>
      </c>
      <c r="W117" s="17">
        <v>471857.30159999995</v>
      </c>
      <c r="X117" s="17">
        <v>140908.33279999997</v>
      </c>
      <c r="Y117" s="17">
        <v>18599.899929599997</v>
      </c>
      <c r="Z117" s="17">
        <v>166553.6493696</v>
      </c>
      <c r="AA117" s="17">
        <v>-20655.920630400011</v>
      </c>
      <c r="AB117" s="17">
        <v>628819.31672417943</v>
      </c>
      <c r="AC117" s="17">
        <v>187781.09664000009</v>
      </c>
      <c r="AD117" s="17">
        <v>933378.77</v>
      </c>
      <c r="AE117" s="17">
        <v>320481.90999999997</v>
      </c>
      <c r="AF117" s="17">
        <v>3790356.57</v>
      </c>
      <c r="AG117" s="17">
        <v>1042434.46</v>
      </c>
      <c r="AH117" s="17">
        <v>4298223.01</v>
      </c>
      <c r="AI117">
        <v>137.22</v>
      </c>
      <c r="AJ117">
        <v>200</v>
      </c>
      <c r="AK117" s="1">
        <v>6000</v>
      </c>
      <c r="AL117" s="1">
        <v>12000</v>
      </c>
    </row>
    <row r="118" spans="1:38" x14ac:dyDescent="0.35">
      <c r="A118" t="s">
        <v>471</v>
      </c>
      <c r="B118" t="s">
        <v>472</v>
      </c>
      <c r="C118" s="2">
        <v>44501</v>
      </c>
      <c r="D118" s="3">
        <v>3.1671232876712327</v>
      </c>
      <c r="E118" s="3" t="s">
        <v>64</v>
      </c>
      <c r="F118" s="3" t="s">
        <v>14</v>
      </c>
      <c r="G118" t="s">
        <v>473</v>
      </c>
      <c r="H118" t="s">
        <v>474</v>
      </c>
      <c r="I118" t="s">
        <v>12</v>
      </c>
      <c r="J118" t="s">
        <v>12</v>
      </c>
      <c r="K118" s="17">
        <v>2011163.94</v>
      </c>
      <c r="L118" s="17">
        <v>477670.78999999992</v>
      </c>
      <c r="M118" s="10">
        <v>0.2375096234074284</v>
      </c>
      <c r="N118" s="17">
        <v>34264.600000000006</v>
      </c>
      <c r="O118" s="17">
        <v>0</v>
      </c>
      <c r="P118" s="17">
        <v>0</v>
      </c>
      <c r="Q118" s="17">
        <v>34264.600000000006</v>
      </c>
      <c r="R118" s="10">
        <v>7.1732667597279726E-2</v>
      </c>
      <c r="S118" s="9">
        <v>0.75</v>
      </c>
      <c r="T118" s="17">
        <v>25077.716474999994</v>
      </c>
      <c r="U118" s="17">
        <v>-9186.883525000012</v>
      </c>
      <c r="V118" s="17" t="s">
        <v>2701</v>
      </c>
      <c r="W118" s="17">
        <v>160893.1152</v>
      </c>
      <c r="X118" s="17">
        <v>38213.663199999995</v>
      </c>
      <c r="Y118" s="17">
        <v>3152.6272139999996</v>
      </c>
      <c r="Z118" s="17">
        <v>28230.343688999994</v>
      </c>
      <c r="AA118" s="17">
        <v>-6034.2563110000119</v>
      </c>
      <c r="AB118" s="17">
        <v>230966.95943323133</v>
      </c>
      <c r="AC118" s="17">
        <v>54856.875554545564</v>
      </c>
      <c r="AD118" s="17">
        <v>1489640.6</v>
      </c>
      <c r="AE118" s="17">
        <v>314948</v>
      </c>
      <c r="AF118" s="17">
        <v>2533980.67</v>
      </c>
      <c r="AG118" s="17">
        <v>557761.14</v>
      </c>
      <c r="AH118" s="17">
        <v>2393990.42</v>
      </c>
      <c r="AI118">
        <v>84.01</v>
      </c>
      <c r="AJ118">
        <v>0</v>
      </c>
      <c r="AK118" s="1">
        <v>6000</v>
      </c>
      <c r="AL118" s="1">
        <v>0</v>
      </c>
    </row>
    <row r="119" spans="1:38" x14ac:dyDescent="0.35">
      <c r="A119" t="s">
        <v>475</v>
      </c>
      <c r="B119" t="s">
        <v>476</v>
      </c>
      <c r="C119" s="2">
        <v>43843</v>
      </c>
      <c r="D119" s="3">
        <v>4.9698630136986299</v>
      </c>
      <c r="E119" s="3" t="s">
        <v>64</v>
      </c>
      <c r="F119" s="3" t="s">
        <v>14</v>
      </c>
      <c r="G119" t="s">
        <v>477</v>
      </c>
      <c r="H119" t="s">
        <v>205</v>
      </c>
      <c r="I119" t="s">
        <v>12</v>
      </c>
      <c r="J119" t="s">
        <v>12</v>
      </c>
      <c r="K119" s="17">
        <v>2595447.7200000002</v>
      </c>
      <c r="L119" s="17">
        <v>716255.48</v>
      </c>
      <c r="M119" s="10">
        <v>0.27596605952825737</v>
      </c>
      <c r="N119" s="17">
        <v>57621.26</v>
      </c>
      <c r="O119" s="17">
        <v>0</v>
      </c>
      <c r="P119" s="17">
        <v>883.94944229999965</v>
      </c>
      <c r="Q119" s="17">
        <v>56737.310557700002</v>
      </c>
      <c r="R119" s="10">
        <v>7.9213789132475468E-2</v>
      </c>
      <c r="S119" s="9">
        <v>1</v>
      </c>
      <c r="T119" s="17">
        <v>50137.883600000001</v>
      </c>
      <c r="U119" s="17">
        <v>-6599.4269577000014</v>
      </c>
      <c r="V119" s="17" t="s">
        <v>2701</v>
      </c>
      <c r="W119" s="17">
        <v>207635.81760000001</v>
      </c>
      <c r="X119" s="17">
        <v>57300.438399999992</v>
      </c>
      <c r="Y119" s="17">
        <v>6303.0482239999992</v>
      </c>
      <c r="Z119" s="17">
        <v>56440.931823999999</v>
      </c>
      <c r="AA119" s="17">
        <v>-1180.3281760000027</v>
      </c>
      <c r="AB119" s="17">
        <v>38882.521146974061</v>
      </c>
      <c r="AC119" s="17">
        <v>10730.25614545457</v>
      </c>
      <c r="AD119" s="17">
        <v>2365071.92</v>
      </c>
      <c r="AE119" s="17">
        <v>531436.18999999994</v>
      </c>
      <c r="AF119" s="17">
        <v>2700903.87</v>
      </c>
      <c r="AG119" s="17">
        <v>750902.83</v>
      </c>
      <c r="AH119" s="17">
        <v>3071373.48</v>
      </c>
      <c r="AI119">
        <v>84.5</v>
      </c>
      <c r="AJ119">
        <v>0</v>
      </c>
      <c r="AK119" s="1">
        <v>6000</v>
      </c>
      <c r="AL119" s="1">
        <v>0</v>
      </c>
    </row>
    <row r="120" spans="1:38" x14ac:dyDescent="0.35">
      <c r="A120" t="s">
        <v>478</v>
      </c>
      <c r="B120" t="s">
        <v>479</v>
      </c>
      <c r="C120" s="2">
        <v>41523</v>
      </c>
      <c r="D120" s="3">
        <v>11.326027397260274</v>
      </c>
      <c r="E120" s="3" t="s">
        <v>64</v>
      </c>
      <c r="F120" s="3" t="s">
        <v>14</v>
      </c>
      <c r="G120" t="s">
        <v>480</v>
      </c>
      <c r="H120" t="s">
        <v>160</v>
      </c>
      <c r="I120" t="s">
        <v>12</v>
      </c>
      <c r="J120" t="s">
        <v>12</v>
      </c>
      <c r="K120" s="17">
        <v>2977341.33</v>
      </c>
      <c r="L120" s="17">
        <v>750798.75999999989</v>
      </c>
      <c r="M120" s="10">
        <v>0.25217087219220508</v>
      </c>
      <c r="N120" s="17">
        <v>56649.83</v>
      </c>
      <c r="O120" s="17">
        <v>0</v>
      </c>
      <c r="P120" s="17">
        <v>0</v>
      </c>
      <c r="Q120" s="17">
        <v>56649.83</v>
      </c>
      <c r="R120" s="10">
        <v>7.5452748483495105E-2</v>
      </c>
      <c r="S120" s="9">
        <v>1</v>
      </c>
      <c r="T120" s="17">
        <v>52555.913199999995</v>
      </c>
      <c r="U120" s="17">
        <v>-4093.9168000000063</v>
      </c>
      <c r="V120" s="17" t="s">
        <v>2701</v>
      </c>
      <c r="W120" s="17">
        <v>238187.3064</v>
      </c>
      <c r="X120" s="17">
        <v>60063.900799999989</v>
      </c>
      <c r="Y120" s="17">
        <v>6607.0290879999984</v>
      </c>
      <c r="Z120" s="17">
        <v>59162.942287999991</v>
      </c>
      <c r="AA120" s="17">
        <v>2513.1122879999893</v>
      </c>
      <c r="AB120" s="17">
        <v>0</v>
      </c>
      <c r="AC120" s="17">
        <v>0</v>
      </c>
      <c r="AD120" s="17">
        <v>2245123.4900000002</v>
      </c>
      <c r="AE120" s="17">
        <v>520042.16</v>
      </c>
      <c r="AF120" s="17">
        <v>2756668.72</v>
      </c>
      <c r="AG120" s="17">
        <v>686932.95</v>
      </c>
      <c r="AH120" s="17">
        <v>3148466.12</v>
      </c>
      <c r="AI120">
        <v>94.56</v>
      </c>
      <c r="AJ120">
        <v>0</v>
      </c>
      <c r="AK120" s="1">
        <v>6000</v>
      </c>
      <c r="AL120" s="1">
        <v>0</v>
      </c>
    </row>
    <row r="121" spans="1:38" x14ac:dyDescent="0.35">
      <c r="A121" t="s">
        <v>481</v>
      </c>
      <c r="B121" t="s">
        <v>482</v>
      </c>
      <c r="C121" s="2">
        <v>40566</v>
      </c>
      <c r="D121" s="3">
        <v>13.947945205479453</v>
      </c>
      <c r="E121" s="3" t="s">
        <v>64</v>
      </c>
      <c r="F121" s="3" t="s">
        <v>14</v>
      </c>
      <c r="G121" t="s">
        <v>483</v>
      </c>
      <c r="H121" t="s">
        <v>100</v>
      </c>
      <c r="I121" t="s">
        <v>12</v>
      </c>
      <c r="J121" t="s">
        <v>12</v>
      </c>
      <c r="K121" s="17">
        <v>3608206.31</v>
      </c>
      <c r="L121" s="17">
        <v>953976.29</v>
      </c>
      <c r="M121" s="10">
        <v>0.26439072714775003</v>
      </c>
      <c r="N121" s="17">
        <v>77651.16</v>
      </c>
      <c r="O121" s="17">
        <v>0</v>
      </c>
      <c r="P121" s="17">
        <v>453.04454999999871</v>
      </c>
      <c r="Q121" s="17">
        <v>77198.115450000012</v>
      </c>
      <c r="R121" s="10">
        <v>8.0922467632817172E-2</v>
      </c>
      <c r="S121" s="9">
        <v>1</v>
      </c>
      <c r="T121" s="17">
        <v>66778.340300000011</v>
      </c>
      <c r="U121" s="17">
        <v>-10419.775150000001</v>
      </c>
      <c r="V121" s="17" t="s">
        <v>2701</v>
      </c>
      <c r="W121" s="17">
        <v>288656.5048</v>
      </c>
      <c r="X121" s="17">
        <v>76318.103199999998</v>
      </c>
      <c r="Y121" s="17">
        <v>8394.9913519999991</v>
      </c>
      <c r="Z121" s="17">
        <v>75173.331652000008</v>
      </c>
      <c r="AA121" s="17">
        <v>-2477.8283479999955</v>
      </c>
      <c r="AB121" s="17">
        <v>85198.57143838983</v>
      </c>
      <c r="AC121" s="17">
        <v>22525.712254545415</v>
      </c>
      <c r="AD121" s="17">
        <v>2202498.2200000002</v>
      </c>
      <c r="AE121" s="17">
        <v>579203.11</v>
      </c>
      <c r="AF121" s="17">
        <v>2859960.69</v>
      </c>
      <c r="AG121" s="17">
        <v>697263.55</v>
      </c>
      <c r="AH121" s="17">
        <v>3394021.84</v>
      </c>
      <c r="AI121">
        <v>106.31</v>
      </c>
      <c r="AJ121">
        <v>134.83000000000001</v>
      </c>
      <c r="AK121" s="1">
        <v>6000</v>
      </c>
      <c r="AL121" s="1">
        <v>8089.5</v>
      </c>
    </row>
    <row r="122" spans="1:38" x14ac:dyDescent="0.35">
      <c r="A122" t="s">
        <v>484</v>
      </c>
      <c r="B122" t="s">
        <v>485</v>
      </c>
      <c r="C122" s="2">
        <v>45166</v>
      </c>
      <c r="D122" s="3">
        <v>1.3452054794520547</v>
      </c>
      <c r="E122" s="3" t="s">
        <v>64</v>
      </c>
      <c r="F122" s="3" t="s">
        <v>14</v>
      </c>
      <c r="G122" t="s">
        <v>486</v>
      </c>
      <c r="H122" t="s">
        <v>226</v>
      </c>
      <c r="I122" t="s">
        <v>12</v>
      </c>
      <c r="J122" t="s">
        <v>12</v>
      </c>
      <c r="K122" s="17">
        <v>858065.31</v>
      </c>
      <c r="L122" s="17">
        <v>238679.16000000003</v>
      </c>
      <c r="M122" s="10">
        <v>0.27815966595829406</v>
      </c>
      <c r="N122" s="17">
        <v>15242.53</v>
      </c>
      <c r="O122" s="17">
        <v>407.82</v>
      </c>
      <c r="P122" s="17">
        <v>1164.328597499989</v>
      </c>
      <c r="Q122" s="17">
        <v>13670.381402500012</v>
      </c>
      <c r="R122" s="10">
        <v>5.7275136222617887E-2</v>
      </c>
      <c r="S122" s="9">
        <v>1</v>
      </c>
      <c r="T122" s="17">
        <v>16707.541200000003</v>
      </c>
      <c r="U122" s="17">
        <v>3037.1597974999913</v>
      </c>
      <c r="V122" s="17" t="s">
        <v>64</v>
      </c>
      <c r="W122" s="17">
        <v>68645.224800000011</v>
      </c>
      <c r="X122" s="17">
        <v>19094.332800000007</v>
      </c>
      <c r="Y122" s="17">
        <v>2100.3766080000009</v>
      </c>
      <c r="Z122" s="17">
        <v>18807.917808000006</v>
      </c>
      <c r="AA122" s="17">
        <v>3565.387808000005</v>
      </c>
      <c r="AB122" s="17">
        <v>0</v>
      </c>
      <c r="AC122" s="17">
        <v>0</v>
      </c>
      <c r="AD122" s="17">
        <v>0</v>
      </c>
      <c r="AE122" s="17">
        <v>0</v>
      </c>
      <c r="AF122" s="17">
        <v>7770.29</v>
      </c>
      <c r="AG122" s="17">
        <v>1066.94</v>
      </c>
      <c r="AH122" s="17">
        <v>1606293.76</v>
      </c>
      <c r="AI122">
        <v>53.42</v>
      </c>
      <c r="AJ122">
        <v>0</v>
      </c>
      <c r="AK122" s="1">
        <v>6000</v>
      </c>
      <c r="AL122" s="1">
        <v>0</v>
      </c>
    </row>
    <row r="123" spans="1:38" x14ac:dyDescent="0.35">
      <c r="A123" t="s">
        <v>487</v>
      </c>
      <c r="B123" t="s">
        <v>488</v>
      </c>
      <c r="C123" s="2">
        <v>44725</v>
      </c>
      <c r="D123" s="3">
        <v>2.5534246575342467</v>
      </c>
      <c r="E123" s="3" t="s">
        <v>64</v>
      </c>
      <c r="F123" s="3" t="s">
        <v>14</v>
      </c>
      <c r="G123" t="s">
        <v>489</v>
      </c>
      <c r="H123" t="s">
        <v>96</v>
      </c>
      <c r="I123" t="s">
        <v>12</v>
      </c>
      <c r="J123" t="s">
        <v>12</v>
      </c>
      <c r="K123" s="17">
        <v>1436691.08</v>
      </c>
      <c r="L123" s="17">
        <v>600405.12</v>
      </c>
      <c r="M123" s="10">
        <v>0.41790829521959583</v>
      </c>
      <c r="N123" s="17">
        <v>40622.520000000004</v>
      </c>
      <c r="O123" s="17">
        <v>0</v>
      </c>
      <c r="P123" s="17">
        <v>10029.032307975052</v>
      </c>
      <c r="Q123" s="17">
        <v>30593.487692024952</v>
      </c>
      <c r="R123" s="10">
        <v>5.0954741511906078E-2</v>
      </c>
      <c r="S123" s="9">
        <v>1.2</v>
      </c>
      <c r="T123" s="17">
        <v>50434.030080000004</v>
      </c>
      <c r="U123" s="17">
        <v>19840.542387975052</v>
      </c>
      <c r="V123" s="17" t="s">
        <v>64</v>
      </c>
      <c r="W123" s="17">
        <v>114935.28640000001</v>
      </c>
      <c r="X123" s="17">
        <v>48032.409599999999</v>
      </c>
      <c r="Y123" s="17">
        <v>6340.2780671999999</v>
      </c>
      <c r="Z123" s="17">
        <v>56774.308147200005</v>
      </c>
      <c r="AA123" s="17">
        <v>16151.788147200001</v>
      </c>
      <c r="AB123" s="17">
        <v>0</v>
      </c>
      <c r="AC123" s="17">
        <v>0</v>
      </c>
      <c r="AD123" s="17">
        <v>211365.94</v>
      </c>
      <c r="AE123" s="17">
        <v>107231.02</v>
      </c>
      <c r="AF123" s="17">
        <v>935218.67</v>
      </c>
      <c r="AG123" s="17">
        <v>426958.11</v>
      </c>
      <c r="AH123" s="17">
        <v>1675786.83</v>
      </c>
      <c r="AI123">
        <v>85.73</v>
      </c>
      <c r="AJ123">
        <v>0</v>
      </c>
      <c r="AK123" s="1">
        <v>3750</v>
      </c>
      <c r="AL123" s="1">
        <v>0</v>
      </c>
    </row>
    <row r="124" spans="1:38" x14ac:dyDescent="0.35">
      <c r="A124" t="s">
        <v>490</v>
      </c>
      <c r="B124" t="s">
        <v>491</v>
      </c>
      <c r="C124" s="2">
        <v>38196</v>
      </c>
      <c r="D124" s="3">
        <v>20.44109589041096</v>
      </c>
      <c r="E124" s="3" t="s">
        <v>64</v>
      </c>
      <c r="F124" s="3" t="s">
        <v>14</v>
      </c>
      <c r="G124" t="s">
        <v>492</v>
      </c>
      <c r="H124" t="s">
        <v>493</v>
      </c>
      <c r="I124" t="s">
        <v>12</v>
      </c>
      <c r="J124" t="s">
        <v>12</v>
      </c>
      <c r="K124" s="17">
        <v>3725385.28</v>
      </c>
      <c r="L124" s="17">
        <v>965965.45</v>
      </c>
      <c r="M124" s="10">
        <v>0.25929276501570331</v>
      </c>
      <c r="N124" s="17">
        <v>83128.730000000025</v>
      </c>
      <c r="O124" s="17">
        <v>0</v>
      </c>
      <c r="P124" s="17">
        <v>1696.4078714999996</v>
      </c>
      <c r="Q124" s="17">
        <v>81432.322128500033</v>
      </c>
      <c r="R124" s="10">
        <v>8.4301485243079899E-2</v>
      </c>
      <c r="S124" s="9">
        <v>1</v>
      </c>
      <c r="T124" s="17">
        <v>67617.5815</v>
      </c>
      <c r="U124" s="17">
        <v>-13814.740628500032</v>
      </c>
      <c r="V124" s="17" t="s">
        <v>2701</v>
      </c>
      <c r="W124" s="17">
        <v>298030.8224</v>
      </c>
      <c r="X124" s="17">
        <v>77277.236000000004</v>
      </c>
      <c r="Y124" s="17">
        <v>8500.4959600000002</v>
      </c>
      <c r="Z124" s="17">
        <v>76118.07746</v>
      </c>
      <c r="AA124" s="17">
        <v>-7010.6525400000246</v>
      </c>
      <c r="AB124" s="17">
        <v>245796.31022574546</v>
      </c>
      <c r="AC124" s="17">
        <v>63733.204909091131</v>
      </c>
      <c r="AD124" s="17">
        <v>4508876</v>
      </c>
      <c r="AE124" s="17">
        <v>917204.44</v>
      </c>
      <c r="AF124" s="17">
        <v>4034110.36</v>
      </c>
      <c r="AG124" s="17">
        <v>909234.3</v>
      </c>
      <c r="AH124" s="17">
        <v>4664542.26</v>
      </c>
      <c r="AI124">
        <v>79.87</v>
      </c>
      <c r="AJ124">
        <v>0</v>
      </c>
      <c r="AK124" s="1">
        <v>6000</v>
      </c>
      <c r="AL124" s="1">
        <v>0</v>
      </c>
    </row>
    <row r="125" spans="1:38" x14ac:dyDescent="0.35">
      <c r="A125" t="s">
        <v>494</v>
      </c>
      <c r="B125" t="s">
        <v>495</v>
      </c>
      <c r="C125" s="2">
        <v>43850</v>
      </c>
      <c r="D125" s="3">
        <v>4.9506849315068493</v>
      </c>
      <c r="E125" s="3" t="s">
        <v>64</v>
      </c>
      <c r="F125" s="3" t="s">
        <v>14</v>
      </c>
      <c r="G125" t="s">
        <v>496</v>
      </c>
      <c r="H125" t="s">
        <v>497</v>
      </c>
      <c r="I125" t="s">
        <v>12</v>
      </c>
      <c r="J125" t="s">
        <v>12</v>
      </c>
      <c r="K125" s="17">
        <v>4813453.84</v>
      </c>
      <c r="L125" s="17">
        <v>1305697.55</v>
      </c>
      <c r="M125" s="10">
        <v>0.27126001274793571</v>
      </c>
      <c r="N125" s="17">
        <v>121223.37999999999</v>
      </c>
      <c r="O125" s="17">
        <v>0</v>
      </c>
      <c r="P125" s="17">
        <v>34176.76505638496</v>
      </c>
      <c r="Q125" s="17">
        <v>87046.61494361503</v>
      </c>
      <c r="R125" s="10">
        <v>6.6666752146096186E-2</v>
      </c>
      <c r="S125" s="9">
        <v>1</v>
      </c>
      <c r="T125" s="17">
        <v>91398.828500000018</v>
      </c>
      <c r="U125" s="17">
        <v>4352.2135563849879</v>
      </c>
      <c r="V125" s="17" t="s">
        <v>64</v>
      </c>
      <c r="W125" s="17">
        <v>385076.30719999998</v>
      </c>
      <c r="X125" s="17">
        <v>104455.804</v>
      </c>
      <c r="Y125" s="17">
        <v>11490.138440000001</v>
      </c>
      <c r="Z125" s="17">
        <v>102888.96694000001</v>
      </c>
      <c r="AA125" s="17">
        <v>-18334.413059999977</v>
      </c>
      <c r="AB125" s="17">
        <v>614452.82950169954</v>
      </c>
      <c r="AC125" s="17">
        <v>166676.48236363617</v>
      </c>
      <c r="AD125" s="17">
        <v>1745324.82</v>
      </c>
      <c r="AE125" s="17">
        <v>300356.31</v>
      </c>
      <c r="AF125" s="17">
        <v>3065304.46</v>
      </c>
      <c r="AG125" s="17">
        <v>806074.58</v>
      </c>
      <c r="AH125" s="17">
        <v>6613479.3899999997</v>
      </c>
      <c r="AI125">
        <v>72.78</v>
      </c>
      <c r="AJ125">
        <v>0</v>
      </c>
      <c r="AK125" s="1">
        <v>6000</v>
      </c>
      <c r="AL125" s="1">
        <v>0</v>
      </c>
    </row>
    <row r="126" spans="1:38" x14ac:dyDescent="0.35">
      <c r="A126" t="s">
        <v>498</v>
      </c>
      <c r="B126" t="s">
        <v>499</v>
      </c>
      <c r="C126" s="2">
        <v>37501</v>
      </c>
      <c r="D126" s="3">
        <v>22.345205479452055</v>
      </c>
      <c r="E126" s="3" t="s">
        <v>64</v>
      </c>
      <c r="F126" s="3" t="s">
        <v>14</v>
      </c>
      <c r="G126" t="s">
        <v>500</v>
      </c>
      <c r="H126" t="s">
        <v>66</v>
      </c>
      <c r="I126" t="s">
        <v>12</v>
      </c>
      <c r="J126" s="31" t="s">
        <v>9</v>
      </c>
      <c r="K126" s="17">
        <v>3187663.38</v>
      </c>
      <c r="L126" s="17">
        <v>596166.00999999989</v>
      </c>
      <c r="M126" s="26">
        <v>0.18702288759235297</v>
      </c>
      <c r="N126" s="17">
        <v>28223.860000000004</v>
      </c>
      <c r="O126" s="17">
        <v>0</v>
      </c>
      <c r="P126" s="17">
        <v>0</v>
      </c>
      <c r="Q126" s="17">
        <v>28223.860000000004</v>
      </c>
      <c r="R126" s="10">
        <v>4.7342283066423074E-2</v>
      </c>
      <c r="S126" s="9">
        <v>0.75</v>
      </c>
      <c r="T126" s="17">
        <v>22356.225374999998</v>
      </c>
      <c r="U126" s="17">
        <v>-5867.6346250000061</v>
      </c>
      <c r="V126" s="17" t="s">
        <v>2701</v>
      </c>
      <c r="W126" s="17">
        <v>159383.16899999999</v>
      </c>
      <c r="X126" s="17">
        <v>29808.300499999994</v>
      </c>
      <c r="Y126" s="17">
        <v>1564.9357762499997</v>
      </c>
      <c r="Z126" s="17">
        <v>23921.161151249999</v>
      </c>
      <c r="AA126" s="17">
        <v>-4302.6988487500057</v>
      </c>
      <c r="AB126" s="17">
        <v>328660.98477044172</v>
      </c>
      <c r="AC126" s="17">
        <v>61467.126410714358</v>
      </c>
      <c r="AD126" s="17">
        <v>3770856.57</v>
      </c>
      <c r="AE126" s="17">
        <v>565726.42000000004</v>
      </c>
      <c r="AF126" s="17">
        <v>3610235.54</v>
      </c>
      <c r="AG126" s="17">
        <v>621956.76</v>
      </c>
      <c r="AH126" s="17">
        <v>4088322.59</v>
      </c>
      <c r="AI126">
        <v>77.97</v>
      </c>
      <c r="AJ126">
        <v>0</v>
      </c>
      <c r="AK126" s="1">
        <v>6000</v>
      </c>
      <c r="AL126" s="1">
        <v>0</v>
      </c>
    </row>
    <row r="127" spans="1:38" x14ac:dyDescent="0.35">
      <c r="A127" t="s">
        <v>501</v>
      </c>
      <c r="B127" t="s">
        <v>502</v>
      </c>
      <c r="C127" s="2">
        <v>44929</v>
      </c>
      <c r="D127" s="3">
        <v>1.9945205479452055</v>
      </c>
      <c r="E127" s="3" t="s">
        <v>64</v>
      </c>
      <c r="F127" s="3" t="s">
        <v>14</v>
      </c>
      <c r="G127" t="s">
        <v>503</v>
      </c>
      <c r="H127" t="s">
        <v>454</v>
      </c>
      <c r="I127" t="s">
        <v>12</v>
      </c>
      <c r="J127" t="s">
        <v>12</v>
      </c>
      <c r="K127" s="17">
        <v>1740083.8</v>
      </c>
      <c r="L127" s="17">
        <v>566730.04</v>
      </c>
      <c r="M127" s="10">
        <v>0.32569123395091665</v>
      </c>
      <c r="N127" s="17">
        <v>45899</v>
      </c>
      <c r="O127" s="17">
        <v>0</v>
      </c>
      <c r="P127" s="17">
        <v>81170.041087319958</v>
      </c>
      <c r="Q127" s="17">
        <v>-35271.041087319958</v>
      </c>
      <c r="R127" s="10">
        <v>-6.2236053496158343E-2</v>
      </c>
      <c r="S127" s="9">
        <v>1.2</v>
      </c>
      <c r="T127" s="17">
        <v>47605.323360000009</v>
      </c>
      <c r="U127" s="17">
        <v>82876.364447319967</v>
      </c>
      <c r="V127" s="17" t="s">
        <v>64</v>
      </c>
      <c r="W127" s="17">
        <v>139206.704</v>
      </c>
      <c r="X127" s="17">
        <v>45338.403200000001</v>
      </c>
      <c r="Y127" s="17">
        <v>5984.6692223999999</v>
      </c>
      <c r="Z127" s="17">
        <v>53589.992582400009</v>
      </c>
      <c r="AA127" s="17">
        <v>7690.9925824000093</v>
      </c>
      <c r="AB127" s="17">
        <v>0</v>
      </c>
      <c r="AC127" s="17">
        <v>0</v>
      </c>
      <c r="AD127" s="17">
        <v>0</v>
      </c>
      <c r="AE127" s="17">
        <v>0</v>
      </c>
      <c r="AF127" s="17">
        <v>804080.87</v>
      </c>
      <c r="AG127" s="17">
        <v>236753.7</v>
      </c>
      <c r="AH127" s="17">
        <v>3148206.67</v>
      </c>
      <c r="AI127">
        <v>55.27</v>
      </c>
      <c r="AJ127">
        <v>0</v>
      </c>
      <c r="AK127" s="1">
        <v>6000</v>
      </c>
      <c r="AL127" s="1">
        <v>0</v>
      </c>
    </row>
    <row r="128" spans="1:38" x14ac:dyDescent="0.35">
      <c r="A128" t="s">
        <v>504</v>
      </c>
      <c r="B128" t="s">
        <v>505</v>
      </c>
      <c r="C128" s="2">
        <v>42310</v>
      </c>
      <c r="D128" s="3">
        <v>9.169863013698631</v>
      </c>
      <c r="E128" s="3" t="s">
        <v>64</v>
      </c>
      <c r="F128" s="3" t="s">
        <v>14</v>
      </c>
      <c r="G128" t="s">
        <v>506</v>
      </c>
      <c r="H128" t="s">
        <v>396</v>
      </c>
      <c r="I128" t="s">
        <v>12</v>
      </c>
      <c r="J128" t="s">
        <v>12</v>
      </c>
      <c r="K128" s="17">
        <v>3920394.08</v>
      </c>
      <c r="L128" s="17">
        <v>835603.17999999993</v>
      </c>
      <c r="M128" s="10">
        <v>0.21314264916959572</v>
      </c>
      <c r="N128" s="17">
        <v>64088.150000000009</v>
      </c>
      <c r="O128" s="17">
        <v>0</v>
      </c>
      <c r="P128" s="17">
        <v>0</v>
      </c>
      <c r="Q128" s="17">
        <v>64088.150000000009</v>
      </c>
      <c r="R128" s="10">
        <v>7.6696871833350388E-2</v>
      </c>
      <c r="S128" s="9">
        <v>0.75</v>
      </c>
      <c r="T128" s="17">
        <v>43869.166949999999</v>
      </c>
      <c r="U128" s="17">
        <v>-20218.98305000001</v>
      </c>
      <c r="V128" s="17" t="s">
        <v>2701</v>
      </c>
      <c r="W128" s="17">
        <v>313631.52640000003</v>
      </c>
      <c r="X128" s="17">
        <v>66848.254400000005</v>
      </c>
      <c r="Y128" s="17">
        <v>5514.9809880000003</v>
      </c>
      <c r="Z128" s="17">
        <v>49384.147938000002</v>
      </c>
      <c r="AA128" s="17">
        <v>-14704.002062000007</v>
      </c>
      <c r="AB128" s="17">
        <v>627151.5651089598</v>
      </c>
      <c r="AC128" s="17">
        <v>133672.74601818188</v>
      </c>
      <c r="AD128" s="17">
        <v>2923564.41</v>
      </c>
      <c r="AE128" s="17">
        <v>684140.28</v>
      </c>
      <c r="AF128" s="17">
        <v>3423863.07</v>
      </c>
      <c r="AG128" s="17">
        <v>862474.34</v>
      </c>
      <c r="AH128" s="17">
        <v>3863295.26</v>
      </c>
      <c r="AI128">
        <v>101.48</v>
      </c>
      <c r="AJ128">
        <v>107.4</v>
      </c>
      <c r="AK128" s="1">
        <v>6000</v>
      </c>
      <c r="AL128" s="1">
        <v>6444</v>
      </c>
    </row>
    <row r="129" spans="1:38" x14ac:dyDescent="0.35">
      <c r="A129" t="s">
        <v>507</v>
      </c>
      <c r="B129" t="s">
        <v>508</v>
      </c>
      <c r="C129" s="2">
        <v>42739</v>
      </c>
      <c r="D129" s="3">
        <v>7.9945205479452053</v>
      </c>
      <c r="E129" s="3" t="s">
        <v>64</v>
      </c>
      <c r="F129" s="3" t="s">
        <v>14</v>
      </c>
      <c r="G129" t="s">
        <v>509</v>
      </c>
      <c r="H129" t="s">
        <v>269</v>
      </c>
      <c r="I129" t="s">
        <v>12</v>
      </c>
      <c r="J129" t="s">
        <v>12</v>
      </c>
      <c r="K129" s="17">
        <v>3615297.6</v>
      </c>
      <c r="L129" s="17">
        <v>836557.61999999988</v>
      </c>
      <c r="M129" s="10">
        <v>0.23139384707914498</v>
      </c>
      <c r="N129" s="17">
        <v>57216.509999999995</v>
      </c>
      <c r="O129" s="17">
        <v>0</v>
      </c>
      <c r="P129" s="17">
        <v>0</v>
      </c>
      <c r="Q129" s="17">
        <v>57216.509999999995</v>
      </c>
      <c r="R129" s="10">
        <v>6.8395181195050267E-2</v>
      </c>
      <c r="S129" s="9">
        <v>0.75</v>
      </c>
      <c r="T129" s="17">
        <v>43919.275049999997</v>
      </c>
      <c r="U129" s="17">
        <v>-13297.234949999998</v>
      </c>
      <c r="V129" s="17" t="s">
        <v>2701</v>
      </c>
      <c r="W129" s="17">
        <v>289223.80800000002</v>
      </c>
      <c r="X129" s="17">
        <v>66924.609599999996</v>
      </c>
      <c r="Y129" s="17">
        <v>5521.2802919999995</v>
      </c>
      <c r="Z129" s="17">
        <v>49440.555341999992</v>
      </c>
      <c r="AA129" s="17">
        <v>-7775.9546580000024</v>
      </c>
      <c r="AB129" s="17">
        <v>305498.60241845768</v>
      </c>
      <c r="AC129" s="17">
        <v>70690.496890909111</v>
      </c>
      <c r="AD129" s="17">
        <v>5152848.3600000003</v>
      </c>
      <c r="AE129" s="17">
        <v>1048756.94</v>
      </c>
      <c r="AF129" s="17">
        <v>5559202.0499999998</v>
      </c>
      <c r="AG129" s="17">
        <v>997940.72</v>
      </c>
      <c r="AH129" s="17">
        <v>4058580.09</v>
      </c>
      <c r="AI129">
        <v>89.08</v>
      </c>
      <c r="AJ129">
        <v>0</v>
      </c>
      <c r="AK129" s="1">
        <v>6000</v>
      </c>
      <c r="AL129" s="1">
        <v>0</v>
      </c>
    </row>
    <row r="130" spans="1:38" x14ac:dyDescent="0.35">
      <c r="A130" t="s">
        <v>510</v>
      </c>
      <c r="B130" t="s">
        <v>511</v>
      </c>
      <c r="C130" s="2">
        <v>42324</v>
      </c>
      <c r="D130" s="3">
        <v>9.131506849315068</v>
      </c>
      <c r="E130" s="3" t="s">
        <v>64</v>
      </c>
      <c r="F130" s="3" t="s">
        <v>14</v>
      </c>
      <c r="G130" t="s">
        <v>512</v>
      </c>
      <c r="H130" t="s">
        <v>297</v>
      </c>
      <c r="I130" t="s">
        <v>12</v>
      </c>
      <c r="J130" t="s">
        <v>12</v>
      </c>
      <c r="K130" s="17">
        <v>2477353.65</v>
      </c>
      <c r="L130" s="17">
        <v>556308.63</v>
      </c>
      <c r="M130" s="10">
        <v>0.22455761614818298</v>
      </c>
      <c r="N130" s="17">
        <v>38531.839999999997</v>
      </c>
      <c r="O130" s="17">
        <v>0</v>
      </c>
      <c r="P130" s="17">
        <v>0</v>
      </c>
      <c r="Q130" s="17">
        <v>38531.839999999997</v>
      </c>
      <c r="R130" s="10">
        <v>6.9263423075065361E-2</v>
      </c>
      <c r="S130" s="9">
        <v>0.75</v>
      </c>
      <c r="T130" s="17">
        <v>29206.203075000005</v>
      </c>
      <c r="U130" s="17">
        <v>-9325.6369249999916</v>
      </c>
      <c r="V130" s="17" t="s">
        <v>2701</v>
      </c>
      <c r="W130" s="17">
        <v>198188.29199999999</v>
      </c>
      <c r="X130" s="17">
        <v>44504.690399999999</v>
      </c>
      <c r="Y130" s="17">
        <v>3671.636958</v>
      </c>
      <c r="Z130" s="17">
        <v>32877.840033000008</v>
      </c>
      <c r="AA130" s="17">
        <v>-5653.9999669999888</v>
      </c>
      <c r="AB130" s="17">
        <v>228894.48410461229</v>
      </c>
      <c r="AC130" s="17">
        <v>51399.999699999898</v>
      </c>
      <c r="AD130" s="17">
        <v>2280784.69</v>
      </c>
      <c r="AE130" s="17">
        <v>568319.37</v>
      </c>
      <c r="AF130" s="17">
        <v>2186610.77</v>
      </c>
      <c r="AG130" s="17">
        <v>535176.9</v>
      </c>
      <c r="AH130" s="17">
        <v>2638746.9900000002</v>
      </c>
      <c r="AI130">
        <v>93.88</v>
      </c>
      <c r="AJ130">
        <v>0</v>
      </c>
      <c r="AK130" s="1">
        <v>6000</v>
      </c>
      <c r="AL130" s="1">
        <v>0</v>
      </c>
    </row>
    <row r="131" spans="1:38" x14ac:dyDescent="0.35">
      <c r="A131" t="s">
        <v>513</v>
      </c>
      <c r="B131" t="s">
        <v>514</v>
      </c>
      <c r="C131" s="2">
        <v>44725</v>
      </c>
      <c r="D131" s="3">
        <v>2.5534246575342467</v>
      </c>
      <c r="E131" s="3" t="s">
        <v>64</v>
      </c>
      <c r="F131" s="3" t="s">
        <v>14</v>
      </c>
      <c r="G131" t="s">
        <v>515</v>
      </c>
      <c r="H131" t="s">
        <v>146</v>
      </c>
      <c r="I131" t="s">
        <v>12</v>
      </c>
      <c r="J131" t="s">
        <v>12</v>
      </c>
      <c r="K131" s="17">
        <v>2133104.73</v>
      </c>
      <c r="L131" s="17">
        <v>615065.27</v>
      </c>
      <c r="M131" s="10">
        <v>0.28834274349014266</v>
      </c>
      <c r="N131" s="17">
        <v>41555.320000000007</v>
      </c>
      <c r="O131" s="17">
        <v>0</v>
      </c>
      <c r="P131" s="17">
        <v>43835.499984900001</v>
      </c>
      <c r="Q131" s="17">
        <v>-2280.1799848999945</v>
      </c>
      <c r="R131" s="10">
        <v>-3.7072162843790456E-3</v>
      </c>
      <c r="S131" s="9">
        <v>1</v>
      </c>
      <c r="T131" s="17">
        <v>43054.568900000006</v>
      </c>
      <c r="U131" s="17">
        <v>45334.7488849</v>
      </c>
      <c r="V131" s="17" t="s">
        <v>64</v>
      </c>
      <c r="W131" s="17">
        <v>170648.37840000002</v>
      </c>
      <c r="X131" s="17">
        <v>49205.221600000004</v>
      </c>
      <c r="Y131" s="17">
        <v>5412.5743760000005</v>
      </c>
      <c r="Z131" s="17">
        <v>48467.143276000003</v>
      </c>
      <c r="AA131" s="17">
        <v>6911.8232759999955</v>
      </c>
      <c r="AB131" s="17">
        <v>0</v>
      </c>
      <c r="AC131" s="17">
        <v>0</v>
      </c>
      <c r="AD131" s="17">
        <v>113137.87</v>
      </c>
      <c r="AE131" s="17">
        <v>29266.41</v>
      </c>
      <c r="AF131" s="17">
        <v>1007780.45</v>
      </c>
      <c r="AG131" s="17">
        <v>268408.46999999997</v>
      </c>
      <c r="AH131" s="17">
        <v>2421430.31</v>
      </c>
      <c r="AI131">
        <v>88.09</v>
      </c>
      <c r="AJ131">
        <v>0</v>
      </c>
      <c r="AK131" s="1">
        <v>3750</v>
      </c>
      <c r="AL131" s="1">
        <v>0</v>
      </c>
    </row>
    <row r="132" spans="1:38" x14ac:dyDescent="0.35">
      <c r="A132" t="s">
        <v>516</v>
      </c>
      <c r="B132" t="s">
        <v>517</v>
      </c>
      <c r="C132" s="2">
        <v>44810</v>
      </c>
      <c r="D132" s="3">
        <v>2.3205479452054796</v>
      </c>
      <c r="E132" s="3" t="s">
        <v>64</v>
      </c>
      <c r="F132" s="3" t="s">
        <v>14</v>
      </c>
      <c r="G132" t="s">
        <v>518</v>
      </c>
      <c r="H132" t="s">
        <v>96</v>
      </c>
      <c r="I132" t="s">
        <v>12</v>
      </c>
      <c r="J132" t="s">
        <v>12</v>
      </c>
      <c r="K132" s="17">
        <v>1558342.04</v>
      </c>
      <c r="L132" s="17">
        <v>376507.63</v>
      </c>
      <c r="M132" s="10">
        <v>0.24160782442858308</v>
      </c>
      <c r="N132" s="17">
        <v>23590.619999999995</v>
      </c>
      <c r="O132" s="17">
        <v>0</v>
      </c>
      <c r="P132" s="17">
        <v>0</v>
      </c>
      <c r="Q132" s="17">
        <v>23590.619999999995</v>
      </c>
      <c r="R132" s="10">
        <v>6.2656419472827143E-2</v>
      </c>
      <c r="S132" s="9">
        <v>1</v>
      </c>
      <c r="T132" s="17">
        <v>26355.534100000004</v>
      </c>
      <c r="U132" s="17">
        <v>2764.9141000000091</v>
      </c>
      <c r="V132" s="17" t="s">
        <v>64</v>
      </c>
      <c r="W132" s="17">
        <v>124667.36320000001</v>
      </c>
      <c r="X132" s="17">
        <v>30120.610400000001</v>
      </c>
      <c r="Y132" s="17">
        <v>3313.2671440000004</v>
      </c>
      <c r="Z132" s="17">
        <v>29668.801244000006</v>
      </c>
      <c r="AA132" s="17">
        <v>6078.1812440000103</v>
      </c>
      <c r="AB132" s="17">
        <v>0</v>
      </c>
      <c r="AC132" s="17">
        <v>0</v>
      </c>
      <c r="AD132" s="17">
        <v>388188.21</v>
      </c>
      <c r="AE132" s="17">
        <v>91121.76</v>
      </c>
      <c r="AF132" s="17">
        <v>1196487.1200000001</v>
      </c>
      <c r="AG132" s="17">
        <v>289498.65000000002</v>
      </c>
      <c r="AH132" s="17">
        <v>2376483.58</v>
      </c>
      <c r="AI132">
        <v>65.569999999999993</v>
      </c>
      <c r="AJ132">
        <v>0</v>
      </c>
      <c r="AK132" s="1">
        <v>6000</v>
      </c>
      <c r="AL132" s="1">
        <v>0</v>
      </c>
    </row>
    <row r="133" spans="1:38" x14ac:dyDescent="0.35">
      <c r="A133" t="s">
        <v>519</v>
      </c>
      <c r="B133" t="s">
        <v>520</v>
      </c>
      <c r="C133" s="2">
        <v>44704</v>
      </c>
      <c r="D133" s="3">
        <v>2.6109589041095891</v>
      </c>
      <c r="E133" s="3" t="s">
        <v>64</v>
      </c>
      <c r="F133" s="3" t="s">
        <v>14</v>
      </c>
      <c r="G133" t="s">
        <v>521</v>
      </c>
      <c r="H133" t="s">
        <v>438</v>
      </c>
      <c r="I133" t="s">
        <v>12</v>
      </c>
      <c r="J133" t="s">
        <v>12</v>
      </c>
      <c r="K133" s="17">
        <v>3852180.51</v>
      </c>
      <c r="L133" s="17">
        <v>1111910.1399999999</v>
      </c>
      <c r="M133" s="10">
        <v>0.28864435015793172</v>
      </c>
      <c r="N133" s="17">
        <v>81897.350000000006</v>
      </c>
      <c r="O133" s="17">
        <v>0</v>
      </c>
      <c r="P133" s="17">
        <v>9547.7616862687864</v>
      </c>
      <c r="Q133" s="17">
        <v>72349.588313731219</v>
      </c>
      <c r="R133" s="10">
        <v>6.5067837508641868E-2</v>
      </c>
      <c r="S133" s="9">
        <v>1</v>
      </c>
      <c r="T133" s="17">
        <v>77833.709799999997</v>
      </c>
      <c r="U133" s="17">
        <v>5484.1214862687775</v>
      </c>
      <c r="V133" s="17" t="s">
        <v>64</v>
      </c>
      <c r="W133" s="17">
        <v>308174.44079999998</v>
      </c>
      <c r="X133" s="17">
        <v>88952.811199999996</v>
      </c>
      <c r="Y133" s="17">
        <v>9784.8092319999996</v>
      </c>
      <c r="Z133" s="17">
        <v>87618.519031999997</v>
      </c>
      <c r="AA133" s="17">
        <v>5721.1690319999907</v>
      </c>
      <c r="AB133" s="17">
        <v>0</v>
      </c>
      <c r="AC133" s="17">
        <v>0</v>
      </c>
      <c r="AD133" s="17">
        <v>599420.98</v>
      </c>
      <c r="AE133" s="17">
        <v>161803.16</v>
      </c>
      <c r="AF133" s="17">
        <v>2064838.97</v>
      </c>
      <c r="AG133" s="17">
        <v>585487.81999999995</v>
      </c>
      <c r="AH133" s="17">
        <v>3889627.55</v>
      </c>
      <c r="AI133">
        <v>99.04</v>
      </c>
      <c r="AJ133">
        <v>0</v>
      </c>
      <c r="AK133" s="1">
        <v>3750</v>
      </c>
      <c r="AL133" s="1">
        <v>0</v>
      </c>
    </row>
    <row r="134" spans="1:38" x14ac:dyDescent="0.35">
      <c r="A134" t="s">
        <v>522</v>
      </c>
      <c r="B134" t="s">
        <v>523</v>
      </c>
      <c r="C134" s="2">
        <v>43437</v>
      </c>
      <c r="D134" s="3">
        <v>6.0821917808219181</v>
      </c>
      <c r="E134" s="3" t="s">
        <v>64</v>
      </c>
      <c r="F134" s="3" t="s">
        <v>14</v>
      </c>
      <c r="G134" t="s">
        <v>524</v>
      </c>
      <c r="H134" t="s">
        <v>330</v>
      </c>
      <c r="I134" t="s">
        <v>12</v>
      </c>
      <c r="J134" t="s">
        <v>12</v>
      </c>
      <c r="K134" s="17">
        <v>982635.38</v>
      </c>
      <c r="L134" s="17">
        <v>277216.60000000003</v>
      </c>
      <c r="M134" s="10">
        <v>0.28211542718927957</v>
      </c>
      <c r="N134" s="17">
        <v>18489.09</v>
      </c>
      <c r="O134" s="17">
        <v>0</v>
      </c>
      <c r="P134" s="17">
        <v>8418.6642479174188</v>
      </c>
      <c r="Q134" s="17">
        <v>10070.425752082581</v>
      </c>
      <c r="R134" s="10">
        <v>3.6326921808010705E-2</v>
      </c>
      <c r="S134" s="9">
        <v>1</v>
      </c>
      <c r="T134" s="17">
        <v>19405.162000000004</v>
      </c>
      <c r="U134" s="17">
        <v>9334.7362479174226</v>
      </c>
      <c r="V134" s="17" t="s">
        <v>64</v>
      </c>
      <c r="W134" s="17">
        <v>78610.830400000006</v>
      </c>
      <c r="X134" s="17">
        <v>22177.328000000005</v>
      </c>
      <c r="Y134" s="17">
        <v>2439.5060800000006</v>
      </c>
      <c r="Z134" s="17">
        <v>21844.668080000003</v>
      </c>
      <c r="AA134" s="17">
        <v>3355.578080000003</v>
      </c>
      <c r="AB134" s="17">
        <v>0</v>
      </c>
      <c r="AC134" s="17">
        <v>0</v>
      </c>
      <c r="AD134" s="17">
        <v>1640567.97</v>
      </c>
      <c r="AE134" s="17">
        <v>386526.3</v>
      </c>
      <c r="AF134" s="17">
        <v>964337.47</v>
      </c>
      <c r="AG134" s="17">
        <v>265189.96999999997</v>
      </c>
      <c r="AH134" s="17">
        <v>1450289.57</v>
      </c>
      <c r="AI134">
        <v>67.75</v>
      </c>
      <c r="AJ134">
        <v>0</v>
      </c>
      <c r="AK134" s="1">
        <v>6000</v>
      </c>
      <c r="AL134" s="1">
        <v>0</v>
      </c>
    </row>
    <row r="135" spans="1:38" x14ac:dyDescent="0.35">
      <c r="A135" t="s">
        <v>525</v>
      </c>
      <c r="B135" t="s">
        <v>526</v>
      </c>
      <c r="C135" s="2">
        <v>42719</v>
      </c>
      <c r="D135" s="3">
        <v>8.0493150684931507</v>
      </c>
      <c r="E135" s="3" t="s">
        <v>64</v>
      </c>
      <c r="F135" s="3" t="s">
        <v>14</v>
      </c>
      <c r="G135" t="s">
        <v>527</v>
      </c>
      <c r="H135" t="s">
        <v>438</v>
      </c>
      <c r="I135" t="s">
        <v>12</v>
      </c>
      <c r="J135" t="s">
        <v>12</v>
      </c>
      <c r="K135" s="17">
        <v>3055895.06</v>
      </c>
      <c r="L135" s="17">
        <v>796485.01000000013</v>
      </c>
      <c r="M135" s="10">
        <v>0.26063886172845219</v>
      </c>
      <c r="N135" s="17">
        <v>68699.429999999993</v>
      </c>
      <c r="O135" s="17">
        <v>0</v>
      </c>
      <c r="P135" s="17">
        <v>0</v>
      </c>
      <c r="Q135" s="17">
        <v>68699.429999999993</v>
      </c>
      <c r="R135" s="10">
        <v>8.6253261690386343E-2</v>
      </c>
      <c r="S135" s="9">
        <v>1</v>
      </c>
      <c r="T135" s="17">
        <v>55753.950700000016</v>
      </c>
      <c r="U135" s="17">
        <v>-12945.479299999977</v>
      </c>
      <c r="V135" s="17" t="s">
        <v>2701</v>
      </c>
      <c r="W135" s="17">
        <v>244471.6048</v>
      </c>
      <c r="X135" s="17">
        <v>63718.800800000012</v>
      </c>
      <c r="Y135" s="17">
        <v>7009.0680880000009</v>
      </c>
      <c r="Z135" s="17">
        <v>62763.018788000016</v>
      </c>
      <c r="AA135" s="17">
        <v>-5936.4112119999772</v>
      </c>
      <c r="AB135" s="17">
        <v>207058.05073217134</v>
      </c>
      <c r="AC135" s="17">
        <v>53967.374654545245</v>
      </c>
      <c r="AD135" s="17">
        <v>2463796.81</v>
      </c>
      <c r="AE135" s="17">
        <v>721566.24</v>
      </c>
      <c r="AF135" s="17">
        <v>2800350.91</v>
      </c>
      <c r="AG135" s="17">
        <v>769030.04</v>
      </c>
      <c r="AH135" s="17">
        <v>3303221.63</v>
      </c>
      <c r="AI135">
        <v>92.51</v>
      </c>
      <c r="AJ135">
        <v>0</v>
      </c>
      <c r="AK135" s="1">
        <v>6000</v>
      </c>
      <c r="AL135" s="1">
        <v>0</v>
      </c>
    </row>
    <row r="136" spans="1:38" x14ac:dyDescent="0.35">
      <c r="A136" t="s">
        <v>528</v>
      </c>
      <c r="B136" t="s">
        <v>529</v>
      </c>
      <c r="C136" s="2">
        <v>44830</v>
      </c>
      <c r="D136" s="3">
        <v>2.2657534246575342</v>
      </c>
      <c r="E136" s="3" t="s">
        <v>64</v>
      </c>
      <c r="F136" s="3" t="s">
        <v>14</v>
      </c>
      <c r="G136" t="s">
        <v>530</v>
      </c>
      <c r="H136" t="s">
        <v>428</v>
      </c>
      <c r="I136" t="s">
        <v>12</v>
      </c>
      <c r="J136" t="s">
        <v>12</v>
      </c>
      <c r="K136" s="17">
        <v>1039136.48</v>
      </c>
      <c r="L136" s="17">
        <v>308912.78000000003</v>
      </c>
      <c r="M136" s="10">
        <v>0.29727835173296968</v>
      </c>
      <c r="N136" s="17">
        <v>20023.219999999998</v>
      </c>
      <c r="O136" s="17">
        <v>0</v>
      </c>
      <c r="P136" s="17">
        <v>0</v>
      </c>
      <c r="Q136" s="17">
        <v>20023.219999999998</v>
      </c>
      <c r="R136" s="10">
        <v>6.4818360703626426E-2</v>
      </c>
      <c r="S136" s="9">
        <v>1.2</v>
      </c>
      <c r="T136" s="17">
        <v>25948.673520000004</v>
      </c>
      <c r="U136" s="17">
        <v>5925.4535200000064</v>
      </c>
      <c r="V136" s="17" t="s">
        <v>64</v>
      </c>
      <c r="W136" s="17">
        <v>83130.918399999995</v>
      </c>
      <c r="X136" s="17">
        <v>24713.022399999998</v>
      </c>
      <c r="Y136" s="17">
        <v>3262.1189567999995</v>
      </c>
      <c r="Z136" s="17">
        <v>29210.792476800005</v>
      </c>
      <c r="AA136" s="17">
        <v>9187.5724768000073</v>
      </c>
      <c r="AB136" s="17">
        <v>0</v>
      </c>
      <c r="AC136" s="17">
        <v>0</v>
      </c>
      <c r="AD136" s="17">
        <v>0</v>
      </c>
      <c r="AE136" s="17">
        <v>0</v>
      </c>
      <c r="AF136" s="17">
        <v>844615.72</v>
      </c>
      <c r="AG136" s="17">
        <v>255242.02</v>
      </c>
      <c r="AH136" s="17">
        <v>1214506.73</v>
      </c>
      <c r="AI136">
        <v>85.56</v>
      </c>
      <c r="AJ136">
        <v>0</v>
      </c>
      <c r="AK136" s="1">
        <v>6000</v>
      </c>
      <c r="AL136" s="1">
        <v>0</v>
      </c>
    </row>
    <row r="137" spans="1:38" x14ac:dyDescent="0.35">
      <c r="A137" t="s">
        <v>531</v>
      </c>
      <c r="B137" t="s">
        <v>532</v>
      </c>
      <c r="C137" s="2">
        <v>42429</v>
      </c>
      <c r="D137" s="3">
        <v>8.8438356164383567</v>
      </c>
      <c r="E137" s="3" t="s">
        <v>64</v>
      </c>
      <c r="F137" s="3" t="s">
        <v>14</v>
      </c>
      <c r="G137" t="s">
        <v>533</v>
      </c>
      <c r="H137" t="s">
        <v>226</v>
      </c>
      <c r="I137" t="s">
        <v>12</v>
      </c>
      <c r="J137" t="s">
        <v>12</v>
      </c>
      <c r="K137" s="17">
        <v>2811161.49</v>
      </c>
      <c r="L137" s="17">
        <v>802812.09000000008</v>
      </c>
      <c r="M137" s="10">
        <v>0.28558021047734261</v>
      </c>
      <c r="N137" s="17">
        <v>68099.08</v>
      </c>
      <c r="O137" s="17">
        <v>0</v>
      </c>
      <c r="P137" s="17">
        <v>0</v>
      </c>
      <c r="Q137" s="17">
        <v>68099.08</v>
      </c>
      <c r="R137" s="10">
        <v>8.4825678198244367E-2</v>
      </c>
      <c r="S137" s="9">
        <v>1</v>
      </c>
      <c r="T137" s="17">
        <v>56196.846300000012</v>
      </c>
      <c r="U137" s="17">
        <v>-11902.23369999999</v>
      </c>
      <c r="V137" s="17" t="s">
        <v>2701</v>
      </c>
      <c r="W137" s="17">
        <v>224892.91920000003</v>
      </c>
      <c r="X137" s="17">
        <v>64224.967200000014</v>
      </c>
      <c r="Y137" s="17">
        <v>7064.7463920000018</v>
      </c>
      <c r="Z137" s="17">
        <v>63261.592692000013</v>
      </c>
      <c r="AA137" s="17">
        <v>-4837.4873079999888</v>
      </c>
      <c r="AB137" s="17">
        <v>153992.31365488298</v>
      </c>
      <c r="AC137" s="17">
        <v>43977.157345454441</v>
      </c>
      <c r="AD137" s="17">
        <v>2396952.35</v>
      </c>
      <c r="AE137" s="17">
        <v>670876.73</v>
      </c>
      <c r="AF137" s="17">
        <v>2341427.44</v>
      </c>
      <c r="AG137" s="17">
        <v>700832.87</v>
      </c>
      <c r="AH137" s="17">
        <v>3347352.6</v>
      </c>
      <c r="AI137">
        <v>83.98</v>
      </c>
      <c r="AJ137">
        <v>0</v>
      </c>
      <c r="AK137" s="1">
        <v>6000</v>
      </c>
      <c r="AL137" s="1">
        <v>0</v>
      </c>
    </row>
    <row r="138" spans="1:38" x14ac:dyDescent="0.35">
      <c r="A138" t="s">
        <v>534</v>
      </c>
      <c r="B138" t="s">
        <v>535</v>
      </c>
      <c r="C138" s="2">
        <v>44851</v>
      </c>
      <c r="D138" s="3">
        <v>2.2082191780821918</v>
      </c>
      <c r="E138" s="3" t="s">
        <v>64</v>
      </c>
      <c r="F138" s="3" t="s">
        <v>14</v>
      </c>
      <c r="G138" t="s">
        <v>536</v>
      </c>
      <c r="H138" t="s">
        <v>308</v>
      </c>
      <c r="I138" t="s">
        <v>12</v>
      </c>
      <c r="J138" t="s">
        <v>12</v>
      </c>
      <c r="K138" s="17">
        <v>1108305.93</v>
      </c>
      <c r="L138" s="17">
        <v>344495.5</v>
      </c>
      <c r="M138" s="10">
        <v>0.31083069274924841</v>
      </c>
      <c r="N138" s="17">
        <v>33434.639999999999</v>
      </c>
      <c r="O138" s="17">
        <v>6305.76</v>
      </c>
      <c r="P138" s="17">
        <v>0</v>
      </c>
      <c r="Q138" s="17">
        <v>27128.879999999997</v>
      </c>
      <c r="R138" s="10">
        <v>7.8749591794377571E-2</v>
      </c>
      <c r="S138" s="9">
        <v>1.2</v>
      </c>
      <c r="T138" s="17">
        <v>28937.621999999999</v>
      </c>
      <c r="U138" s="17">
        <v>1808.742000000002</v>
      </c>
      <c r="V138" s="17" t="s">
        <v>64</v>
      </c>
      <c r="W138" s="17">
        <v>88664.474399999992</v>
      </c>
      <c r="X138" s="17">
        <v>27559.64</v>
      </c>
      <c r="Y138" s="17">
        <v>3637.87248</v>
      </c>
      <c r="Z138" s="17">
        <v>32575.494480000001</v>
      </c>
      <c r="AA138" s="17">
        <v>-859.14551999999821</v>
      </c>
      <c r="AB138" s="17">
        <v>25127.550143455668</v>
      </c>
      <c r="AC138" s="17">
        <v>7810.4138181818016</v>
      </c>
      <c r="AD138" s="17">
        <v>4054.1</v>
      </c>
      <c r="AE138" s="17">
        <v>1311.34</v>
      </c>
      <c r="AF138" s="17">
        <v>197600.46</v>
      </c>
      <c r="AG138" s="17">
        <v>40143.64</v>
      </c>
      <c r="AH138" s="17">
        <v>719996.97</v>
      </c>
      <c r="AI138">
        <v>153.93</v>
      </c>
      <c r="AJ138">
        <v>200</v>
      </c>
      <c r="AK138" s="1">
        <v>6000</v>
      </c>
      <c r="AL138" s="1">
        <v>12000</v>
      </c>
    </row>
    <row r="139" spans="1:38" x14ac:dyDescent="0.35">
      <c r="A139" t="s">
        <v>537</v>
      </c>
      <c r="B139" t="s">
        <v>538</v>
      </c>
      <c r="C139" s="2">
        <v>43739</v>
      </c>
      <c r="D139" s="3">
        <v>5.2547945205479456</v>
      </c>
      <c r="E139" s="3" t="s">
        <v>64</v>
      </c>
      <c r="F139" s="3" t="s">
        <v>14</v>
      </c>
      <c r="G139" t="s">
        <v>539</v>
      </c>
      <c r="H139" t="s">
        <v>493</v>
      </c>
      <c r="I139" t="s">
        <v>12</v>
      </c>
      <c r="J139" t="s">
        <v>12</v>
      </c>
      <c r="K139" s="17">
        <v>2646939.98</v>
      </c>
      <c r="L139" s="17">
        <v>764982.71000000008</v>
      </c>
      <c r="M139" s="10">
        <v>0.28900644358396071</v>
      </c>
      <c r="N139" s="17">
        <v>65875.48</v>
      </c>
      <c r="O139" s="17">
        <v>0</v>
      </c>
      <c r="P139" s="17">
        <v>1109.3633826000005</v>
      </c>
      <c r="Q139" s="17">
        <v>64766.116617399995</v>
      </c>
      <c r="R139" s="10">
        <v>8.4663503855400848E-2</v>
      </c>
      <c r="S139" s="9">
        <v>1</v>
      </c>
      <c r="T139" s="17">
        <v>53548.789700000008</v>
      </c>
      <c r="U139" s="17">
        <v>-11217.326917399987</v>
      </c>
      <c r="V139" s="17" t="s">
        <v>2701</v>
      </c>
      <c r="W139" s="17">
        <v>211755.19839999999</v>
      </c>
      <c r="X139" s="17">
        <v>61198.616800000003</v>
      </c>
      <c r="Y139" s="17">
        <v>6731.8478480000003</v>
      </c>
      <c r="Z139" s="17">
        <v>60280.637548000006</v>
      </c>
      <c r="AA139" s="17">
        <v>-5594.8424519999899</v>
      </c>
      <c r="AB139" s="17">
        <v>175989.86195030832</v>
      </c>
      <c r="AC139" s="17">
        <v>50862.204109090817</v>
      </c>
      <c r="AD139" s="17">
        <v>2898927.3</v>
      </c>
      <c r="AE139" s="17">
        <v>749572.24</v>
      </c>
      <c r="AF139" s="17">
        <v>2443365.2799999998</v>
      </c>
      <c r="AG139" s="17">
        <v>732150.33</v>
      </c>
      <c r="AH139" s="17">
        <v>2744498.58</v>
      </c>
      <c r="AI139">
        <v>96.45</v>
      </c>
      <c r="AJ139">
        <v>0</v>
      </c>
      <c r="AK139" s="1">
        <v>6000</v>
      </c>
      <c r="AL139" s="1">
        <v>0</v>
      </c>
    </row>
    <row r="140" spans="1:38" x14ac:dyDescent="0.35">
      <c r="A140" t="s">
        <v>540</v>
      </c>
      <c r="B140" t="s">
        <v>541</v>
      </c>
      <c r="C140" s="2">
        <v>35459</v>
      </c>
      <c r="D140" s="3">
        <v>27.93972602739726</v>
      </c>
      <c r="E140" s="3" t="s">
        <v>64</v>
      </c>
      <c r="F140" s="3" t="s">
        <v>14</v>
      </c>
      <c r="G140" t="s">
        <v>542</v>
      </c>
      <c r="H140" t="s">
        <v>273</v>
      </c>
      <c r="I140" t="s">
        <v>12</v>
      </c>
      <c r="J140" s="31" t="s">
        <v>9</v>
      </c>
      <c r="K140" s="17">
        <v>2873483.66</v>
      </c>
      <c r="L140" s="17">
        <v>368742</v>
      </c>
      <c r="M140" s="26">
        <v>0.12832576886830113</v>
      </c>
      <c r="N140" s="17">
        <v>15810.04</v>
      </c>
      <c r="O140" s="17">
        <v>0</v>
      </c>
      <c r="P140" s="17">
        <v>124.26708735000011</v>
      </c>
      <c r="Q140" s="17">
        <v>15685.772912650002</v>
      </c>
      <c r="R140" s="10">
        <v>4.2538612126229183E-2</v>
      </c>
      <c r="S140" s="9">
        <v>0.75</v>
      </c>
      <c r="T140" s="17">
        <v>13827.825000000001</v>
      </c>
      <c r="U140" s="17">
        <v>-1857.9479126500009</v>
      </c>
      <c r="V140" s="17" t="s">
        <v>2701</v>
      </c>
      <c r="W140" s="17">
        <v>143674.18300000002</v>
      </c>
      <c r="X140" s="17">
        <v>18437.100000000002</v>
      </c>
      <c r="Y140" s="17">
        <v>967.94775000000016</v>
      </c>
      <c r="Z140" s="17">
        <v>14795.77275</v>
      </c>
      <c r="AA140" s="17">
        <v>-1014.2672500000008</v>
      </c>
      <c r="AB140" s="17">
        <v>112912.100746714</v>
      </c>
      <c r="AC140" s="17">
        <v>14489.532142857153</v>
      </c>
      <c r="AD140" s="17">
        <v>4167106.8</v>
      </c>
      <c r="AE140" s="17">
        <v>600727.76</v>
      </c>
      <c r="AF140" s="17">
        <v>3524440.3</v>
      </c>
      <c r="AG140" s="17">
        <v>536316.42000000004</v>
      </c>
      <c r="AH140" s="17">
        <v>4096336.14</v>
      </c>
      <c r="AI140">
        <v>70.150000000000006</v>
      </c>
      <c r="AJ140">
        <v>0</v>
      </c>
      <c r="AK140" s="1">
        <v>6000</v>
      </c>
      <c r="AL140" s="1">
        <v>0</v>
      </c>
    </row>
    <row r="141" spans="1:38" x14ac:dyDescent="0.35">
      <c r="A141" t="s">
        <v>543</v>
      </c>
      <c r="B141" t="s">
        <v>544</v>
      </c>
      <c r="C141" s="2">
        <v>44151</v>
      </c>
      <c r="D141" s="3">
        <v>4.1260273972602741</v>
      </c>
      <c r="E141" s="3" t="s">
        <v>64</v>
      </c>
      <c r="F141" s="3" t="s">
        <v>14</v>
      </c>
      <c r="G141" t="s">
        <v>545</v>
      </c>
      <c r="H141" t="s">
        <v>116</v>
      </c>
      <c r="I141" t="s">
        <v>12</v>
      </c>
      <c r="J141" s="30" t="s">
        <v>13</v>
      </c>
      <c r="K141" s="17">
        <v>6564213.3099999996</v>
      </c>
      <c r="L141" s="17">
        <v>1732673.06</v>
      </c>
      <c r="M141" s="10">
        <v>0.26395745814055516</v>
      </c>
      <c r="N141" s="17">
        <v>172237.86</v>
      </c>
      <c r="O141" s="17">
        <v>0</v>
      </c>
      <c r="P141" s="17">
        <v>3141.8564085562539</v>
      </c>
      <c r="Q141" s="17">
        <v>169096.00359144373</v>
      </c>
      <c r="R141" s="10">
        <v>9.7592562321851831E-2</v>
      </c>
      <c r="S141" s="9">
        <v>1</v>
      </c>
      <c r="T141" s="17">
        <v>207920.7672</v>
      </c>
      <c r="U141" s="17">
        <v>38824.76360855627</v>
      </c>
      <c r="V141" s="17" t="s">
        <v>64</v>
      </c>
      <c r="W141" s="17">
        <v>459494.93170000002</v>
      </c>
      <c r="X141" s="17">
        <v>121287.11420000001</v>
      </c>
      <c r="Y141" s="17">
        <v>21831.680555999999</v>
      </c>
      <c r="Z141" s="17">
        <v>229752.44775600001</v>
      </c>
      <c r="AA141" s="17">
        <v>57514.587756000023</v>
      </c>
      <c r="AB141" s="17">
        <v>0</v>
      </c>
      <c r="AC141" s="17">
        <v>0</v>
      </c>
      <c r="AD141" s="17">
        <v>78227.05</v>
      </c>
      <c r="AE141" s="17">
        <v>17421.28</v>
      </c>
      <c r="AF141" s="17">
        <v>3745476.17</v>
      </c>
      <c r="AG141" s="17">
        <v>1159387.3799999999</v>
      </c>
      <c r="AH141" s="17">
        <v>7802032.6900000004</v>
      </c>
      <c r="AI141">
        <v>84.13</v>
      </c>
      <c r="AJ141">
        <v>0</v>
      </c>
      <c r="AK141" s="1">
        <v>6000</v>
      </c>
      <c r="AL141" s="1">
        <v>0</v>
      </c>
    </row>
    <row r="142" spans="1:38" x14ac:dyDescent="0.35">
      <c r="A142" t="s">
        <v>546</v>
      </c>
      <c r="B142" t="s">
        <v>547</v>
      </c>
      <c r="C142" s="2">
        <v>45236</v>
      </c>
      <c r="D142" s="3">
        <v>1.1534246575342466</v>
      </c>
      <c r="E142" s="3" t="s">
        <v>64</v>
      </c>
      <c r="F142" s="3" t="s">
        <v>14</v>
      </c>
      <c r="G142" t="s">
        <v>548</v>
      </c>
      <c r="H142" t="s">
        <v>185</v>
      </c>
      <c r="I142" t="s">
        <v>12</v>
      </c>
      <c r="J142" t="s">
        <v>12</v>
      </c>
      <c r="K142" s="17">
        <v>928100.38</v>
      </c>
      <c r="L142" s="17">
        <v>249505.82</v>
      </c>
      <c r="M142" s="10">
        <v>0.26883495080564457</v>
      </c>
      <c r="N142" s="17">
        <v>49999.930000000008</v>
      </c>
      <c r="O142" s="17">
        <v>33338.829999999994</v>
      </c>
      <c r="P142" s="17">
        <v>0</v>
      </c>
      <c r="Q142" s="17">
        <v>16661.100000000013</v>
      </c>
      <c r="R142" s="10">
        <v>6.6776398241932849E-2</v>
      </c>
      <c r="S142" s="9">
        <v>1</v>
      </c>
      <c r="T142" s="17">
        <v>17465.407400000004</v>
      </c>
      <c r="U142" s="17">
        <v>804.30739999999059</v>
      </c>
      <c r="V142" s="17" t="s">
        <v>64</v>
      </c>
      <c r="W142" s="17">
        <v>74248.030400000003</v>
      </c>
      <c r="X142" s="17">
        <v>19960.465600000003</v>
      </c>
      <c r="Y142" s="17">
        <v>2195.6512160000002</v>
      </c>
      <c r="Z142" s="17">
        <v>19661.058616000002</v>
      </c>
      <c r="AA142" s="17">
        <v>-30338.871384000005</v>
      </c>
      <c r="AB142" s="17">
        <v>1025937.7392938908</v>
      </c>
      <c r="AC142" s="17">
        <v>275807.92167272733</v>
      </c>
      <c r="AD142" s="17">
        <v>0</v>
      </c>
      <c r="AE142" s="17">
        <v>0</v>
      </c>
      <c r="AF142" s="17">
        <v>0</v>
      </c>
      <c r="AG142" s="17">
        <v>0</v>
      </c>
      <c r="AH142" s="17">
        <v>1846211.4</v>
      </c>
      <c r="AI142">
        <v>50.27</v>
      </c>
      <c r="AJ142">
        <v>0</v>
      </c>
      <c r="AK142" s="1">
        <v>6000</v>
      </c>
      <c r="AL142" s="1">
        <v>0</v>
      </c>
    </row>
    <row r="143" spans="1:38" x14ac:dyDescent="0.35">
      <c r="A143" t="s">
        <v>549</v>
      </c>
      <c r="B143" t="s">
        <v>550</v>
      </c>
      <c r="C143" s="2">
        <v>43318</v>
      </c>
      <c r="D143" s="3">
        <v>6.4082191780821915</v>
      </c>
      <c r="E143" s="3" t="s">
        <v>64</v>
      </c>
      <c r="F143" s="3" t="s">
        <v>14</v>
      </c>
      <c r="G143" t="s">
        <v>551</v>
      </c>
      <c r="H143" t="s">
        <v>474</v>
      </c>
      <c r="I143" t="s">
        <v>12</v>
      </c>
      <c r="J143" t="s">
        <v>12</v>
      </c>
      <c r="K143" s="17">
        <v>1749891.25</v>
      </c>
      <c r="L143" s="17">
        <v>497583.82</v>
      </c>
      <c r="M143" s="10">
        <v>0.28435128182965658</v>
      </c>
      <c r="N143" s="17">
        <v>36957.590000000004</v>
      </c>
      <c r="O143" s="17">
        <v>0</v>
      </c>
      <c r="P143" s="17">
        <v>0</v>
      </c>
      <c r="Q143" s="17">
        <v>36957.590000000004</v>
      </c>
      <c r="R143" s="10">
        <v>7.4274099185942188E-2</v>
      </c>
      <c r="S143" s="9">
        <v>1</v>
      </c>
      <c r="T143" s="17">
        <v>34830.867400000003</v>
      </c>
      <c r="U143" s="17">
        <v>-2126.722600000001</v>
      </c>
      <c r="V143" s="17" t="s">
        <v>2701</v>
      </c>
      <c r="W143" s="17">
        <v>139991.29999999999</v>
      </c>
      <c r="X143" s="17">
        <v>39806.705600000001</v>
      </c>
      <c r="Y143" s="17">
        <v>4378.7376160000003</v>
      </c>
      <c r="Z143" s="17">
        <v>39209.605016000001</v>
      </c>
      <c r="AA143" s="17">
        <v>2252.0150159999976</v>
      </c>
      <c r="AB143" s="17">
        <v>0</v>
      </c>
      <c r="AC143" s="17">
        <v>0</v>
      </c>
      <c r="AD143" s="17">
        <v>2803760.88</v>
      </c>
      <c r="AE143" s="17">
        <v>724835.3</v>
      </c>
      <c r="AF143" s="17">
        <v>2266235.15</v>
      </c>
      <c r="AG143" s="17">
        <v>567668.30000000005</v>
      </c>
      <c r="AH143" s="17">
        <v>1929069.07</v>
      </c>
      <c r="AI143">
        <v>90.71</v>
      </c>
      <c r="AJ143">
        <v>0</v>
      </c>
      <c r="AK143" s="1">
        <v>6000</v>
      </c>
      <c r="AL143" s="1">
        <v>0</v>
      </c>
    </row>
    <row r="144" spans="1:38" x14ac:dyDescent="0.35">
      <c r="A144" t="s">
        <v>552</v>
      </c>
      <c r="B144" t="s">
        <v>553</v>
      </c>
      <c r="C144" s="2">
        <v>44810</v>
      </c>
      <c r="D144" s="3">
        <v>2.3205479452054796</v>
      </c>
      <c r="E144" s="3" t="s">
        <v>64</v>
      </c>
      <c r="F144" s="3" t="s">
        <v>14</v>
      </c>
      <c r="G144" t="s">
        <v>554</v>
      </c>
      <c r="H144" t="s">
        <v>555</v>
      </c>
      <c r="I144" t="s">
        <v>12</v>
      </c>
      <c r="J144" t="s">
        <v>12</v>
      </c>
      <c r="K144" s="17">
        <v>2040494.95</v>
      </c>
      <c r="L144" s="17">
        <v>437146.48999999993</v>
      </c>
      <c r="M144" s="10">
        <v>0.2142355167308794</v>
      </c>
      <c r="N144" s="17">
        <v>26918.809999999998</v>
      </c>
      <c r="O144" s="17">
        <v>0</v>
      </c>
      <c r="P144" s="17">
        <v>7770.8077317749849</v>
      </c>
      <c r="Q144" s="17">
        <v>19148.002268225013</v>
      </c>
      <c r="R144" s="10">
        <v>4.3802255551051127E-2</v>
      </c>
      <c r="S144" s="9">
        <v>0.75</v>
      </c>
      <c r="T144" s="17">
        <v>22950.190724999997</v>
      </c>
      <c r="U144" s="17">
        <v>3802.1884567749839</v>
      </c>
      <c r="V144" s="17" t="s">
        <v>64</v>
      </c>
      <c r="W144" s="17">
        <v>163239.59599999999</v>
      </c>
      <c r="X144" s="17">
        <v>34971.719199999992</v>
      </c>
      <c r="Y144" s="17">
        <v>2885.1668339999992</v>
      </c>
      <c r="Z144" s="17">
        <v>25835.357558999996</v>
      </c>
      <c r="AA144" s="17">
        <v>-1083.4524410000013</v>
      </c>
      <c r="AB144" s="17">
        <v>45975.418995663029</v>
      </c>
      <c r="AC144" s="17">
        <v>9849.5676454545574</v>
      </c>
      <c r="AD144" s="17">
        <v>17877.2</v>
      </c>
      <c r="AE144" s="17">
        <v>6934.59</v>
      </c>
      <c r="AF144" s="17">
        <v>1372486.29</v>
      </c>
      <c r="AG144" s="17">
        <v>365407.07</v>
      </c>
      <c r="AH144" s="17">
        <v>2720094.88</v>
      </c>
      <c r="AI144">
        <v>75.02</v>
      </c>
      <c r="AJ144">
        <v>0</v>
      </c>
      <c r="AK144" s="1">
        <v>6000</v>
      </c>
      <c r="AL144" s="1">
        <v>0</v>
      </c>
    </row>
    <row r="145" spans="1:38" x14ac:dyDescent="0.35">
      <c r="A145" t="s">
        <v>556</v>
      </c>
      <c r="B145" t="s">
        <v>557</v>
      </c>
      <c r="C145" s="2">
        <v>42738</v>
      </c>
      <c r="D145" s="3">
        <v>7.9972602739726026</v>
      </c>
      <c r="E145" s="3" t="s">
        <v>64</v>
      </c>
      <c r="F145" s="3" t="s">
        <v>14</v>
      </c>
      <c r="G145" t="s">
        <v>558</v>
      </c>
      <c r="H145" t="s">
        <v>230</v>
      </c>
      <c r="I145" t="s">
        <v>12</v>
      </c>
      <c r="J145" t="s">
        <v>12</v>
      </c>
      <c r="K145" s="17">
        <v>4158713.9</v>
      </c>
      <c r="L145" s="17">
        <v>1081305.4699999997</v>
      </c>
      <c r="M145" s="10">
        <v>0.26000958373212446</v>
      </c>
      <c r="N145" s="17">
        <v>91135.540000000008</v>
      </c>
      <c r="O145" s="17">
        <v>0</v>
      </c>
      <c r="P145" s="17">
        <v>0</v>
      </c>
      <c r="Q145" s="17">
        <v>91135.540000000008</v>
      </c>
      <c r="R145" s="10">
        <v>8.4282880766338886E-2</v>
      </c>
      <c r="S145" s="9">
        <v>1</v>
      </c>
      <c r="T145" s="17">
        <v>75691.382899999982</v>
      </c>
      <c r="U145" s="17">
        <v>-15444.157100000026</v>
      </c>
      <c r="V145" s="17" t="s">
        <v>2701</v>
      </c>
      <c r="W145" s="17">
        <v>332697.11200000002</v>
      </c>
      <c r="X145" s="17">
        <v>86504.43759999999</v>
      </c>
      <c r="Y145" s="17">
        <v>9515.4881359999981</v>
      </c>
      <c r="Z145" s="17">
        <v>85206.871035999982</v>
      </c>
      <c r="AA145" s="17">
        <v>-5928.6689640000259</v>
      </c>
      <c r="AB145" s="17">
        <v>207288.47686378335</v>
      </c>
      <c r="AC145" s="17">
        <v>53896.99058181842</v>
      </c>
      <c r="AD145" s="17">
        <v>3891814.62</v>
      </c>
      <c r="AE145" s="17">
        <v>841026.32</v>
      </c>
      <c r="AF145" s="17">
        <v>4348561.87</v>
      </c>
      <c r="AG145" s="17">
        <v>903605.7</v>
      </c>
      <c r="AH145" s="17">
        <v>6298694.3399999999</v>
      </c>
      <c r="AI145">
        <v>66.03</v>
      </c>
      <c r="AJ145">
        <v>0</v>
      </c>
      <c r="AK145" s="1">
        <v>6000</v>
      </c>
      <c r="AL145" s="1">
        <v>0</v>
      </c>
    </row>
    <row r="146" spans="1:38" x14ac:dyDescent="0.35">
      <c r="A146" t="s">
        <v>559</v>
      </c>
      <c r="B146" t="s">
        <v>560</v>
      </c>
      <c r="C146" s="2">
        <v>34877</v>
      </c>
      <c r="D146" s="3">
        <v>29.534246575342465</v>
      </c>
      <c r="E146" s="3" t="s">
        <v>64</v>
      </c>
      <c r="F146" s="3" t="s">
        <v>14</v>
      </c>
      <c r="G146" t="s">
        <v>561</v>
      </c>
      <c r="H146" t="s">
        <v>357</v>
      </c>
      <c r="I146" t="s">
        <v>12</v>
      </c>
      <c r="J146" t="s">
        <v>12</v>
      </c>
      <c r="K146" s="17">
        <v>1917098.07</v>
      </c>
      <c r="L146" s="17">
        <v>796661.27</v>
      </c>
      <c r="M146" s="10">
        <v>0.41555582495578852</v>
      </c>
      <c r="N146" s="17">
        <v>71215.760000000009</v>
      </c>
      <c r="O146" s="17">
        <v>0</v>
      </c>
      <c r="P146" s="17">
        <v>0</v>
      </c>
      <c r="Q146" s="17">
        <v>71215.760000000009</v>
      </c>
      <c r="R146" s="10">
        <v>8.9392772915896881E-2</v>
      </c>
      <c r="S146" s="9">
        <v>1.2</v>
      </c>
      <c r="T146" s="17">
        <v>66919.546679999999</v>
      </c>
      <c r="U146" s="17">
        <v>-4296.2133200000098</v>
      </c>
      <c r="V146" s="17" t="s">
        <v>2701</v>
      </c>
      <c r="W146" s="17">
        <v>153367.8456</v>
      </c>
      <c r="X146" s="17">
        <v>63732.901600000005</v>
      </c>
      <c r="Y146" s="17">
        <v>8412.7430112000002</v>
      </c>
      <c r="Z146" s="17">
        <v>75332.2896912</v>
      </c>
      <c r="AA146" s="17">
        <v>4116.5296911999903</v>
      </c>
      <c r="AB146" s="17">
        <v>0</v>
      </c>
      <c r="AC146" s="17">
        <v>0</v>
      </c>
      <c r="AD146" s="17">
        <v>1618906.7</v>
      </c>
      <c r="AE146" s="17">
        <v>534767.41</v>
      </c>
      <c r="AF146" s="17">
        <v>1799003.23</v>
      </c>
      <c r="AG146" s="17">
        <v>703850.85</v>
      </c>
      <c r="AH146" s="17">
        <v>2137843.27</v>
      </c>
      <c r="AI146">
        <v>89.67</v>
      </c>
      <c r="AJ146">
        <v>0</v>
      </c>
      <c r="AK146" s="1">
        <v>6000</v>
      </c>
      <c r="AL146" s="1">
        <v>0</v>
      </c>
    </row>
    <row r="147" spans="1:38" x14ac:dyDescent="0.35">
      <c r="A147" t="s">
        <v>562</v>
      </c>
      <c r="B147" t="s">
        <v>563</v>
      </c>
      <c r="C147" s="2">
        <v>43479</v>
      </c>
      <c r="D147" s="3">
        <v>5.9671232876712326</v>
      </c>
      <c r="E147" s="3" t="s">
        <v>64</v>
      </c>
      <c r="F147" s="3" t="s">
        <v>14</v>
      </c>
      <c r="G147" t="s">
        <v>564</v>
      </c>
      <c r="H147" t="s">
        <v>565</v>
      </c>
      <c r="I147" t="s">
        <v>12</v>
      </c>
      <c r="J147" t="s">
        <v>12</v>
      </c>
      <c r="K147" s="17">
        <v>1438542.44</v>
      </c>
      <c r="L147" s="17">
        <v>462380.08</v>
      </c>
      <c r="M147" s="10">
        <v>0.32142261996802823</v>
      </c>
      <c r="N147" s="17">
        <v>34418.01</v>
      </c>
      <c r="O147" s="17">
        <v>0</v>
      </c>
      <c r="P147" s="17">
        <v>1105.7659994999995</v>
      </c>
      <c r="Q147" s="17">
        <v>33312.244000500003</v>
      </c>
      <c r="R147" s="10">
        <v>7.2045153849404589E-2</v>
      </c>
      <c r="S147" s="9">
        <v>1.2</v>
      </c>
      <c r="T147" s="17">
        <v>38839.926720000003</v>
      </c>
      <c r="U147" s="17">
        <v>5527.6827195000005</v>
      </c>
      <c r="V147" s="17" t="s">
        <v>64</v>
      </c>
      <c r="W147" s="17">
        <v>115083.3952</v>
      </c>
      <c r="X147" s="17">
        <v>36990.406400000007</v>
      </c>
      <c r="Y147" s="17">
        <v>4882.7336448000005</v>
      </c>
      <c r="Z147" s="17">
        <v>43722.660364800002</v>
      </c>
      <c r="AA147" s="17">
        <v>9304.6503647999998</v>
      </c>
      <c r="AB147" s="17">
        <v>0</v>
      </c>
      <c r="AC147" s="17">
        <v>0</v>
      </c>
      <c r="AD147" s="17">
        <v>2073730.89</v>
      </c>
      <c r="AE147" s="17">
        <v>448207.98</v>
      </c>
      <c r="AF147" s="17">
        <v>1919181.9</v>
      </c>
      <c r="AG147" s="17">
        <v>582657.67000000004</v>
      </c>
      <c r="AH147" s="17">
        <v>2399037.77</v>
      </c>
      <c r="AI147">
        <v>59.96</v>
      </c>
      <c r="AJ147">
        <v>0</v>
      </c>
      <c r="AK147" s="1">
        <v>6000</v>
      </c>
      <c r="AL147" s="1">
        <v>0</v>
      </c>
    </row>
    <row r="148" spans="1:38" x14ac:dyDescent="0.35">
      <c r="A148" t="s">
        <v>566</v>
      </c>
      <c r="B148" t="s">
        <v>567</v>
      </c>
      <c r="C148" s="2">
        <v>43836</v>
      </c>
      <c r="D148" s="3">
        <v>4.9890410958904106</v>
      </c>
      <c r="E148" s="3" t="s">
        <v>64</v>
      </c>
      <c r="F148" s="3" t="s">
        <v>14</v>
      </c>
      <c r="G148" t="s">
        <v>568</v>
      </c>
      <c r="H148" t="s">
        <v>124</v>
      </c>
      <c r="I148" t="s">
        <v>12</v>
      </c>
      <c r="J148" t="s">
        <v>12</v>
      </c>
      <c r="K148" s="17">
        <v>2224983.27</v>
      </c>
      <c r="L148" s="17">
        <v>666569.61</v>
      </c>
      <c r="M148" s="10">
        <v>0.29958409979415263</v>
      </c>
      <c r="N148" s="17">
        <v>54825.450000000004</v>
      </c>
      <c r="O148" s="17">
        <v>0</v>
      </c>
      <c r="P148" s="17">
        <v>0</v>
      </c>
      <c r="Q148" s="17">
        <v>54825.450000000004</v>
      </c>
      <c r="R148" s="10">
        <v>8.2250149387998656E-2</v>
      </c>
      <c r="S148" s="9">
        <v>1.2</v>
      </c>
      <c r="T148" s="17">
        <v>55991.847239999996</v>
      </c>
      <c r="U148" s="17">
        <v>1166.3972399999911</v>
      </c>
      <c r="V148" s="17" t="s">
        <v>64</v>
      </c>
      <c r="W148" s="17">
        <v>177998.66159999999</v>
      </c>
      <c r="X148" s="17">
        <v>53325.568800000001</v>
      </c>
      <c r="Y148" s="17">
        <v>7038.9750816000005</v>
      </c>
      <c r="Z148" s="17">
        <v>63030.822321599997</v>
      </c>
      <c r="AA148" s="17">
        <v>8205.3723215999926</v>
      </c>
      <c r="AB148" s="17">
        <v>0</v>
      </c>
      <c r="AC148" s="17">
        <v>0</v>
      </c>
      <c r="AD148" s="17">
        <v>1515178.03</v>
      </c>
      <c r="AE148" s="17">
        <v>365070.67</v>
      </c>
      <c r="AF148" s="17">
        <v>2175976.89</v>
      </c>
      <c r="AG148" s="17">
        <v>611803.74</v>
      </c>
      <c r="AH148" s="17">
        <v>2679632.7999999998</v>
      </c>
      <c r="AI148">
        <v>83.03</v>
      </c>
      <c r="AJ148">
        <v>0</v>
      </c>
      <c r="AK148" s="1">
        <v>6000</v>
      </c>
      <c r="AL148" s="1">
        <v>0</v>
      </c>
    </row>
    <row r="149" spans="1:38" x14ac:dyDescent="0.35">
      <c r="A149" t="s">
        <v>569</v>
      </c>
      <c r="B149" t="s">
        <v>570</v>
      </c>
      <c r="C149" s="2">
        <v>44736</v>
      </c>
      <c r="D149" s="3">
        <v>2.5232876712328767</v>
      </c>
      <c r="E149" s="3" t="s">
        <v>64</v>
      </c>
      <c r="F149" s="3" t="s">
        <v>14</v>
      </c>
      <c r="G149" t="s">
        <v>571</v>
      </c>
      <c r="H149" t="s">
        <v>124</v>
      </c>
      <c r="I149" t="s">
        <v>12</v>
      </c>
      <c r="J149" t="s">
        <v>12</v>
      </c>
      <c r="K149" s="17">
        <v>1538185.31</v>
      </c>
      <c r="L149" s="17">
        <v>409514.38</v>
      </c>
      <c r="M149" s="10">
        <v>0.26623214858292982</v>
      </c>
      <c r="N149" s="17">
        <v>26286.229999999996</v>
      </c>
      <c r="O149" s="17">
        <v>0</v>
      </c>
      <c r="P149" s="17">
        <v>3207.5921703075001</v>
      </c>
      <c r="Q149" s="17">
        <v>23078.637829692496</v>
      </c>
      <c r="R149" s="10">
        <v>5.6356110937282586E-2</v>
      </c>
      <c r="S149" s="9">
        <v>1</v>
      </c>
      <c r="T149" s="17">
        <v>28666.006600000004</v>
      </c>
      <c r="U149" s="17">
        <v>5587.3687703075084</v>
      </c>
      <c r="V149" s="17" t="s">
        <v>64</v>
      </c>
      <c r="W149" s="17">
        <v>123054.8248</v>
      </c>
      <c r="X149" s="17">
        <v>32761.150399999999</v>
      </c>
      <c r="Y149" s="17">
        <v>3603.7265439999996</v>
      </c>
      <c r="Z149" s="17">
        <v>32269.733144000005</v>
      </c>
      <c r="AA149" s="17">
        <v>5983.5031440000093</v>
      </c>
      <c r="AB149" s="17">
        <v>0</v>
      </c>
      <c r="AC149" s="17">
        <v>0</v>
      </c>
      <c r="AD149" s="17">
        <v>53560.1</v>
      </c>
      <c r="AE149" s="17">
        <v>8334.57</v>
      </c>
      <c r="AF149" s="17">
        <v>899379.37</v>
      </c>
      <c r="AG149" s="17">
        <v>303502.07</v>
      </c>
      <c r="AH149" s="17">
        <v>1313997.5</v>
      </c>
      <c r="AI149">
        <v>117.06</v>
      </c>
      <c r="AJ149">
        <v>200</v>
      </c>
      <c r="AK149" s="1">
        <v>6000</v>
      </c>
      <c r="AL149" s="1">
        <v>12000</v>
      </c>
    </row>
    <row r="150" spans="1:38" x14ac:dyDescent="0.35">
      <c r="A150" t="s">
        <v>572</v>
      </c>
      <c r="B150" t="s">
        <v>573</v>
      </c>
      <c r="C150" s="2">
        <v>44446</v>
      </c>
      <c r="D150" s="3">
        <v>3.3178082191780822</v>
      </c>
      <c r="E150" s="3" t="s">
        <v>64</v>
      </c>
      <c r="F150" s="3" t="s">
        <v>14</v>
      </c>
      <c r="G150" t="s">
        <v>574</v>
      </c>
      <c r="H150" t="s">
        <v>164</v>
      </c>
      <c r="I150" t="s">
        <v>12</v>
      </c>
      <c r="J150" t="s">
        <v>12</v>
      </c>
      <c r="K150" s="17">
        <v>1600866.91</v>
      </c>
      <c r="L150" s="17">
        <v>451107.18000000005</v>
      </c>
      <c r="M150" s="10">
        <v>0.28178930876895947</v>
      </c>
      <c r="N150" s="17">
        <v>32965.440000000002</v>
      </c>
      <c r="O150" s="17">
        <v>0</v>
      </c>
      <c r="P150" s="17">
        <v>597.07218749999902</v>
      </c>
      <c r="Q150" s="17">
        <v>32368.367812500004</v>
      </c>
      <c r="R150" s="10">
        <v>7.1753164763416089E-2</v>
      </c>
      <c r="S150" s="9">
        <v>1</v>
      </c>
      <c r="T150" s="17">
        <v>31577.502600000007</v>
      </c>
      <c r="U150" s="17">
        <v>-790.86521249999714</v>
      </c>
      <c r="V150" s="17" t="s">
        <v>2701</v>
      </c>
      <c r="W150" s="17">
        <v>128069.35279999999</v>
      </c>
      <c r="X150" s="17">
        <v>36088.574400000005</v>
      </c>
      <c r="Y150" s="17">
        <v>3969.7431840000004</v>
      </c>
      <c r="Z150" s="17">
        <v>35547.245784000006</v>
      </c>
      <c r="AA150" s="17">
        <v>2581.8057840000038</v>
      </c>
      <c r="AB150" s="17">
        <v>0</v>
      </c>
      <c r="AC150" s="17">
        <v>0</v>
      </c>
      <c r="AD150" s="17">
        <v>314214.07</v>
      </c>
      <c r="AE150" s="17">
        <v>81365.59</v>
      </c>
      <c r="AF150" s="17">
        <v>1418679.65</v>
      </c>
      <c r="AG150" s="17">
        <v>362316.12</v>
      </c>
      <c r="AH150" s="17">
        <v>1659126.12</v>
      </c>
      <c r="AI150">
        <v>96.49</v>
      </c>
      <c r="AJ150">
        <v>0</v>
      </c>
      <c r="AK150" s="1">
        <v>6000</v>
      </c>
      <c r="AL150" s="1">
        <v>0</v>
      </c>
    </row>
    <row r="151" spans="1:38" x14ac:dyDescent="0.35">
      <c r="A151" t="s">
        <v>575</v>
      </c>
      <c r="B151" t="s">
        <v>576</v>
      </c>
      <c r="C151" s="2">
        <v>45208</v>
      </c>
      <c r="D151" s="3">
        <v>1.2301369863013698</v>
      </c>
      <c r="E151" s="3" t="s">
        <v>64</v>
      </c>
      <c r="F151" s="3" t="s">
        <v>14</v>
      </c>
      <c r="G151" t="s">
        <v>577</v>
      </c>
      <c r="H151" t="s">
        <v>388</v>
      </c>
      <c r="I151" t="s">
        <v>12</v>
      </c>
      <c r="J151" t="s">
        <v>12</v>
      </c>
      <c r="K151" s="17">
        <v>416605.31</v>
      </c>
      <c r="L151" s="17">
        <v>107571.12000000001</v>
      </c>
      <c r="M151" s="10">
        <v>0.25820871078191493</v>
      </c>
      <c r="N151" s="17">
        <v>13392.810000000001</v>
      </c>
      <c r="O151" s="17">
        <v>7407.7599999999993</v>
      </c>
      <c r="P151" s="17">
        <v>0</v>
      </c>
      <c r="Q151" s="17">
        <v>5985.050000000002</v>
      </c>
      <c r="R151" s="10">
        <v>5.5638074605897953E-2</v>
      </c>
      <c r="S151" s="9">
        <v>1</v>
      </c>
      <c r="T151" s="17">
        <v>7529.9784000000018</v>
      </c>
      <c r="U151" s="17">
        <v>1544.9283999999998</v>
      </c>
      <c r="V151" s="17" t="s">
        <v>64</v>
      </c>
      <c r="W151" s="17">
        <v>33328.424800000001</v>
      </c>
      <c r="X151" s="17">
        <v>8605.6896000000015</v>
      </c>
      <c r="Y151" s="17">
        <v>946.62585600000023</v>
      </c>
      <c r="Z151" s="17">
        <v>8476.6042560000024</v>
      </c>
      <c r="AA151" s="17">
        <v>-4916.205743999999</v>
      </c>
      <c r="AB151" s="17">
        <v>173087.80697432376</v>
      </c>
      <c r="AC151" s="17">
        <v>44692.779490909081</v>
      </c>
      <c r="AD151" s="17">
        <v>0</v>
      </c>
      <c r="AE151" s="17">
        <v>0</v>
      </c>
      <c r="AF151" s="17">
        <v>0</v>
      </c>
      <c r="AG151" s="17">
        <v>0</v>
      </c>
      <c r="AH151" s="17">
        <v>846932.46</v>
      </c>
      <c r="AI151">
        <v>49.19</v>
      </c>
      <c r="AJ151">
        <v>0</v>
      </c>
      <c r="AK151" s="1">
        <v>6000</v>
      </c>
      <c r="AL151" s="1">
        <v>0</v>
      </c>
    </row>
    <row r="152" spans="1:38" x14ac:dyDescent="0.35">
      <c r="A152" t="s">
        <v>578</v>
      </c>
      <c r="B152" t="s">
        <v>579</v>
      </c>
      <c r="C152" s="2">
        <v>44900</v>
      </c>
      <c r="D152" s="3">
        <v>2.0739726027397261</v>
      </c>
      <c r="E152" s="3" t="s">
        <v>64</v>
      </c>
      <c r="F152" s="3" t="s">
        <v>14</v>
      </c>
      <c r="G152" t="s">
        <v>580</v>
      </c>
      <c r="H152" t="s">
        <v>205</v>
      </c>
      <c r="I152" t="s">
        <v>12</v>
      </c>
      <c r="J152" t="s">
        <v>12</v>
      </c>
      <c r="K152" s="17">
        <v>1036121.09</v>
      </c>
      <c r="L152" s="17">
        <v>265837.18</v>
      </c>
      <c r="M152" s="10">
        <v>0.25656960616446867</v>
      </c>
      <c r="N152" s="17">
        <v>22554.37</v>
      </c>
      <c r="O152" s="17">
        <v>3836.25</v>
      </c>
      <c r="P152" s="17">
        <v>0</v>
      </c>
      <c r="Q152" s="17">
        <v>18718.12</v>
      </c>
      <c r="R152" s="10">
        <v>7.0411971718929614E-2</v>
      </c>
      <c r="S152" s="9">
        <v>1</v>
      </c>
      <c r="T152" s="17">
        <v>18608.602600000002</v>
      </c>
      <c r="U152" s="17">
        <v>-109.517399999997</v>
      </c>
      <c r="V152" s="17" t="s">
        <v>2701</v>
      </c>
      <c r="W152" s="17">
        <v>82889.6872</v>
      </c>
      <c r="X152" s="17">
        <v>21266.974399999999</v>
      </c>
      <c r="Y152" s="17">
        <v>2339.3671839999997</v>
      </c>
      <c r="Z152" s="17">
        <v>20947.969784000001</v>
      </c>
      <c r="AA152" s="17">
        <v>-1606.4002159999982</v>
      </c>
      <c r="AB152" s="17">
        <v>56918.816478641471</v>
      </c>
      <c r="AC152" s="17">
        <v>14603.638327272711</v>
      </c>
      <c r="AD152" s="17">
        <v>0</v>
      </c>
      <c r="AE152" s="17">
        <v>0</v>
      </c>
      <c r="AF152" s="17">
        <v>412726.14</v>
      </c>
      <c r="AG152" s="17">
        <v>103909.63</v>
      </c>
      <c r="AH152" s="17">
        <v>737577.68</v>
      </c>
      <c r="AI152">
        <v>140.47999999999999</v>
      </c>
      <c r="AJ152">
        <v>200</v>
      </c>
      <c r="AK152" s="1">
        <v>6000</v>
      </c>
      <c r="AL152" s="1">
        <v>12000</v>
      </c>
    </row>
    <row r="153" spans="1:38" x14ac:dyDescent="0.35">
      <c r="A153" t="s">
        <v>581</v>
      </c>
      <c r="B153" t="s">
        <v>582</v>
      </c>
      <c r="C153" s="2">
        <v>44810</v>
      </c>
      <c r="D153" s="3">
        <v>2.3205479452054796</v>
      </c>
      <c r="E153" s="3" t="s">
        <v>64</v>
      </c>
      <c r="F153" s="3" t="s">
        <v>14</v>
      </c>
      <c r="G153" t="s">
        <v>583</v>
      </c>
      <c r="H153" t="s">
        <v>226</v>
      </c>
      <c r="I153" t="s">
        <v>12</v>
      </c>
      <c r="J153" t="s">
        <v>12</v>
      </c>
      <c r="K153" s="17">
        <v>2020991.09</v>
      </c>
      <c r="L153" s="17">
        <v>577081.68000000017</v>
      </c>
      <c r="M153" s="10">
        <v>0.28554390113615008</v>
      </c>
      <c r="N153" s="17">
        <v>44767.55</v>
      </c>
      <c r="O153" s="17">
        <v>0</v>
      </c>
      <c r="P153" s="17">
        <v>302.26906874999986</v>
      </c>
      <c r="Q153" s="17">
        <v>44465.280931250003</v>
      </c>
      <c r="R153" s="10">
        <v>7.705197110268687E-2</v>
      </c>
      <c r="S153" s="9">
        <v>1</v>
      </c>
      <c r="T153" s="17">
        <v>40395.717600000018</v>
      </c>
      <c r="U153" s="17">
        <v>-4069.5633312499849</v>
      </c>
      <c r="V153" s="17" t="s">
        <v>2701</v>
      </c>
      <c r="W153" s="17">
        <v>161679.28720000002</v>
      </c>
      <c r="X153" s="17">
        <v>46166.534400000019</v>
      </c>
      <c r="Y153" s="17">
        <v>5078.3187840000019</v>
      </c>
      <c r="Z153" s="17">
        <v>45474.036384000021</v>
      </c>
      <c r="AA153" s="17">
        <v>706.48638400001801</v>
      </c>
      <c r="AB153" s="17">
        <v>0</v>
      </c>
      <c r="AC153" s="17">
        <v>0</v>
      </c>
      <c r="AD153" s="17">
        <v>1065.25</v>
      </c>
      <c r="AE153" s="17">
        <v>467.23</v>
      </c>
      <c r="AF153" s="17">
        <v>383326.93</v>
      </c>
      <c r="AG153" s="17">
        <v>86296.63</v>
      </c>
      <c r="AH153" s="17">
        <v>1867738.92</v>
      </c>
      <c r="AI153">
        <v>108.21</v>
      </c>
      <c r="AJ153">
        <v>149.08000000000001</v>
      </c>
      <c r="AK153" s="1">
        <v>6000</v>
      </c>
      <c r="AL153" s="1">
        <v>8944.5</v>
      </c>
    </row>
    <row r="154" spans="1:38" x14ac:dyDescent="0.35">
      <c r="A154" t="s">
        <v>584</v>
      </c>
      <c r="B154" t="s">
        <v>585</v>
      </c>
      <c r="C154" s="2">
        <v>42177</v>
      </c>
      <c r="D154" s="3">
        <v>9.5342465753424666</v>
      </c>
      <c r="E154" s="3" t="s">
        <v>64</v>
      </c>
      <c r="F154" s="3" t="s">
        <v>14</v>
      </c>
      <c r="G154" t="s">
        <v>586</v>
      </c>
      <c r="H154" t="s">
        <v>234</v>
      </c>
      <c r="I154" t="s">
        <v>12</v>
      </c>
      <c r="J154" t="s">
        <v>12</v>
      </c>
      <c r="K154" s="17">
        <v>2865342.25</v>
      </c>
      <c r="L154" s="17">
        <v>695165.23999999987</v>
      </c>
      <c r="M154" s="10">
        <v>0.24261159029082821</v>
      </c>
      <c r="N154" s="17">
        <v>52823.170000000006</v>
      </c>
      <c r="O154" s="17">
        <v>0</v>
      </c>
      <c r="P154" s="17">
        <v>0</v>
      </c>
      <c r="Q154" s="17">
        <v>52823.170000000006</v>
      </c>
      <c r="R154" s="10">
        <v>7.5986494951905265E-2</v>
      </c>
      <c r="S154" s="9">
        <v>1</v>
      </c>
      <c r="T154" s="17">
        <v>48661.566799999993</v>
      </c>
      <c r="U154" s="17">
        <v>-4161.6032000000123</v>
      </c>
      <c r="V154" s="17" t="s">
        <v>2701</v>
      </c>
      <c r="W154" s="17">
        <v>229227.38</v>
      </c>
      <c r="X154" s="17">
        <v>55613.219199999992</v>
      </c>
      <c r="Y154" s="17">
        <v>6117.4541119999994</v>
      </c>
      <c r="Z154" s="17">
        <v>54779.020911999993</v>
      </c>
      <c r="AA154" s="17">
        <v>1955.8509119999871</v>
      </c>
      <c r="AB154" s="17">
        <v>0</v>
      </c>
      <c r="AC154" s="17">
        <v>0</v>
      </c>
      <c r="AD154" s="17">
        <v>3778083.3600000003</v>
      </c>
      <c r="AE154" s="17">
        <v>736430.62</v>
      </c>
      <c r="AF154" s="17">
        <v>3453164.55</v>
      </c>
      <c r="AG154" s="17">
        <v>769411.01</v>
      </c>
      <c r="AH154" s="17">
        <v>3978955.73</v>
      </c>
      <c r="AI154">
        <v>72.010000000000005</v>
      </c>
      <c r="AJ154">
        <v>0</v>
      </c>
      <c r="AK154" s="1">
        <v>6000</v>
      </c>
      <c r="AL154" s="1">
        <v>0</v>
      </c>
    </row>
    <row r="155" spans="1:38" x14ac:dyDescent="0.35">
      <c r="A155" t="s">
        <v>587</v>
      </c>
      <c r="B155" t="s">
        <v>588</v>
      </c>
      <c r="C155" s="2">
        <v>33574</v>
      </c>
      <c r="D155" s="3">
        <v>33.104109589041094</v>
      </c>
      <c r="E155" s="3" t="s">
        <v>64</v>
      </c>
      <c r="F155" s="3" t="s">
        <v>14</v>
      </c>
      <c r="G155" t="s">
        <v>589</v>
      </c>
      <c r="H155" t="s">
        <v>139</v>
      </c>
      <c r="I155" t="s">
        <v>12</v>
      </c>
      <c r="J155" t="s">
        <v>12</v>
      </c>
      <c r="K155" s="17">
        <v>2368241.1</v>
      </c>
      <c r="L155" s="17">
        <v>778705.55999999994</v>
      </c>
      <c r="M155" s="10">
        <v>0.32881177511867349</v>
      </c>
      <c r="N155" s="17">
        <v>67353.51999999999</v>
      </c>
      <c r="O155" s="17">
        <v>0</v>
      </c>
      <c r="P155" s="17">
        <v>1135.0106475000066</v>
      </c>
      <c r="Q155" s="17">
        <v>66218.509352499983</v>
      </c>
      <c r="R155" s="10">
        <v>8.5036646396232207E-2</v>
      </c>
      <c r="S155" s="9">
        <v>1.2</v>
      </c>
      <c r="T155" s="17">
        <v>65411.267039999992</v>
      </c>
      <c r="U155" s="17">
        <v>-807.24231249999139</v>
      </c>
      <c r="V155" s="17" t="s">
        <v>2701</v>
      </c>
      <c r="W155" s="17">
        <v>189459.288</v>
      </c>
      <c r="X155" s="17">
        <v>62296.444799999997</v>
      </c>
      <c r="Y155" s="17">
        <v>8223.1307135999996</v>
      </c>
      <c r="Z155" s="17">
        <v>73634.397753599987</v>
      </c>
      <c r="AA155" s="17">
        <v>6280.877753599998</v>
      </c>
      <c r="AB155" s="17">
        <v>0</v>
      </c>
      <c r="AC155" s="17">
        <v>0</v>
      </c>
      <c r="AD155" s="17">
        <v>2441139.2599999998</v>
      </c>
      <c r="AE155" s="17">
        <v>630412.80000000005</v>
      </c>
      <c r="AF155" s="17">
        <v>2659819.29</v>
      </c>
      <c r="AG155" s="17">
        <v>808553.98</v>
      </c>
      <c r="AH155" s="17">
        <v>3301496.13</v>
      </c>
      <c r="AI155">
        <v>71.73</v>
      </c>
      <c r="AJ155">
        <v>0</v>
      </c>
      <c r="AK155" s="1">
        <v>6000</v>
      </c>
      <c r="AL155" s="1">
        <v>0</v>
      </c>
    </row>
    <row r="156" spans="1:38" x14ac:dyDescent="0.35">
      <c r="A156" t="s">
        <v>590</v>
      </c>
      <c r="B156" t="s">
        <v>591</v>
      </c>
      <c r="C156" s="2">
        <v>43108</v>
      </c>
      <c r="D156" s="3">
        <v>6.9835616438356167</v>
      </c>
      <c r="E156" s="3" t="s">
        <v>64</v>
      </c>
      <c r="F156" s="3" t="s">
        <v>14</v>
      </c>
      <c r="G156" t="s">
        <v>592</v>
      </c>
      <c r="H156" t="s">
        <v>357</v>
      </c>
      <c r="I156" t="s">
        <v>12</v>
      </c>
      <c r="J156" t="s">
        <v>12</v>
      </c>
      <c r="K156" s="17">
        <v>1120084.72</v>
      </c>
      <c r="L156" s="17">
        <v>340076.72000000009</v>
      </c>
      <c r="M156" s="10">
        <v>0.30361696211693712</v>
      </c>
      <c r="N156" s="17">
        <v>23686.129999999997</v>
      </c>
      <c r="O156" s="17">
        <v>0</v>
      </c>
      <c r="P156" s="17">
        <v>0</v>
      </c>
      <c r="Q156" s="17">
        <v>23686.129999999997</v>
      </c>
      <c r="R156" s="10">
        <v>6.9649372059339992E-2</v>
      </c>
      <c r="S156" s="9">
        <v>1.2</v>
      </c>
      <c r="T156" s="17">
        <v>28566.444480000009</v>
      </c>
      <c r="U156" s="17">
        <v>4880.3144800000118</v>
      </c>
      <c r="V156" s="17" t="s">
        <v>64</v>
      </c>
      <c r="W156" s="17">
        <v>89606.777600000001</v>
      </c>
      <c r="X156" s="17">
        <v>27206.137600000009</v>
      </c>
      <c r="Y156" s="17">
        <v>3591.2101632000013</v>
      </c>
      <c r="Z156" s="17">
        <v>32157.65464320001</v>
      </c>
      <c r="AA156" s="17">
        <v>8471.5246432000131</v>
      </c>
      <c r="AB156" s="17">
        <v>0</v>
      </c>
      <c r="AC156" s="17">
        <v>0</v>
      </c>
      <c r="AD156" s="17">
        <v>1338327.8999999999</v>
      </c>
      <c r="AE156" s="17">
        <v>452254.27</v>
      </c>
      <c r="AF156" s="17">
        <v>1059329.6100000001</v>
      </c>
      <c r="AG156" s="17">
        <v>340521.33</v>
      </c>
      <c r="AH156" s="17">
        <v>1303240.95</v>
      </c>
      <c r="AI156">
        <v>85.95</v>
      </c>
      <c r="AJ156">
        <v>0</v>
      </c>
      <c r="AK156" s="1">
        <v>6000</v>
      </c>
      <c r="AL156" s="1">
        <v>0</v>
      </c>
    </row>
    <row r="157" spans="1:38" x14ac:dyDescent="0.35">
      <c r="A157" t="s">
        <v>593</v>
      </c>
      <c r="B157" t="s">
        <v>594</v>
      </c>
      <c r="C157" s="2">
        <v>45201</v>
      </c>
      <c r="D157" s="3">
        <v>1.2493150684931507</v>
      </c>
      <c r="E157" s="3" t="s">
        <v>64</v>
      </c>
      <c r="F157" s="3" t="s">
        <v>14</v>
      </c>
      <c r="G157" t="s">
        <v>595</v>
      </c>
      <c r="H157" t="s">
        <v>596</v>
      </c>
      <c r="I157" t="s">
        <v>12</v>
      </c>
      <c r="J157" t="s">
        <v>12</v>
      </c>
      <c r="K157" s="17">
        <v>1278068.1399999999</v>
      </c>
      <c r="L157" s="17">
        <v>400461.29000000004</v>
      </c>
      <c r="M157" s="10">
        <v>0.31333328597018317</v>
      </c>
      <c r="N157" s="17">
        <v>28703.61</v>
      </c>
      <c r="O157" s="17">
        <v>0</v>
      </c>
      <c r="P157" s="17">
        <v>12281.783003774995</v>
      </c>
      <c r="Q157" s="17">
        <v>16421.826996225005</v>
      </c>
      <c r="R157" s="10">
        <v>4.1007276873689845E-2</v>
      </c>
      <c r="S157" s="9">
        <v>1.2</v>
      </c>
      <c r="T157" s="17">
        <v>33638.748360000005</v>
      </c>
      <c r="U157" s="17">
        <v>17216.921363775</v>
      </c>
      <c r="V157" s="17" t="s">
        <v>64</v>
      </c>
      <c r="W157" s="17">
        <v>102245.4512</v>
      </c>
      <c r="X157" s="17">
        <v>32036.903200000008</v>
      </c>
      <c r="Y157" s="17">
        <v>4228.871222400001</v>
      </c>
      <c r="Z157" s="17">
        <v>37867.619582400002</v>
      </c>
      <c r="AA157" s="17">
        <v>9164.0095824000018</v>
      </c>
      <c r="AB157" s="17">
        <v>0</v>
      </c>
      <c r="AC157" s="17">
        <v>0</v>
      </c>
      <c r="AD157" s="17">
        <v>2137958.42</v>
      </c>
      <c r="AE157" s="17">
        <v>329828.19</v>
      </c>
      <c r="AF157" s="17">
        <v>210192.88</v>
      </c>
      <c r="AG157" s="17">
        <v>76878.19</v>
      </c>
      <c r="AH157" s="17">
        <v>1323294.96</v>
      </c>
      <c r="AI157">
        <v>96.58</v>
      </c>
      <c r="AJ157">
        <v>0</v>
      </c>
      <c r="AK157" s="1">
        <v>6000</v>
      </c>
      <c r="AL157" s="1">
        <v>0</v>
      </c>
    </row>
    <row r="158" spans="1:38" x14ac:dyDescent="0.35">
      <c r="A158" t="s">
        <v>597</v>
      </c>
      <c r="B158" t="s">
        <v>598</v>
      </c>
      <c r="C158" s="2">
        <v>44417</v>
      </c>
      <c r="D158" s="3">
        <v>3.3972602739726026</v>
      </c>
      <c r="E158" s="3" t="s">
        <v>64</v>
      </c>
      <c r="F158" s="3" t="s">
        <v>14</v>
      </c>
      <c r="G158" t="s">
        <v>599</v>
      </c>
      <c r="H158" t="s">
        <v>454</v>
      </c>
      <c r="I158" t="s">
        <v>12</v>
      </c>
      <c r="J158" t="s">
        <v>12</v>
      </c>
      <c r="K158" s="17">
        <v>1863807.87</v>
      </c>
      <c r="L158" s="17">
        <v>582675.39000000013</v>
      </c>
      <c r="M158" s="10">
        <v>0.31262631700337229</v>
      </c>
      <c r="N158" s="17">
        <v>46867.97</v>
      </c>
      <c r="O158" s="17">
        <v>0</v>
      </c>
      <c r="P158" s="17">
        <v>0</v>
      </c>
      <c r="Q158" s="17">
        <v>46867.97</v>
      </c>
      <c r="R158" s="10">
        <v>8.0435815214368309E-2</v>
      </c>
      <c r="S158" s="9">
        <v>1.2</v>
      </c>
      <c r="T158" s="17">
        <v>48944.732760000021</v>
      </c>
      <c r="U158" s="17">
        <v>2076.7627600000196</v>
      </c>
      <c r="V158" s="17" t="s">
        <v>64</v>
      </c>
      <c r="W158" s="17">
        <v>149104.62960000001</v>
      </c>
      <c r="X158" s="17">
        <v>46614.031200000012</v>
      </c>
      <c r="Y158" s="17">
        <v>6153.0521184000008</v>
      </c>
      <c r="Z158" s="17">
        <v>55097.784878400023</v>
      </c>
      <c r="AA158" s="17">
        <v>8229.8148784000223</v>
      </c>
      <c r="AB158" s="17">
        <v>0</v>
      </c>
      <c r="AC158" s="17">
        <v>0</v>
      </c>
      <c r="AD158" s="17">
        <v>1264753.4099999999</v>
      </c>
      <c r="AE158" s="17">
        <v>351559.3</v>
      </c>
      <c r="AF158" s="17">
        <v>1719451.68</v>
      </c>
      <c r="AG158" s="17">
        <v>553019.81000000006</v>
      </c>
      <c r="AH158" s="17">
        <v>2646169.16</v>
      </c>
      <c r="AI158">
        <v>70.430000000000007</v>
      </c>
      <c r="AJ158">
        <v>0</v>
      </c>
      <c r="AK158" s="1">
        <v>6000</v>
      </c>
      <c r="AL158" s="1">
        <v>0</v>
      </c>
    </row>
    <row r="159" spans="1:38" x14ac:dyDescent="0.35">
      <c r="A159" t="s">
        <v>600</v>
      </c>
      <c r="B159" t="s">
        <v>601</v>
      </c>
      <c r="C159" s="2">
        <v>43451</v>
      </c>
      <c r="D159" s="3">
        <v>6.043835616438356</v>
      </c>
      <c r="E159" s="3" t="s">
        <v>64</v>
      </c>
      <c r="F159" s="3" t="s">
        <v>14</v>
      </c>
      <c r="G159" t="s">
        <v>602</v>
      </c>
      <c r="H159" t="s">
        <v>120</v>
      </c>
      <c r="I159" t="s">
        <v>12</v>
      </c>
      <c r="J159" t="s">
        <v>12</v>
      </c>
      <c r="K159" s="17">
        <v>3487949.74</v>
      </c>
      <c r="L159" s="17">
        <v>974284.31</v>
      </c>
      <c r="M159" s="10">
        <v>0.27932865511989863</v>
      </c>
      <c r="N159" s="17">
        <v>87599.040000000008</v>
      </c>
      <c r="O159" s="17">
        <v>0</v>
      </c>
      <c r="P159" s="17">
        <v>10355.700197399994</v>
      </c>
      <c r="Q159" s="17">
        <v>77243.339802600007</v>
      </c>
      <c r="R159" s="10">
        <v>7.9282134598472595E-2</v>
      </c>
      <c r="S159" s="9">
        <v>1</v>
      </c>
      <c r="T159" s="17">
        <v>68199.901700000017</v>
      </c>
      <c r="U159" s="17">
        <v>-9043.4381025999901</v>
      </c>
      <c r="V159" s="17" t="s">
        <v>2701</v>
      </c>
      <c r="W159" s="17">
        <v>279035.9792</v>
      </c>
      <c r="X159" s="17">
        <v>77942.7448</v>
      </c>
      <c r="Y159" s="17">
        <v>8573.7019280000004</v>
      </c>
      <c r="Z159" s="17">
        <v>76773.603628000012</v>
      </c>
      <c r="AA159" s="17">
        <v>-10825.436371999996</v>
      </c>
      <c r="AB159" s="17">
        <v>352319.95043627016</v>
      </c>
      <c r="AC159" s="17">
        <v>98413.05792727269</v>
      </c>
      <c r="AD159" s="17">
        <v>2186975.79</v>
      </c>
      <c r="AE159" s="17">
        <v>661397.76000000001</v>
      </c>
      <c r="AF159" s="17">
        <v>2935596.94</v>
      </c>
      <c r="AG159" s="17">
        <v>881406.73</v>
      </c>
      <c r="AH159" s="17">
        <v>3407988.44</v>
      </c>
      <c r="AI159">
        <v>102.35</v>
      </c>
      <c r="AJ159">
        <v>111.75</v>
      </c>
      <c r="AK159" s="1">
        <v>6000</v>
      </c>
      <c r="AL159" s="1">
        <v>6705</v>
      </c>
    </row>
    <row r="160" spans="1:38" x14ac:dyDescent="0.35">
      <c r="A160" t="s">
        <v>603</v>
      </c>
      <c r="B160" t="s">
        <v>604</v>
      </c>
      <c r="C160" s="2">
        <v>43661</v>
      </c>
      <c r="D160" s="3">
        <v>5.4684931506849317</v>
      </c>
      <c r="E160" s="3" t="s">
        <v>64</v>
      </c>
      <c r="F160" s="3" t="s">
        <v>14</v>
      </c>
      <c r="G160" t="s">
        <v>605</v>
      </c>
      <c r="H160" t="s">
        <v>171</v>
      </c>
      <c r="I160" t="s">
        <v>12</v>
      </c>
      <c r="J160" t="s">
        <v>12</v>
      </c>
      <c r="K160" s="17">
        <v>9505177.8399999999</v>
      </c>
      <c r="L160" s="17">
        <v>1571908.07</v>
      </c>
      <c r="M160" s="10">
        <v>0.16537387268916159</v>
      </c>
      <c r="N160" s="17">
        <v>115934.36</v>
      </c>
      <c r="O160" s="17">
        <v>0</v>
      </c>
      <c r="P160" s="17">
        <v>0</v>
      </c>
      <c r="Q160" s="17">
        <v>115934.36</v>
      </c>
      <c r="R160" s="10">
        <v>7.3753905977465964E-2</v>
      </c>
      <c r="S160" s="9">
        <v>0.75</v>
      </c>
      <c r="T160" s="17">
        <v>82525.173675000013</v>
      </c>
      <c r="U160" s="17">
        <v>-33409.186324999988</v>
      </c>
      <c r="V160" s="17" t="s">
        <v>2701</v>
      </c>
      <c r="W160" s="17">
        <v>760414.22719999996</v>
      </c>
      <c r="X160" s="17">
        <v>125752.64559999999</v>
      </c>
      <c r="Y160" s="17">
        <v>10374.593261999999</v>
      </c>
      <c r="Z160" s="17">
        <v>92899.766937000008</v>
      </c>
      <c r="AA160" s="17">
        <v>-23034.593062999993</v>
      </c>
      <c r="AB160" s="17">
        <v>1266254.3851495732</v>
      </c>
      <c r="AC160" s="17">
        <v>209405.39148181811</v>
      </c>
      <c r="AD160" s="17">
        <v>7115151.25</v>
      </c>
      <c r="AE160" s="17">
        <v>525648.56999999995</v>
      </c>
      <c r="AF160" s="17">
        <v>7736549.71</v>
      </c>
      <c r="AG160" s="17">
        <v>961492.32</v>
      </c>
      <c r="AH160" s="17">
        <v>11261166.66</v>
      </c>
      <c r="AI160">
        <v>84.41</v>
      </c>
      <c r="AJ160">
        <v>0</v>
      </c>
      <c r="AK160" s="1">
        <v>6000</v>
      </c>
      <c r="AL160" s="1">
        <v>0</v>
      </c>
    </row>
    <row r="161" spans="1:38" x14ac:dyDescent="0.35">
      <c r="A161" t="s">
        <v>606</v>
      </c>
      <c r="B161" t="s">
        <v>607</v>
      </c>
      <c r="C161" s="2">
        <v>34925</v>
      </c>
      <c r="D161" s="3">
        <v>29.402739726027399</v>
      </c>
      <c r="E161" s="3" t="s">
        <v>64</v>
      </c>
      <c r="F161" s="3" t="s">
        <v>14</v>
      </c>
      <c r="G161" t="s">
        <v>608</v>
      </c>
      <c r="H161" t="s">
        <v>104</v>
      </c>
      <c r="I161" t="s">
        <v>12</v>
      </c>
      <c r="J161" t="s">
        <v>12</v>
      </c>
      <c r="K161" s="17">
        <v>1842780.14</v>
      </c>
      <c r="L161" s="17">
        <v>462567.67000000004</v>
      </c>
      <c r="M161" s="10">
        <v>0.25101620098857808</v>
      </c>
      <c r="N161" s="17">
        <v>32897.35</v>
      </c>
      <c r="O161" s="17">
        <v>0</v>
      </c>
      <c r="P161" s="17">
        <v>1375.3252877776104</v>
      </c>
      <c r="Q161" s="17">
        <v>31522.024712222388</v>
      </c>
      <c r="R161" s="10">
        <v>6.8145758462156217E-2</v>
      </c>
      <c r="S161" s="9">
        <v>1</v>
      </c>
      <c r="T161" s="17">
        <v>32379.736900000007</v>
      </c>
      <c r="U161" s="17">
        <v>857.71218777761896</v>
      </c>
      <c r="V161" s="17" t="s">
        <v>64</v>
      </c>
      <c r="W161" s="17">
        <v>147422.4112</v>
      </c>
      <c r="X161" s="17">
        <v>37005.413600000007</v>
      </c>
      <c r="Y161" s="17">
        <v>4070.5954960000008</v>
      </c>
      <c r="Z161" s="17">
        <v>36450.332396000005</v>
      </c>
      <c r="AA161" s="17">
        <v>3552.9823960000067</v>
      </c>
      <c r="AB161" s="17">
        <v>0</v>
      </c>
      <c r="AC161" s="17">
        <v>0</v>
      </c>
      <c r="AD161" s="17">
        <v>2486583.38</v>
      </c>
      <c r="AE161" s="17">
        <v>758978.78</v>
      </c>
      <c r="AF161" s="17">
        <v>1991753.91</v>
      </c>
      <c r="AG161" s="17">
        <v>627884.38</v>
      </c>
      <c r="AH161" s="17">
        <v>2875626.63</v>
      </c>
      <c r="AI161">
        <v>64.08</v>
      </c>
      <c r="AJ161">
        <v>0</v>
      </c>
      <c r="AK161" s="1">
        <v>6000</v>
      </c>
      <c r="AL161" s="1">
        <v>0</v>
      </c>
    </row>
    <row r="162" spans="1:38" x14ac:dyDescent="0.35">
      <c r="A162" t="s">
        <v>609</v>
      </c>
      <c r="B162" t="s">
        <v>610</v>
      </c>
      <c r="C162" s="2">
        <v>42619</v>
      </c>
      <c r="D162" s="3">
        <v>8.3232876712328761</v>
      </c>
      <c r="E162" s="3" t="s">
        <v>64</v>
      </c>
      <c r="F162" s="3" t="s">
        <v>14</v>
      </c>
      <c r="G162" t="s">
        <v>611</v>
      </c>
      <c r="H162" t="s">
        <v>66</v>
      </c>
      <c r="I162" t="s">
        <v>12</v>
      </c>
      <c r="J162" t="s">
        <v>12</v>
      </c>
      <c r="K162" s="17">
        <v>2996210.31</v>
      </c>
      <c r="L162" s="17">
        <v>786889.44</v>
      </c>
      <c r="M162" s="10">
        <v>0.26262823987145278</v>
      </c>
      <c r="N162" s="17">
        <v>62353.350000000006</v>
      </c>
      <c r="O162" s="17">
        <v>0</v>
      </c>
      <c r="P162" s="17">
        <v>0</v>
      </c>
      <c r="Q162" s="17">
        <v>62353.350000000006</v>
      </c>
      <c r="R162" s="10">
        <v>7.9240293274236859E-2</v>
      </c>
      <c r="S162" s="9">
        <v>1</v>
      </c>
      <c r="T162" s="17">
        <v>55082.260800000004</v>
      </c>
      <c r="U162" s="17">
        <v>-7271.0892000000022</v>
      </c>
      <c r="V162" s="17" t="s">
        <v>2701</v>
      </c>
      <c r="W162" s="17">
        <v>239696.8248</v>
      </c>
      <c r="X162" s="17">
        <v>62951.155199999994</v>
      </c>
      <c r="Y162" s="17">
        <v>6924.6270719999993</v>
      </c>
      <c r="Z162" s="17">
        <v>62006.887872000007</v>
      </c>
      <c r="AA162" s="17">
        <v>-346.46212799999921</v>
      </c>
      <c r="AB162" s="17">
        <v>11992.829524473631</v>
      </c>
      <c r="AC162" s="17">
        <v>3149.6557090909018</v>
      </c>
      <c r="AD162" s="17">
        <v>3371021.56</v>
      </c>
      <c r="AE162" s="17">
        <v>789957.32</v>
      </c>
      <c r="AF162" s="17">
        <v>2312205.86</v>
      </c>
      <c r="AG162" s="17">
        <v>589752.96</v>
      </c>
      <c r="AH162" s="17">
        <v>3199146.32</v>
      </c>
      <c r="AI162">
        <v>93.66</v>
      </c>
      <c r="AJ162">
        <v>0</v>
      </c>
      <c r="AK162" s="1">
        <v>6000</v>
      </c>
      <c r="AL162" s="1">
        <v>0</v>
      </c>
    </row>
    <row r="163" spans="1:38" x14ac:dyDescent="0.35">
      <c r="A163" t="s">
        <v>612</v>
      </c>
      <c r="B163" t="s">
        <v>613</v>
      </c>
      <c r="C163" s="2">
        <v>44256</v>
      </c>
      <c r="D163" s="3">
        <v>3.8383561643835615</v>
      </c>
      <c r="E163" s="3" t="s">
        <v>64</v>
      </c>
      <c r="F163" s="3" t="s">
        <v>14</v>
      </c>
      <c r="G163" t="s">
        <v>614</v>
      </c>
      <c r="H163" t="s">
        <v>615</v>
      </c>
      <c r="I163" t="s">
        <v>12</v>
      </c>
      <c r="J163" t="s">
        <v>12</v>
      </c>
      <c r="K163" s="17">
        <v>1665504.83</v>
      </c>
      <c r="L163" s="17">
        <v>396885.71</v>
      </c>
      <c r="M163" s="10">
        <v>0.23829754369430439</v>
      </c>
      <c r="N163" s="17">
        <v>24647.040000000001</v>
      </c>
      <c r="O163" s="17">
        <v>0</v>
      </c>
      <c r="P163" s="17">
        <v>0</v>
      </c>
      <c r="Q163" s="17">
        <v>24647.040000000001</v>
      </c>
      <c r="R163" s="10">
        <v>6.2101102103172219E-2</v>
      </c>
      <c r="S163" s="9">
        <v>0.75</v>
      </c>
      <c r="T163" s="17">
        <v>20836.499775000004</v>
      </c>
      <c r="U163" s="17">
        <v>-3810.540224999997</v>
      </c>
      <c r="V163" s="17" t="s">
        <v>2701</v>
      </c>
      <c r="W163" s="17">
        <v>133240.38640000002</v>
      </c>
      <c r="X163" s="17">
        <v>31750.856800000005</v>
      </c>
      <c r="Y163" s="17">
        <v>2619.4456860000005</v>
      </c>
      <c r="Z163" s="17">
        <v>23455.945461000003</v>
      </c>
      <c r="AA163" s="17">
        <v>-1191.0945389999979</v>
      </c>
      <c r="AB163" s="17">
        <v>45439.545892331662</v>
      </c>
      <c r="AC163" s="17">
        <v>10828.132172727253</v>
      </c>
      <c r="AD163" s="17">
        <v>928998.76</v>
      </c>
      <c r="AE163" s="17">
        <v>171310.6</v>
      </c>
      <c r="AF163" s="17">
        <v>1242031.8799999999</v>
      </c>
      <c r="AG163" s="17">
        <v>269646.31</v>
      </c>
      <c r="AH163" s="17">
        <v>2096738.04</v>
      </c>
      <c r="AI163">
        <v>79.430000000000007</v>
      </c>
      <c r="AJ163">
        <v>0</v>
      </c>
      <c r="AK163" s="1">
        <v>6000</v>
      </c>
      <c r="AL163" s="1">
        <v>0</v>
      </c>
    </row>
    <row r="164" spans="1:38" x14ac:dyDescent="0.35">
      <c r="A164" t="s">
        <v>616</v>
      </c>
      <c r="B164" t="s">
        <v>617</v>
      </c>
      <c r="C164" s="2">
        <v>45180</v>
      </c>
      <c r="D164" s="3">
        <v>1.3068493150684932</v>
      </c>
      <c r="E164" s="3" t="s">
        <v>64</v>
      </c>
      <c r="F164" s="3" t="s">
        <v>14</v>
      </c>
      <c r="G164" t="s">
        <v>618</v>
      </c>
      <c r="H164" t="s">
        <v>454</v>
      </c>
      <c r="I164" t="s">
        <v>12</v>
      </c>
      <c r="J164" t="s">
        <v>12</v>
      </c>
      <c r="K164" s="17">
        <v>443753.86</v>
      </c>
      <c r="L164" s="17">
        <v>120754.14999999998</v>
      </c>
      <c r="M164" s="10">
        <v>0.27211966111122948</v>
      </c>
      <c r="N164" s="17">
        <v>14159.779999999999</v>
      </c>
      <c r="O164" s="17">
        <v>7528.34</v>
      </c>
      <c r="P164" s="17">
        <v>5321.1537368249847</v>
      </c>
      <c r="Q164" s="17">
        <v>1310.286263175014</v>
      </c>
      <c r="R164" s="10">
        <v>1.085085906509229E-2</v>
      </c>
      <c r="S164" s="9">
        <v>1</v>
      </c>
      <c r="T164" s="17">
        <v>8452.7904999999992</v>
      </c>
      <c r="U164" s="17">
        <v>7142.5042368249851</v>
      </c>
      <c r="V164" s="17" t="s">
        <v>64</v>
      </c>
      <c r="W164" s="17">
        <v>35500.308799999999</v>
      </c>
      <c r="X164" s="17">
        <v>9660.3319999999967</v>
      </c>
      <c r="Y164" s="17">
        <v>1062.6365199999996</v>
      </c>
      <c r="Z164" s="17">
        <v>9515.4270199999992</v>
      </c>
      <c r="AA164" s="17">
        <v>-4644.3529799999997</v>
      </c>
      <c r="AB164" s="17">
        <v>155157.44270317402</v>
      </c>
      <c r="AC164" s="17">
        <v>42221.390727272723</v>
      </c>
      <c r="AD164" s="17">
        <v>0</v>
      </c>
      <c r="AE164" s="17">
        <v>0</v>
      </c>
      <c r="AF164" s="17">
        <v>0</v>
      </c>
      <c r="AG164" s="17">
        <v>0</v>
      </c>
      <c r="AH164" s="17">
        <v>762168.22</v>
      </c>
      <c r="AI164">
        <v>58.22</v>
      </c>
      <c r="AJ164">
        <v>0</v>
      </c>
      <c r="AK164" s="1">
        <v>6000</v>
      </c>
      <c r="AL164" s="1">
        <v>0</v>
      </c>
    </row>
    <row r="165" spans="1:38" x14ac:dyDescent="0.35">
      <c r="A165" t="s">
        <v>619</v>
      </c>
      <c r="B165" t="s">
        <v>620</v>
      </c>
      <c r="C165" s="2">
        <v>42219</v>
      </c>
      <c r="D165" s="3">
        <v>9.419178082191781</v>
      </c>
      <c r="E165" s="3" t="s">
        <v>64</v>
      </c>
      <c r="F165" s="3" t="s">
        <v>14</v>
      </c>
      <c r="G165" t="s">
        <v>621</v>
      </c>
      <c r="H165" t="s">
        <v>100</v>
      </c>
      <c r="I165" t="s">
        <v>12</v>
      </c>
      <c r="J165" t="s">
        <v>12</v>
      </c>
      <c r="K165" s="17">
        <v>1351766.01</v>
      </c>
      <c r="L165" s="17">
        <v>520323.31999999995</v>
      </c>
      <c r="M165" s="10">
        <v>0.38492114474752914</v>
      </c>
      <c r="N165" s="17">
        <v>58309.430000000008</v>
      </c>
      <c r="O165" s="17">
        <v>0</v>
      </c>
      <c r="P165" s="17">
        <v>1661.6682342000131</v>
      </c>
      <c r="Q165" s="17">
        <v>56647.761765799994</v>
      </c>
      <c r="R165" s="10">
        <v>0.10887031118612943</v>
      </c>
      <c r="S165" s="9">
        <v>1.2</v>
      </c>
      <c r="T165" s="17">
        <v>43707.158880000003</v>
      </c>
      <c r="U165" s="17">
        <v>-12940.602885799992</v>
      </c>
      <c r="V165" s="17" t="s">
        <v>2701</v>
      </c>
      <c r="W165" s="17">
        <v>108141.28080000001</v>
      </c>
      <c r="X165" s="17">
        <v>41625.865599999997</v>
      </c>
      <c r="Y165" s="17">
        <v>5494.6142591999997</v>
      </c>
      <c r="Z165" s="17">
        <v>49201.773139199999</v>
      </c>
      <c r="AA165" s="17">
        <v>-9107.6568608000089</v>
      </c>
      <c r="AB165" s="17">
        <v>215100.8893186007</v>
      </c>
      <c r="AC165" s="17">
        <v>82796.880552727351</v>
      </c>
      <c r="AD165" s="17">
        <v>2042766.68</v>
      </c>
      <c r="AE165" s="17">
        <v>842925.09</v>
      </c>
      <c r="AF165" s="17">
        <v>1939194.51</v>
      </c>
      <c r="AG165" s="17">
        <v>820478.65</v>
      </c>
      <c r="AH165" s="17">
        <v>2064233.75</v>
      </c>
      <c r="AI165">
        <v>65.489999999999995</v>
      </c>
      <c r="AJ165">
        <v>0</v>
      </c>
      <c r="AK165" s="1">
        <v>16500</v>
      </c>
      <c r="AL165" s="1">
        <v>0</v>
      </c>
    </row>
    <row r="166" spans="1:38" x14ac:dyDescent="0.35">
      <c r="A166" t="s">
        <v>622</v>
      </c>
      <c r="B166" t="s">
        <v>623</v>
      </c>
      <c r="C166" s="2">
        <v>44690</v>
      </c>
      <c r="D166" s="3">
        <v>2.6493150684931508</v>
      </c>
      <c r="E166" s="3" t="s">
        <v>64</v>
      </c>
      <c r="F166" s="3" t="s">
        <v>14</v>
      </c>
      <c r="G166" t="s">
        <v>624</v>
      </c>
      <c r="H166" t="s">
        <v>565</v>
      </c>
      <c r="I166" t="s">
        <v>12</v>
      </c>
      <c r="J166" t="s">
        <v>12</v>
      </c>
      <c r="K166" s="17">
        <v>3309323.55</v>
      </c>
      <c r="L166" s="17">
        <v>750303.65999999992</v>
      </c>
      <c r="M166" s="10">
        <v>0.22672417751355861</v>
      </c>
      <c r="N166" s="17">
        <v>56267.11</v>
      </c>
      <c r="O166" s="17">
        <v>0</v>
      </c>
      <c r="P166" s="17">
        <v>0</v>
      </c>
      <c r="Q166" s="17">
        <v>56267.11</v>
      </c>
      <c r="R166" s="10">
        <v>7.4992450390019436E-2</v>
      </c>
      <c r="S166" s="9">
        <v>0.75</v>
      </c>
      <c r="T166" s="17">
        <v>39390.942149999995</v>
      </c>
      <c r="U166" s="17">
        <v>-16876.167850000005</v>
      </c>
      <c r="V166" s="17" t="s">
        <v>2701</v>
      </c>
      <c r="W166" s="17">
        <v>264745.88399999996</v>
      </c>
      <c r="X166" s="17">
        <v>60024.292799999988</v>
      </c>
      <c r="Y166" s="17">
        <v>4952.0041559999991</v>
      </c>
      <c r="Z166" s="17">
        <v>44342.946305999998</v>
      </c>
      <c r="AA166" s="17">
        <v>-11924.163694000003</v>
      </c>
      <c r="AB166" s="17">
        <v>478120.54857179977</v>
      </c>
      <c r="AC166" s="17">
        <v>108401.48812727275</v>
      </c>
      <c r="AD166" s="17">
        <v>5982.4</v>
      </c>
      <c r="AE166" s="17">
        <v>1263.3900000000001</v>
      </c>
      <c r="AF166" s="17">
        <v>1553862.78</v>
      </c>
      <c r="AG166" s="17">
        <v>356919.62</v>
      </c>
      <c r="AH166" s="17">
        <v>4227720.67</v>
      </c>
      <c r="AI166">
        <v>78.28</v>
      </c>
      <c r="AJ166">
        <v>0</v>
      </c>
      <c r="AK166" s="1">
        <v>6000</v>
      </c>
      <c r="AL166" s="1">
        <v>0</v>
      </c>
    </row>
    <row r="167" spans="1:38" x14ac:dyDescent="0.35">
      <c r="A167" t="s">
        <v>625</v>
      </c>
      <c r="B167" t="s">
        <v>626</v>
      </c>
      <c r="C167" s="2">
        <v>44879</v>
      </c>
      <c r="D167" s="3">
        <v>2.1315068493150684</v>
      </c>
      <c r="E167" s="3" t="s">
        <v>64</v>
      </c>
      <c r="F167" s="3" t="s">
        <v>14</v>
      </c>
      <c r="G167" t="s">
        <v>627</v>
      </c>
      <c r="H167" t="s">
        <v>153</v>
      </c>
      <c r="I167" t="s">
        <v>12</v>
      </c>
      <c r="J167" t="s">
        <v>12</v>
      </c>
      <c r="K167" s="17">
        <v>634075.81000000006</v>
      </c>
      <c r="L167" s="17">
        <v>134511.69000000003</v>
      </c>
      <c r="M167" s="10">
        <v>0.21213818265673945</v>
      </c>
      <c r="N167" s="17">
        <v>6658.25</v>
      </c>
      <c r="O167" s="17">
        <v>0</v>
      </c>
      <c r="P167" s="17">
        <v>0</v>
      </c>
      <c r="Q167" s="17">
        <v>6658.25</v>
      </c>
      <c r="R167" s="10">
        <v>4.949941525528375E-2</v>
      </c>
      <c r="S167" s="9">
        <v>0.75</v>
      </c>
      <c r="T167" s="17">
        <v>7061.863725000002</v>
      </c>
      <c r="U167" s="17">
        <v>403.61372500000198</v>
      </c>
      <c r="V167" s="17" t="s">
        <v>64</v>
      </c>
      <c r="W167" s="17">
        <v>50726.064800000007</v>
      </c>
      <c r="X167" s="17">
        <v>10760.935200000004</v>
      </c>
      <c r="Y167" s="17">
        <v>887.77715400000034</v>
      </c>
      <c r="Z167" s="17">
        <v>7949.6408790000023</v>
      </c>
      <c r="AA167" s="17">
        <v>1291.3908790000023</v>
      </c>
      <c r="AB167" s="17">
        <v>0</v>
      </c>
      <c r="AC167" s="17">
        <v>0</v>
      </c>
      <c r="AD167" s="17">
        <v>0</v>
      </c>
      <c r="AE167" s="17">
        <v>0</v>
      </c>
      <c r="AF167" s="17">
        <v>139777.63</v>
      </c>
      <c r="AG167" s="17">
        <v>27093.27</v>
      </c>
      <c r="AH167" s="17">
        <v>754337.07</v>
      </c>
      <c r="AI167">
        <v>84.06</v>
      </c>
      <c r="AJ167">
        <v>0</v>
      </c>
      <c r="AK167" s="1">
        <v>6000</v>
      </c>
      <c r="AL167" s="1">
        <v>0</v>
      </c>
    </row>
    <row r="168" spans="1:38" x14ac:dyDescent="0.35">
      <c r="A168" t="s">
        <v>628</v>
      </c>
      <c r="B168" t="s">
        <v>629</v>
      </c>
      <c r="C168" s="2">
        <v>44263</v>
      </c>
      <c r="D168" s="3">
        <v>3.8191780821917809</v>
      </c>
      <c r="E168" s="3" t="s">
        <v>64</v>
      </c>
      <c r="F168" s="3" t="s">
        <v>14</v>
      </c>
      <c r="G168" t="s">
        <v>630</v>
      </c>
      <c r="H168" t="s">
        <v>104</v>
      </c>
      <c r="I168" t="s">
        <v>12</v>
      </c>
      <c r="J168" t="s">
        <v>12</v>
      </c>
      <c r="K168" s="17">
        <v>1522955.06</v>
      </c>
      <c r="L168" s="17">
        <v>497523.60000000003</v>
      </c>
      <c r="M168" s="10">
        <v>0.32668304736450993</v>
      </c>
      <c r="N168" s="17">
        <v>38563.799999999996</v>
      </c>
      <c r="O168" s="17">
        <v>0</v>
      </c>
      <c r="P168" s="17">
        <v>0</v>
      </c>
      <c r="Q168" s="17">
        <v>38563.799999999996</v>
      </c>
      <c r="R168" s="10">
        <v>7.7511498952009497E-2</v>
      </c>
      <c r="S168" s="9">
        <v>1.2</v>
      </c>
      <c r="T168" s="17">
        <v>41791.982400000008</v>
      </c>
      <c r="U168" s="17">
        <v>3228.1824000000124</v>
      </c>
      <c r="V168" s="17" t="s">
        <v>64</v>
      </c>
      <c r="W168" s="17">
        <v>121836.4048</v>
      </c>
      <c r="X168" s="17">
        <v>39801.888000000006</v>
      </c>
      <c r="Y168" s="17">
        <v>5253.8492160000005</v>
      </c>
      <c r="Z168" s="17">
        <v>47045.83161600001</v>
      </c>
      <c r="AA168" s="17">
        <v>8482.0316160000148</v>
      </c>
      <c r="AB168" s="17">
        <v>0</v>
      </c>
      <c r="AC168" s="17">
        <v>0</v>
      </c>
      <c r="AD168" s="17">
        <v>1060798.23</v>
      </c>
      <c r="AE168" s="17">
        <v>337797.93</v>
      </c>
      <c r="AF168" s="17">
        <v>1486228.31</v>
      </c>
      <c r="AG168" s="17">
        <v>493837.24</v>
      </c>
      <c r="AH168" s="17">
        <v>1973010.11</v>
      </c>
      <c r="AI168">
        <v>77.19</v>
      </c>
      <c r="AJ168">
        <v>0</v>
      </c>
      <c r="AK168" s="1">
        <v>6000</v>
      </c>
      <c r="AL168" s="1">
        <v>0</v>
      </c>
    </row>
    <row r="169" spans="1:38" x14ac:dyDescent="0.35">
      <c r="A169" t="s">
        <v>631</v>
      </c>
      <c r="B169" t="s">
        <v>632</v>
      </c>
      <c r="C169" s="2">
        <v>41106</v>
      </c>
      <c r="D169" s="3">
        <v>12.468493150684932</v>
      </c>
      <c r="E169" s="3" t="s">
        <v>64</v>
      </c>
      <c r="F169" s="3" t="s">
        <v>14</v>
      </c>
      <c r="G169" t="s">
        <v>633</v>
      </c>
      <c r="H169" t="s">
        <v>470</v>
      </c>
      <c r="I169" t="s">
        <v>12</v>
      </c>
      <c r="J169" t="s">
        <v>12</v>
      </c>
      <c r="K169" s="17">
        <v>2967130.33</v>
      </c>
      <c r="L169" s="17">
        <v>834439.32</v>
      </c>
      <c r="M169" s="10">
        <v>0.28122772753295266</v>
      </c>
      <c r="N169" s="17">
        <v>73261.400000000009</v>
      </c>
      <c r="O169" s="17">
        <v>0</v>
      </c>
      <c r="P169" s="17">
        <v>0</v>
      </c>
      <c r="Q169" s="17">
        <v>73261.400000000009</v>
      </c>
      <c r="R169" s="10">
        <v>8.7797157017960287E-2</v>
      </c>
      <c r="S169" s="9">
        <v>1</v>
      </c>
      <c r="T169" s="17">
        <v>58410.752400000005</v>
      </c>
      <c r="U169" s="17">
        <v>-14850.647600000004</v>
      </c>
      <c r="V169" s="17" t="s">
        <v>2701</v>
      </c>
      <c r="W169" s="17">
        <v>237370.4264</v>
      </c>
      <c r="X169" s="17">
        <v>66755.145599999989</v>
      </c>
      <c r="Y169" s="17">
        <v>7343.0660159999989</v>
      </c>
      <c r="Z169" s="17">
        <v>65753.818416000009</v>
      </c>
      <c r="AA169" s="17">
        <v>-7507.5815839999996</v>
      </c>
      <c r="AB169" s="17">
        <v>242688.52247056624</v>
      </c>
      <c r="AC169" s="17">
        <v>68250.741672727265</v>
      </c>
      <c r="AD169" s="17">
        <v>1764948.57</v>
      </c>
      <c r="AE169" s="17">
        <v>533797.81000000006</v>
      </c>
      <c r="AF169" s="17">
        <v>2187670.87</v>
      </c>
      <c r="AG169" s="17">
        <v>649937.59</v>
      </c>
      <c r="AH169" s="17">
        <v>3465336.29</v>
      </c>
      <c r="AI169">
        <v>85.62</v>
      </c>
      <c r="AJ169">
        <v>0</v>
      </c>
      <c r="AK169" s="1">
        <v>6000</v>
      </c>
      <c r="AL169" s="1">
        <v>0</v>
      </c>
    </row>
    <row r="170" spans="1:38" x14ac:dyDescent="0.35">
      <c r="A170" t="s">
        <v>634</v>
      </c>
      <c r="B170" t="s">
        <v>635</v>
      </c>
      <c r="C170" s="2">
        <v>41063</v>
      </c>
      <c r="D170" s="3">
        <v>12.586301369863014</v>
      </c>
      <c r="E170" s="3" t="s">
        <v>64</v>
      </c>
      <c r="F170" s="3" t="s">
        <v>14</v>
      </c>
      <c r="G170" t="s">
        <v>636</v>
      </c>
      <c r="H170" t="s">
        <v>353</v>
      </c>
      <c r="I170" t="s">
        <v>12</v>
      </c>
      <c r="J170" t="s">
        <v>12</v>
      </c>
      <c r="K170" s="17">
        <v>2830071.13</v>
      </c>
      <c r="L170" s="17">
        <v>757173.28999999992</v>
      </c>
      <c r="M170" s="10">
        <v>0.2675456747265571</v>
      </c>
      <c r="N170" s="17">
        <v>60594.109999999993</v>
      </c>
      <c r="O170" s="17">
        <v>0</v>
      </c>
      <c r="P170" s="17">
        <v>0</v>
      </c>
      <c r="Q170" s="17">
        <v>60594.109999999993</v>
      </c>
      <c r="R170" s="10">
        <v>8.0026739981807857E-2</v>
      </c>
      <c r="S170" s="9">
        <v>1</v>
      </c>
      <c r="T170" s="17">
        <v>53002.130299999997</v>
      </c>
      <c r="U170" s="17">
        <v>-7591.9796999999962</v>
      </c>
      <c r="V170" s="17" t="s">
        <v>2701</v>
      </c>
      <c r="W170" s="17">
        <v>226405.69039999999</v>
      </c>
      <c r="X170" s="17">
        <v>60573.863199999993</v>
      </c>
      <c r="Y170" s="17">
        <v>6663.1249519999992</v>
      </c>
      <c r="Z170" s="17">
        <v>59665.255251999995</v>
      </c>
      <c r="AA170" s="17">
        <v>-928.85474799999793</v>
      </c>
      <c r="AB170" s="17">
        <v>31561.467332101383</v>
      </c>
      <c r="AC170" s="17">
        <v>8444.1340727272545</v>
      </c>
      <c r="AD170" s="17">
        <v>2815391.54</v>
      </c>
      <c r="AE170" s="17">
        <v>708439.75</v>
      </c>
      <c r="AF170" s="17">
        <v>2526902.71</v>
      </c>
      <c r="AG170" s="17">
        <v>662542.81999999995</v>
      </c>
      <c r="AH170" s="17">
        <v>2824035.53</v>
      </c>
      <c r="AI170">
        <v>100.21</v>
      </c>
      <c r="AJ170">
        <v>101.05</v>
      </c>
      <c r="AK170" s="1">
        <v>6000</v>
      </c>
      <c r="AL170" s="1">
        <v>6063</v>
      </c>
    </row>
    <row r="171" spans="1:38" x14ac:dyDescent="0.35">
      <c r="A171" t="s">
        <v>637</v>
      </c>
      <c r="B171" t="s">
        <v>638</v>
      </c>
      <c r="C171" s="2">
        <v>41442</v>
      </c>
      <c r="D171" s="3">
        <v>11.547945205479452</v>
      </c>
      <c r="E171" s="3" t="s">
        <v>64</v>
      </c>
      <c r="F171" s="3" t="s">
        <v>14</v>
      </c>
      <c r="G171" t="s">
        <v>639</v>
      </c>
      <c r="H171" t="s">
        <v>216</v>
      </c>
      <c r="I171" t="s">
        <v>12</v>
      </c>
      <c r="J171" s="31" t="s">
        <v>9</v>
      </c>
      <c r="K171" s="17">
        <v>2563849.4700000002</v>
      </c>
      <c r="L171" s="17">
        <v>478024.5</v>
      </c>
      <c r="M171" s="26">
        <v>0.18644795866272132</v>
      </c>
      <c r="N171" s="17">
        <v>21716.02</v>
      </c>
      <c r="O171" s="17">
        <v>0</v>
      </c>
      <c r="P171" s="17">
        <v>0</v>
      </c>
      <c r="Q171" s="17">
        <v>21716.02</v>
      </c>
      <c r="R171" s="10">
        <v>4.5428675726871738E-2</v>
      </c>
      <c r="S171" s="9">
        <v>0.75</v>
      </c>
      <c r="T171" s="17">
        <v>17925.918750000001</v>
      </c>
      <c r="U171" s="17">
        <v>-3790.1012499999997</v>
      </c>
      <c r="V171" s="17" t="s">
        <v>2701</v>
      </c>
      <c r="W171" s="17">
        <v>128192.47350000002</v>
      </c>
      <c r="X171" s="17">
        <v>23901.225000000002</v>
      </c>
      <c r="Y171" s="17">
        <v>1254.8143125000001</v>
      </c>
      <c r="Z171" s="17">
        <v>19180.7330625</v>
      </c>
      <c r="AA171" s="17">
        <v>-2535.2869375000009</v>
      </c>
      <c r="AB171" s="17">
        <v>194254.66001988543</v>
      </c>
      <c r="AC171" s="17">
        <v>36218.384821428583</v>
      </c>
      <c r="AD171" s="17">
        <v>2967123.2</v>
      </c>
      <c r="AE171" s="17">
        <v>477088.57</v>
      </c>
      <c r="AF171" s="17">
        <v>4244300.1100000003</v>
      </c>
      <c r="AG171" s="17">
        <v>679728.16</v>
      </c>
      <c r="AH171" s="17">
        <v>3503856.47</v>
      </c>
      <c r="AI171">
        <v>73.17</v>
      </c>
      <c r="AJ171">
        <v>0</v>
      </c>
      <c r="AK171" s="1">
        <v>6000</v>
      </c>
      <c r="AL171" s="1">
        <v>0</v>
      </c>
    </row>
    <row r="172" spans="1:38" x14ac:dyDescent="0.35">
      <c r="A172" t="s">
        <v>640</v>
      </c>
      <c r="B172" t="s">
        <v>641</v>
      </c>
      <c r="C172" s="2">
        <v>44466</v>
      </c>
      <c r="D172" s="3">
        <v>3.2630136986301368</v>
      </c>
      <c r="E172" s="3" t="s">
        <v>64</v>
      </c>
      <c r="F172" s="3" t="s">
        <v>14</v>
      </c>
      <c r="G172" t="s">
        <v>642</v>
      </c>
      <c r="H172" t="s">
        <v>246</v>
      </c>
      <c r="I172" t="s">
        <v>12</v>
      </c>
      <c r="J172" t="s">
        <v>12</v>
      </c>
      <c r="K172" s="17">
        <v>1601968.84</v>
      </c>
      <c r="L172" s="17">
        <v>455120.95</v>
      </c>
      <c r="M172" s="10">
        <v>0.28410100036652397</v>
      </c>
      <c r="N172" s="17">
        <v>33073.51</v>
      </c>
      <c r="O172" s="17">
        <v>0</v>
      </c>
      <c r="P172" s="17">
        <v>1068.5212006500478</v>
      </c>
      <c r="Q172" s="17">
        <v>32004.988799349954</v>
      </c>
      <c r="R172" s="10">
        <v>7.0321941451717287E-2</v>
      </c>
      <c r="S172" s="9">
        <v>1</v>
      </c>
      <c r="T172" s="17">
        <v>31858.466500000002</v>
      </c>
      <c r="U172" s="17">
        <v>-146.52229934995194</v>
      </c>
      <c r="V172" s="17" t="s">
        <v>2701</v>
      </c>
      <c r="W172" s="17">
        <v>128157.50720000001</v>
      </c>
      <c r="X172" s="17">
        <v>36409.675999999999</v>
      </c>
      <c r="Y172" s="17">
        <v>4005.0643599999999</v>
      </c>
      <c r="Z172" s="17">
        <v>35863.530859999999</v>
      </c>
      <c r="AA172" s="17">
        <v>2790.0208599999969</v>
      </c>
      <c r="AB172" s="17">
        <v>0</v>
      </c>
      <c r="AC172" s="17">
        <v>0</v>
      </c>
      <c r="AD172" s="17">
        <v>772247.15</v>
      </c>
      <c r="AE172" s="17">
        <v>226217.25</v>
      </c>
      <c r="AF172" s="17">
        <v>838800.17</v>
      </c>
      <c r="AG172" s="17">
        <v>272632.51</v>
      </c>
      <c r="AH172" s="17">
        <v>1968871.8</v>
      </c>
      <c r="AI172">
        <v>81.36</v>
      </c>
      <c r="AJ172">
        <v>0</v>
      </c>
      <c r="AK172" s="1">
        <v>6000</v>
      </c>
      <c r="AL172" s="1">
        <v>0</v>
      </c>
    </row>
    <row r="173" spans="1:38" x14ac:dyDescent="0.35">
      <c r="A173" t="s">
        <v>643</v>
      </c>
      <c r="B173" t="s">
        <v>644</v>
      </c>
      <c r="C173" s="2">
        <v>44291</v>
      </c>
      <c r="D173" s="3">
        <v>3.7424657534246575</v>
      </c>
      <c r="E173" s="3" t="s">
        <v>64</v>
      </c>
      <c r="F173" s="3" t="s">
        <v>14</v>
      </c>
      <c r="G173" t="s">
        <v>645</v>
      </c>
      <c r="H173" t="s">
        <v>388</v>
      </c>
      <c r="I173" t="s">
        <v>12</v>
      </c>
      <c r="J173" t="s">
        <v>12</v>
      </c>
      <c r="K173" s="17">
        <v>5074646.97</v>
      </c>
      <c r="L173" s="17">
        <v>997225.80999999994</v>
      </c>
      <c r="M173" s="10">
        <v>0.19651136638574879</v>
      </c>
      <c r="N173" s="17">
        <v>72454.41</v>
      </c>
      <c r="O173" s="17">
        <v>0</v>
      </c>
      <c r="P173" s="17">
        <v>0</v>
      </c>
      <c r="Q173" s="17">
        <v>72454.41</v>
      </c>
      <c r="R173" s="10">
        <v>7.265597146949096E-2</v>
      </c>
      <c r="S173" s="9">
        <v>0.75</v>
      </c>
      <c r="T173" s="17">
        <v>52354.355024999997</v>
      </c>
      <c r="U173" s="17">
        <v>-20100.054975000006</v>
      </c>
      <c r="V173" s="17" t="s">
        <v>2701</v>
      </c>
      <c r="W173" s="17">
        <v>405971.75760000001</v>
      </c>
      <c r="X173" s="17">
        <v>79778.064799999993</v>
      </c>
      <c r="Y173" s="17">
        <v>6581.6903459999994</v>
      </c>
      <c r="Z173" s="17">
        <v>58936.045371</v>
      </c>
      <c r="AA173" s="17">
        <v>-13518.364629000003</v>
      </c>
      <c r="AB173" s="17">
        <v>625379.72311871545</v>
      </c>
      <c r="AC173" s="17">
        <v>122894.22390000003</v>
      </c>
      <c r="AD173" s="17">
        <v>3659234.15</v>
      </c>
      <c r="AE173" s="17">
        <v>647482.99</v>
      </c>
      <c r="AF173" s="17">
        <v>4351973.17</v>
      </c>
      <c r="AG173" s="17">
        <v>1002075.43</v>
      </c>
      <c r="AH173" s="17">
        <v>4698295.6900000004</v>
      </c>
      <c r="AI173">
        <v>108.01</v>
      </c>
      <c r="AJ173">
        <v>147.58000000000001</v>
      </c>
      <c r="AK173" s="1">
        <v>6000</v>
      </c>
      <c r="AL173" s="1">
        <v>8854.5</v>
      </c>
    </row>
    <row r="174" spans="1:38" x14ac:dyDescent="0.35">
      <c r="A174" t="s">
        <v>646</v>
      </c>
      <c r="B174" t="s">
        <v>647</v>
      </c>
      <c r="C174" s="2">
        <v>44774</v>
      </c>
      <c r="D174" s="3">
        <v>2.419178082191781</v>
      </c>
      <c r="E174" s="3" t="s">
        <v>64</v>
      </c>
      <c r="F174" s="3" t="s">
        <v>14</v>
      </c>
      <c r="G174" t="s">
        <v>648</v>
      </c>
      <c r="H174" t="s">
        <v>615</v>
      </c>
      <c r="I174" t="s">
        <v>12</v>
      </c>
      <c r="J174" t="s">
        <v>12</v>
      </c>
      <c r="K174" s="17">
        <v>2661994.64</v>
      </c>
      <c r="L174" s="17">
        <v>701716.12</v>
      </c>
      <c r="M174" s="10">
        <v>0.26360538426929364</v>
      </c>
      <c r="N174" s="17">
        <v>55841.43</v>
      </c>
      <c r="O174" s="17">
        <v>0</v>
      </c>
      <c r="P174" s="17">
        <v>-5.2952212500003952</v>
      </c>
      <c r="Q174" s="17">
        <v>55846.725221250003</v>
      </c>
      <c r="R174" s="10">
        <v>7.9585923181086399E-2</v>
      </c>
      <c r="S174" s="9">
        <v>1</v>
      </c>
      <c r="T174" s="17">
        <v>49120.128400000001</v>
      </c>
      <c r="U174" s="17">
        <v>-6726.5968212500011</v>
      </c>
      <c r="V174" s="17" t="s">
        <v>2701</v>
      </c>
      <c r="W174" s="17">
        <v>212959.57120000001</v>
      </c>
      <c r="X174" s="17">
        <v>56137.289600000004</v>
      </c>
      <c r="Y174" s="17">
        <v>6175.1018560000002</v>
      </c>
      <c r="Z174" s="17">
        <v>55295.230256000003</v>
      </c>
      <c r="AA174" s="17">
        <v>-546.19974399999774</v>
      </c>
      <c r="AB174" s="17">
        <v>18836.687391442647</v>
      </c>
      <c r="AC174" s="17">
        <v>4965.4522181817974</v>
      </c>
      <c r="AD174" s="17">
        <v>43.21</v>
      </c>
      <c r="AE174" s="17">
        <v>2.2599999999999998</v>
      </c>
      <c r="AF174" s="17">
        <v>1215963.5</v>
      </c>
      <c r="AG174" s="17">
        <v>347652.29</v>
      </c>
      <c r="AH174" s="17">
        <v>3919308.32</v>
      </c>
      <c r="AI174">
        <v>67.92</v>
      </c>
      <c r="AJ174">
        <v>0</v>
      </c>
      <c r="AK174" s="1">
        <v>6000</v>
      </c>
      <c r="AL174" s="1">
        <v>0</v>
      </c>
    </row>
    <row r="175" spans="1:38" x14ac:dyDescent="0.35">
      <c r="A175" t="s">
        <v>649</v>
      </c>
      <c r="B175" t="s">
        <v>650</v>
      </c>
      <c r="C175" s="2">
        <v>44354</v>
      </c>
      <c r="D175" s="3">
        <v>3.56986301369863</v>
      </c>
      <c r="E175" s="3" t="s">
        <v>64</v>
      </c>
      <c r="F175" s="3" t="s">
        <v>14</v>
      </c>
      <c r="G175" t="s">
        <v>651</v>
      </c>
      <c r="H175" t="s">
        <v>234</v>
      </c>
      <c r="I175" t="s">
        <v>12</v>
      </c>
      <c r="J175" t="s">
        <v>12</v>
      </c>
      <c r="K175" s="17">
        <v>3296569.92</v>
      </c>
      <c r="L175" s="17">
        <v>549889.80999999994</v>
      </c>
      <c r="M175" s="26">
        <v>0.16680665763036506</v>
      </c>
      <c r="N175" s="17">
        <v>31190.240000000002</v>
      </c>
      <c r="O175" s="17">
        <v>0</v>
      </c>
      <c r="P175" s="17">
        <v>0</v>
      </c>
      <c r="Q175" s="17">
        <v>31190.240000000002</v>
      </c>
      <c r="R175" s="10">
        <v>5.6720891045425999E-2</v>
      </c>
      <c r="S175" s="9">
        <v>0.75</v>
      </c>
      <c r="T175" s="17">
        <v>28869.215024999998</v>
      </c>
      <c r="U175" s="17">
        <v>-2321.0249750000039</v>
      </c>
      <c r="V175" s="17" t="s">
        <v>2701</v>
      </c>
      <c r="W175" s="17">
        <v>263725.59360000002</v>
      </c>
      <c r="X175" s="17">
        <v>43991.184800000003</v>
      </c>
      <c r="Y175" s="17">
        <v>3629.2727460000006</v>
      </c>
      <c r="Z175" s="17">
        <v>32498.487771</v>
      </c>
      <c r="AA175" s="17">
        <v>1308.2477709999985</v>
      </c>
      <c r="AB175" s="17">
        <v>0</v>
      </c>
      <c r="AC175" s="17">
        <v>0</v>
      </c>
      <c r="AD175" s="17">
        <v>1152437.43</v>
      </c>
      <c r="AE175" s="17">
        <v>256967.54</v>
      </c>
      <c r="AF175" s="17">
        <v>2429290.31</v>
      </c>
      <c r="AG175" s="17">
        <v>421233.69</v>
      </c>
      <c r="AH175" s="17">
        <v>3391418.32</v>
      </c>
      <c r="AI175">
        <v>97.2</v>
      </c>
      <c r="AJ175">
        <v>0</v>
      </c>
      <c r="AK175" s="1">
        <v>6000</v>
      </c>
      <c r="AL175" s="1">
        <v>0</v>
      </c>
    </row>
    <row r="176" spans="1:38" x14ac:dyDescent="0.35">
      <c r="A176" t="s">
        <v>652</v>
      </c>
      <c r="B176" t="s">
        <v>653</v>
      </c>
      <c r="C176" s="2">
        <v>44294</v>
      </c>
      <c r="D176" s="3">
        <v>3.7342465753424658</v>
      </c>
      <c r="E176" s="3" t="s">
        <v>64</v>
      </c>
      <c r="F176" s="3" t="s">
        <v>14</v>
      </c>
      <c r="G176" t="s">
        <v>654</v>
      </c>
      <c r="H176" t="s">
        <v>171</v>
      </c>
      <c r="I176" t="s">
        <v>12</v>
      </c>
      <c r="J176" t="s">
        <v>12</v>
      </c>
      <c r="K176" s="17">
        <v>5336780.8899999997</v>
      </c>
      <c r="L176" s="17">
        <v>1619554.96</v>
      </c>
      <c r="M176" s="10">
        <v>0.30347038662102543</v>
      </c>
      <c r="N176" s="17">
        <v>133251.84999999998</v>
      </c>
      <c r="O176" s="17">
        <v>0</v>
      </c>
      <c r="P176" s="17">
        <v>20827.612935461249</v>
      </c>
      <c r="Q176" s="17">
        <v>112424.23706453873</v>
      </c>
      <c r="R176" s="10">
        <v>6.9416747094855444E-2</v>
      </c>
      <c r="S176" s="9">
        <v>1.2</v>
      </c>
      <c r="T176" s="17">
        <v>136042.61663999999</v>
      </c>
      <c r="U176" s="17">
        <v>23618.379575461266</v>
      </c>
      <c r="V176" s="17" t="s">
        <v>64</v>
      </c>
      <c r="W176" s="17">
        <v>426942.47119999997</v>
      </c>
      <c r="X176" s="17">
        <v>129564.3968</v>
      </c>
      <c r="Y176" s="17">
        <v>17102.500377600001</v>
      </c>
      <c r="Z176" s="17">
        <v>153145.11701759999</v>
      </c>
      <c r="AA176" s="17">
        <v>19893.26701760001</v>
      </c>
      <c r="AB176" s="17">
        <v>0</v>
      </c>
      <c r="AC176" s="17">
        <v>0</v>
      </c>
      <c r="AD176" s="17">
        <v>893627.91999999993</v>
      </c>
      <c r="AE176" s="17">
        <v>252876.95</v>
      </c>
      <c r="AF176" s="17">
        <v>2264514.5</v>
      </c>
      <c r="AG176" s="17">
        <v>677715.09</v>
      </c>
      <c r="AH176" s="17">
        <v>6862687.4400000004</v>
      </c>
      <c r="AI176">
        <v>77.77</v>
      </c>
      <c r="AJ176">
        <v>0</v>
      </c>
      <c r="AK176" s="1">
        <v>4500</v>
      </c>
      <c r="AL176" s="1">
        <v>0</v>
      </c>
    </row>
    <row r="177" spans="1:38" x14ac:dyDescent="0.35">
      <c r="A177" t="s">
        <v>655</v>
      </c>
      <c r="B177" t="s">
        <v>656</v>
      </c>
      <c r="C177" s="2">
        <v>33470</v>
      </c>
      <c r="D177" s="3">
        <v>33.389041095890413</v>
      </c>
      <c r="E177" s="3" t="s">
        <v>64</v>
      </c>
      <c r="F177" s="3" t="s">
        <v>14</v>
      </c>
      <c r="G177" t="s">
        <v>657</v>
      </c>
      <c r="H177" t="s">
        <v>209</v>
      </c>
      <c r="I177" t="s">
        <v>12</v>
      </c>
      <c r="J177" t="s">
        <v>12</v>
      </c>
      <c r="K177" s="17">
        <v>1258077.28</v>
      </c>
      <c r="L177" s="17">
        <v>370258.92</v>
      </c>
      <c r="M177" s="10">
        <v>0.29430538639089004</v>
      </c>
      <c r="N177" s="17">
        <v>33331.33</v>
      </c>
      <c r="O177" s="17">
        <v>4889</v>
      </c>
      <c r="P177" s="17">
        <v>0</v>
      </c>
      <c r="Q177" s="17">
        <v>28442.33</v>
      </c>
      <c r="R177" s="10">
        <v>7.6817406586720455E-2</v>
      </c>
      <c r="S177" s="9">
        <v>1.2</v>
      </c>
      <c r="T177" s="17">
        <v>31101.74928</v>
      </c>
      <c r="U177" s="17">
        <v>2659.4192799999983</v>
      </c>
      <c r="V177" s="17" t="s">
        <v>64</v>
      </c>
      <c r="W177" s="17">
        <v>100646.18240000001</v>
      </c>
      <c r="X177" s="17">
        <v>29620.713599999999</v>
      </c>
      <c r="Y177" s="17">
        <v>3909.9341952</v>
      </c>
      <c r="Z177" s="17">
        <v>35011.6834752</v>
      </c>
      <c r="AA177" s="17">
        <v>1680.3534751999978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1138614.68</v>
      </c>
      <c r="AI177">
        <v>110.49</v>
      </c>
      <c r="AJ177">
        <v>166.18</v>
      </c>
      <c r="AK177" s="1">
        <v>6000</v>
      </c>
      <c r="AL177" s="1">
        <v>9970.5</v>
      </c>
    </row>
    <row r="178" spans="1:38" x14ac:dyDescent="0.35">
      <c r="A178" t="s">
        <v>658</v>
      </c>
      <c r="B178" t="s">
        <v>659</v>
      </c>
      <c r="C178" s="2">
        <v>42675</v>
      </c>
      <c r="D178" s="3">
        <v>8.169863013698631</v>
      </c>
      <c r="E178" s="3" t="s">
        <v>64</v>
      </c>
      <c r="F178" s="3" t="s">
        <v>14</v>
      </c>
      <c r="G178" t="s">
        <v>660</v>
      </c>
      <c r="H178" t="s">
        <v>85</v>
      </c>
      <c r="I178" t="s">
        <v>12</v>
      </c>
      <c r="J178" t="s">
        <v>12</v>
      </c>
      <c r="K178" s="17">
        <v>3171875.82</v>
      </c>
      <c r="L178" s="17">
        <v>835499.34</v>
      </c>
      <c r="M178" s="10">
        <v>0.26340859081929635</v>
      </c>
      <c r="N178" s="17">
        <v>66446.239999999991</v>
      </c>
      <c r="O178" s="17">
        <v>0</v>
      </c>
      <c r="P178" s="17">
        <v>0</v>
      </c>
      <c r="Q178" s="17">
        <v>66446.239999999991</v>
      </c>
      <c r="R178" s="10">
        <v>7.9528776168751966E-2</v>
      </c>
      <c r="S178" s="9">
        <v>1</v>
      </c>
      <c r="T178" s="17">
        <v>58484.953800000003</v>
      </c>
      <c r="U178" s="17">
        <v>-7961.2861999999877</v>
      </c>
      <c r="V178" s="17" t="s">
        <v>2701</v>
      </c>
      <c r="W178" s="17">
        <v>253750.0656</v>
      </c>
      <c r="X178" s="17">
        <v>66839.94720000001</v>
      </c>
      <c r="Y178" s="17">
        <v>7352.3941920000007</v>
      </c>
      <c r="Z178" s="17">
        <v>65837.34799200001</v>
      </c>
      <c r="AA178" s="17">
        <v>-608.89200799998071</v>
      </c>
      <c r="AB178" s="17">
        <v>21014.431889604923</v>
      </c>
      <c r="AC178" s="17">
        <v>5535.3818909089159</v>
      </c>
      <c r="AD178" s="17">
        <v>3683001.75</v>
      </c>
      <c r="AE178" s="17">
        <v>649617.66</v>
      </c>
      <c r="AF178" s="17">
        <v>2869879.15</v>
      </c>
      <c r="AG178" s="17">
        <v>787453.9</v>
      </c>
      <c r="AH178" s="17">
        <v>3104742.59</v>
      </c>
      <c r="AI178">
        <v>102.16</v>
      </c>
      <c r="AJ178">
        <v>110.8</v>
      </c>
      <c r="AK178" s="1">
        <v>6000</v>
      </c>
      <c r="AL178" s="1">
        <v>6648</v>
      </c>
    </row>
    <row r="179" spans="1:38" x14ac:dyDescent="0.35">
      <c r="A179" t="s">
        <v>661</v>
      </c>
      <c r="B179" t="s">
        <v>662</v>
      </c>
      <c r="C179" s="2">
        <v>35569</v>
      </c>
      <c r="D179" s="3">
        <v>27.638356164383563</v>
      </c>
      <c r="E179" s="3" t="s">
        <v>64</v>
      </c>
      <c r="F179" s="3" t="s">
        <v>14</v>
      </c>
      <c r="G179" t="s">
        <v>663</v>
      </c>
      <c r="H179" t="s">
        <v>77</v>
      </c>
      <c r="I179" t="s">
        <v>12</v>
      </c>
      <c r="J179" t="s">
        <v>12</v>
      </c>
      <c r="K179" s="17">
        <v>3014462.36</v>
      </c>
      <c r="L179" s="17">
        <v>563979.36</v>
      </c>
      <c r="M179" s="10">
        <v>0.18709119327003307</v>
      </c>
      <c r="N179" s="17">
        <v>29774.720000000005</v>
      </c>
      <c r="O179" s="17">
        <v>0</v>
      </c>
      <c r="P179" s="17">
        <v>5284.0752948750014</v>
      </c>
      <c r="Q179" s="17">
        <v>24490.644705125003</v>
      </c>
      <c r="R179" s="10">
        <v>4.342471806969142E-2</v>
      </c>
      <c r="S179" s="9">
        <v>0.75</v>
      </c>
      <c r="T179" s="17">
        <v>29608.916400000002</v>
      </c>
      <c r="U179" s="17">
        <v>5118.2716948749985</v>
      </c>
      <c r="V179" s="17" t="s">
        <v>64</v>
      </c>
      <c r="W179" s="17">
        <v>241156.98879999999</v>
      </c>
      <c r="X179" s="17">
        <v>45118.3488</v>
      </c>
      <c r="Y179" s="17">
        <v>3722.2637759999998</v>
      </c>
      <c r="Z179" s="17">
        <v>33331.180176000002</v>
      </c>
      <c r="AA179" s="17">
        <v>3556.4601759999969</v>
      </c>
      <c r="AB179" s="17">
        <v>0</v>
      </c>
      <c r="AC179" s="17">
        <v>0</v>
      </c>
      <c r="AD179" s="17">
        <v>4009431.83</v>
      </c>
      <c r="AE179" s="17">
        <v>784987.63</v>
      </c>
      <c r="AF179" s="17">
        <v>3664019.09</v>
      </c>
      <c r="AG179" s="17">
        <v>725844.82</v>
      </c>
      <c r="AH179" s="17">
        <v>4189860.35</v>
      </c>
      <c r="AI179">
        <v>71.95</v>
      </c>
      <c r="AJ179">
        <v>0</v>
      </c>
      <c r="AK179" s="1">
        <v>6000</v>
      </c>
      <c r="AL179" s="1">
        <v>0</v>
      </c>
    </row>
    <row r="180" spans="1:38" x14ac:dyDescent="0.35">
      <c r="A180" t="s">
        <v>664</v>
      </c>
      <c r="B180" t="s">
        <v>665</v>
      </c>
      <c r="C180" s="2">
        <v>41099</v>
      </c>
      <c r="D180" s="3">
        <v>12.487671232876712</v>
      </c>
      <c r="E180" s="3" t="s">
        <v>64</v>
      </c>
      <c r="F180" s="3" t="s">
        <v>14</v>
      </c>
      <c r="G180" t="s">
        <v>666</v>
      </c>
      <c r="H180" t="s">
        <v>100</v>
      </c>
      <c r="I180" t="s">
        <v>12</v>
      </c>
      <c r="J180" t="s">
        <v>12</v>
      </c>
      <c r="K180" s="17">
        <v>3345464.93</v>
      </c>
      <c r="L180" s="17">
        <v>663046.78000000014</v>
      </c>
      <c r="M180" s="10">
        <v>0.19819271577299127</v>
      </c>
      <c r="N180" s="17">
        <v>46140.080000000009</v>
      </c>
      <c r="O180" s="17">
        <v>0</v>
      </c>
      <c r="P180" s="17">
        <v>6843.3965559599455</v>
      </c>
      <c r="Q180" s="17">
        <v>39296.683444040063</v>
      </c>
      <c r="R180" s="10">
        <v>5.926683399931458E-2</v>
      </c>
      <c r="S180" s="9">
        <v>0.75</v>
      </c>
      <c r="T180" s="17">
        <v>34809.95595000001</v>
      </c>
      <c r="U180" s="17">
        <v>-4486.727494040053</v>
      </c>
      <c r="V180" s="17" t="s">
        <v>2701</v>
      </c>
      <c r="W180" s="17">
        <v>267637.19440000004</v>
      </c>
      <c r="X180" s="17">
        <v>53043.742400000017</v>
      </c>
      <c r="Y180" s="17">
        <v>4376.1087480000015</v>
      </c>
      <c r="Z180" s="17">
        <v>39186.064698000009</v>
      </c>
      <c r="AA180" s="17">
        <v>-6954.0153019999998</v>
      </c>
      <c r="AB180" s="17">
        <v>318973.98792235437</v>
      </c>
      <c r="AC180" s="17">
        <v>63218.320927272725</v>
      </c>
      <c r="AD180" s="17">
        <v>4640725.43</v>
      </c>
      <c r="AE180" s="17">
        <v>1012017.08</v>
      </c>
      <c r="AF180" s="17">
        <v>1541887.74</v>
      </c>
      <c r="AG180" s="17">
        <v>362618.62</v>
      </c>
      <c r="AH180" s="17">
        <v>1684338.9</v>
      </c>
      <c r="AI180">
        <v>198.62</v>
      </c>
      <c r="AJ180">
        <v>200</v>
      </c>
      <c r="AK180" s="1">
        <v>6000</v>
      </c>
      <c r="AL180" s="1">
        <v>12000</v>
      </c>
    </row>
    <row r="181" spans="1:38" x14ac:dyDescent="0.35">
      <c r="A181" t="s">
        <v>667</v>
      </c>
      <c r="B181" t="s">
        <v>668</v>
      </c>
      <c r="C181" s="2">
        <v>45177</v>
      </c>
      <c r="D181" s="3">
        <v>1.3150684931506849</v>
      </c>
      <c r="E181" s="3" t="s">
        <v>64</v>
      </c>
      <c r="F181" s="3" t="s">
        <v>14</v>
      </c>
      <c r="G181" t="s">
        <v>669</v>
      </c>
      <c r="H181" t="s">
        <v>226</v>
      </c>
      <c r="I181" t="s">
        <v>12</v>
      </c>
      <c r="J181" t="s">
        <v>12</v>
      </c>
      <c r="K181" s="17">
        <v>1206202.33</v>
      </c>
      <c r="L181" s="17">
        <v>282555.29000000004</v>
      </c>
      <c r="M181" s="10">
        <v>0.23425198490538485</v>
      </c>
      <c r="N181" s="17">
        <v>20592.749999999996</v>
      </c>
      <c r="O181" s="17">
        <v>2858.08</v>
      </c>
      <c r="P181" s="17">
        <v>0</v>
      </c>
      <c r="Q181" s="17">
        <v>17734.669999999998</v>
      </c>
      <c r="R181" s="10">
        <v>6.2765308694096633E-2</v>
      </c>
      <c r="S181" s="9">
        <v>0.75</v>
      </c>
      <c r="T181" s="17">
        <v>14834.152725000004</v>
      </c>
      <c r="U181" s="17">
        <v>-2900.5172749999947</v>
      </c>
      <c r="V181" s="17" t="s">
        <v>2701</v>
      </c>
      <c r="W181" s="17">
        <v>96496.186400000006</v>
      </c>
      <c r="X181" s="17">
        <v>22604.423200000005</v>
      </c>
      <c r="Y181" s="17">
        <v>1864.8649140000005</v>
      </c>
      <c r="Z181" s="17">
        <v>16699.017639000005</v>
      </c>
      <c r="AA181" s="17">
        <v>-3893.7323609999912</v>
      </c>
      <c r="AB181" s="17">
        <v>151108.9305496341</v>
      </c>
      <c r="AC181" s="17">
        <v>35397.566918181736</v>
      </c>
      <c r="AD181" s="17">
        <v>0</v>
      </c>
      <c r="AE181" s="17">
        <v>0</v>
      </c>
      <c r="AF181" s="17">
        <v>10014.16</v>
      </c>
      <c r="AG181" s="17">
        <v>3346.52</v>
      </c>
      <c r="AH181" s="17">
        <v>1637738.78</v>
      </c>
      <c r="AI181">
        <v>73.650000000000006</v>
      </c>
      <c r="AJ181">
        <v>0</v>
      </c>
      <c r="AK181" s="1">
        <v>6000</v>
      </c>
      <c r="AL181" s="1">
        <v>0</v>
      </c>
    </row>
    <row r="182" spans="1:38" x14ac:dyDescent="0.35">
      <c r="A182" t="s">
        <v>670</v>
      </c>
      <c r="B182" t="s">
        <v>671</v>
      </c>
      <c r="C182" s="2">
        <v>43290</v>
      </c>
      <c r="D182" s="3">
        <v>6.484931506849315</v>
      </c>
      <c r="E182" s="3" t="s">
        <v>64</v>
      </c>
      <c r="F182" s="3" t="s">
        <v>14</v>
      </c>
      <c r="G182" t="s">
        <v>672</v>
      </c>
      <c r="H182" t="s">
        <v>81</v>
      </c>
      <c r="I182" t="s">
        <v>12</v>
      </c>
      <c r="J182" t="s">
        <v>12</v>
      </c>
      <c r="K182" s="17">
        <v>3161181.21</v>
      </c>
      <c r="L182" s="17">
        <v>941815.95</v>
      </c>
      <c r="M182" s="10">
        <v>0.297931655110654</v>
      </c>
      <c r="N182" s="17">
        <v>84014.739999999991</v>
      </c>
      <c r="O182" s="17">
        <v>0</v>
      </c>
      <c r="P182" s="17">
        <v>0</v>
      </c>
      <c r="Q182" s="17">
        <v>84014.739999999991</v>
      </c>
      <c r="R182" s="10">
        <v>8.9205051156757323E-2</v>
      </c>
      <c r="S182" s="9">
        <v>1.2</v>
      </c>
      <c r="T182" s="17">
        <v>79112.539799999999</v>
      </c>
      <c r="U182" s="17">
        <v>-4902.200199999992</v>
      </c>
      <c r="V182" s="17" t="s">
        <v>2701</v>
      </c>
      <c r="W182" s="17">
        <v>252894.49679999999</v>
      </c>
      <c r="X182" s="17">
        <v>75345.275999999983</v>
      </c>
      <c r="Y182" s="17">
        <v>9945.5764319999962</v>
      </c>
      <c r="Z182" s="17">
        <v>89058.116232</v>
      </c>
      <c r="AA182" s="17">
        <v>5043.3762320000096</v>
      </c>
      <c r="AB182" s="17">
        <v>0</v>
      </c>
      <c r="AC182" s="17">
        <v>0</v>
      </c>
      <c r="AD182" s="17">
        <v>1922592.28</v>
      </c>
      <c r="AE182" s="17">
        <v>498240.77</v>
      </c>
      <c r="AF182" s="17">
        <v>3460957.23</v>
      </c>
      <c r="AG182" s="17">
        <v>1009472.47</v>
      </c>
      <c r="AH182" s="17">
        <v>3719865.9</v>
      </c>
      <c r="AI182">
        <v>84.98</v>
      </c>
      <c r="AJ182">
        <v>0</v>
      </c>
      <c r="AK182" s="1">
        <v>6000</v>
      </c>
      <c r="AL182" s="1">
        <v>0</v>
      </c>
    </row>
    <row r="183" spans="1:38" x14ac:dyDescent="0.35">
      <c r="A183" t="s">
        <v>673</v>
      </c>
      <c r="B183" t="s">
        <v>674</v>
      </c>
      <c r="C183" s="2">
        <v>44739</v>
      </c>
      <c r="D183" s="3">
        <v>2.515068493150685</v>
      </c>
      <c r="E183" s="3" t="s">
        <v>64</v>
      </c>
      <c r="F183" s="3" t="s">
        <v>14</v>
      </c>
      <c r="G183" t="s">
        <v>675</v>
      </c>
      <c r="H183" t="s">
        <v>493</v>
      </c>
      <c r="I183" t="s">
        <v>12</v>
      </c>
      <c r="J183" t="s">
        <v>12</v>
      </c>
      <c r="K183" s="17">
        <v>1392906.73</v>
      </c>
      <c r="L183" s="17">
        <v>318094.09000000003</v>
      </c>
      <c r="M183" s="10">
        <v>0.22836711399908308</v>
      </c>
      <c r="N183" s="17">
        <v>20161.25</v>
      </c>
      <c r="O183" s="17">
        <v>0</v>
      </c>
      <c r="P183" s="17">
        <v>2695.7266773750162</v>
      </c>
      <c r="Q183" s="17">
        <v>17465.523322624984</v>
      </c>
      <c r="R183" s="10">
        <v>5.4906783469711687E-2</v>
      </c>
      <c r="S183" s="9">
        <v>0.75</v>
      </c>
      <c r="T183" s="17">
        <v>16699.939725000004</v>
      </c>
      <c r="U183" s="17">
        <v>-765.58359762498003</v>
      </c>
      <c r="V183" s="17" t="s">
        <v>2701</v>
      </c>
      <c r="W183" s="17">
        <v>111432.5384</v>
      </c>
      <c r="X183" s="17">
        <v>25447.527200000004</v>
      </c>
      <c r="Y183" s="17">
        <v>2099.4209940000001</v>
      </c>
      <c r="Z183" s="17">
        <v>18799.360719000004</v>
      </c>
      <c r="AA183" s="17">
        <v>-1361.8892809999961</v>
      </c>
      <c r="AB183" s="17">
        <v>54214.51201377542</v>
      </c>
      <c r="AC183" s="17">
        <v>12380.811645454511</v>
      </c>
      <c r="AD183" s="17">
        <v>154425.49</v>
      </c>
      <c r="AE183" s="17">
        <v>46352.2</v>
      </c>
      <c r="AF183" s="17">
        <v>878265.54</v>
      </c>
      <c r="AG183" s="17">
        <v>245717.08</v>
      </c>
      <c r="AH183" s="17">
        <v>971819.81</v>
      </c>
      <c r="AI183">
        <v>143.33000000000001</v>
      </c>
      <c r="AJ183">
        <v>200</v>
      </c>
      <c r="AK183" s="1">
        <v>6000</v>
      </c>
      <c r="AL183" s="1">
        <v>12000</v>
      </c>
    </row>
    <row r="184" spans="1:38" x14ac:dyDescent="0.35">
      <c r="A184" t="s">
        <v>676</v>
      </c>
      <c r="B184" t="s">
        <v>677</v>
      </c>
      <c r="C184" s="2">
        <v>43661</v>
      </c>
      <c r="D184" s="3">
        <v>5.4684931506849317</v>
      </c>
      <c r="E184" s="3" t="s">
        <v>64</v>
      </c>
      <c r="F184" s="3" t="s">
        <v>14</v>
      </c>
      <c r="G184" t="s">
        <v>678</v>
      </c>
      <c r="H184" t="s">
        <v>454</v>
      </c>
      <c r="I184" t="s">
        <v>12</v>
      </c>
      <c r="J184" t="s">
        <v>12</v>
      </c>
      <c r="K184" s="17">
        <v>3716657.83</v>
      </c>
      <c r="L184" s="17">
        <v>882515.77</v>
      </c>
      <c r="M184" s="10">
        <v>0.23744875379071417</v>
      </c>
      <c r="N184" s="17">
        <v>69826.66</v>
      </c>
      <c r="O184" s="17">
        <v>0</v>
      </c>
      <c r="P184" s="17">
        <v>627.6658799249999</v>
      </c>
      <c r="Q184" s="17">
        <v>69198.994120075004</v>
      </c>
      <c r="R184" s="10">
        <v>7.8411056745280594E-2</v>
      </c>
      <c r="S184" s="9">
        <v>0.75</v>
      </c>
      <c r="T184" s="17">
        <v>46332.077925000005</v>
      </c>
      <c r="U184" s="17">
        <v>-22866.916195074999</v>
      </c>
      <c r="V184" s="17" t="s">
        <v>2701</v>
      </c>
      <c r="W184" s="17">
        <v>297332.62640000001</v>
      </c>
      <c r="X184" s="17">
        <v>70601.261599999998</v>
      </c>
      <c r="Y184" s="17">
        <v>5824.6040819999998</v>
      </c>
      <c r="Z184" s="17">
        <v>52156.682007000003</v>
      </c>
      <c r="AA184" s="17">
        <v>-17669.977993</v>
      </c>
      <c r="AB184" s="17">
        <v>676508.76666344167</v>
      </c>
      <c r="AC184" s="17">
        <v>160636.16357272727</v>
      </c>
      <c r="AD184" s="17">
        <v>2162946.0299999998</v>
      </c>
      <c r="AE184" s="17">
        <v>486071.99</v>
      </c>
      <c r="AF184" s="17">
        <v>3149705.38</v>
      </c>
      <c r="AG184" s="17">
        <v>813261.57</v>
      </c>
      <c r="AH184" s="17">
        <v>3297471.12</v>
      </c>
      <c r="AI184">
        <v>112.71</v>
      </c>
      <c r="AJ184">
        <v>182.83</v>
      </c>
      <c r="AK184" s="1">
        <v>6000</v>
      </c>
      <c r="AL184" s="1">
        <v>10969.5</v>
      </c>
    </row>
    <row r="185" spans="1:38" x14ac:dyDescent="0.35">
      <c r="A185" t="s">
        <v>679</v>
      </c>
      <c r="B185" t="s">
        <v>680</v>
      </c>
      <c r="C185" s="2">
        <v>44858</v>
      </c>
      <c r="D185" s="3">
        <v>2.1890410958904107</v>
      </c>
      <c r="E185" s="3" t="s">
        <v>64</v>
      </c>
      <c r="F185" s="3" t="s">
        <v>14</v>
      </c>
      <c r="G185" t="s">
        <v>681</v>
      </c>
      <c r="H185" t="s">
        <v>246</v>
      </c>
      <c r="I185" t="s">
        <v>12</v>
      </c>
      <c r="J185" t="s">
        <v>12</v>
      </c>
      <c r="K185" s="17">
        <v>1173247.33</v>
      </c>
      <c r="L185" s="17">
        <v>180108.31999999998</v>
      </c>
      <c r="M185" s="10">
        <v>0.15351266130731359</v>
      </c>
      <c r="N185" s="17">
        <v>23254.810000000005</v>
      </c>
      <c r="O185" s="17">
        <v>15798.45</v>
      </c>
      <c r="P185" s="17">
        <v>0</v>
      </c>
      <c r="Q185" s="17">
        <v>7456.3600000000042</v>
      </c>
      <c r="R185" s="10">
        <v>4.1399309038027812E-2</v>
      </c>
      <c r="S185" s="9">
        <v>0.75</v>
      </c>
      <c r="T185" s="17">
        <v>9455.6867999999995</v>
      </c>
      <c r="U185" s="17">
        <v>1999.3267999999953</v>
      </c>
      <c r="V185" s="17" t="s">
        <v>64</v>
      </c>
      <c r="W185" s="17">
        <v>93859.786400000012</v>
      </c>
      <c r="X185" s="17">
        <v>14408.6656</v>
      </c>
      <c r="Y185" s="17">
        <v>1188.7149120000001</v>
      </c>
      <c r="Z185" s="17">
        <v>10644.401711999999</v>
      </c>
      <c r="AA185" s="17">
        <v>-12610.408288000006</v>
      </c>
      <c r="AB185" s="17">
        <v>746779.28432208719</v>
      </c>
      <c r="AC185" s="17">
        <v>114640.07534545461</v>
      </c>
      <c r="AD185" s="17">
        <v>0</v>
      </c>
      <c r="AE185" s="17">
        <v>0</v>
      </c>
      <c r="AF185" s="17">
        <v>283447.24</v>
      </c>
      <c r="AG185" s="17">
        <v>70925.52</v>
      </c>
      <c r="AH185" s="17">
        <v>1217485.31</v>
      </c>
      <c r="AI185">
        <v>96.37</v>
      </c>
      <c r="AJ185">
        <v>0</v>
      </c>
      <c r="AK185" s="1">
        <v>6000</v>
      </c>
      <c r="AL185" s="1">
        <v>0</v>
      </c>
    </row>
    <row r="186" spans="1:38" x14ac:dyDescent="0.35">
      <c r="A186" t="s">
        <v>682</v>
      </c>
      <c r="B186" t="s">
        <v>683</v>
      </c>
      <c r="C186" s="2">
        <v>40258</v>
      </c>
      <c r="D186" s="3">
        <v>14.791780821917808</v>
      </c>
      <c r="E186" s="3" t="s">
        <v>64</v>
      </c>
      <c r="F186" s="3" t="s">
        <v>14</v>
      </c>
      <c r="G186" t="s">
        <v>684</v>
      </c>
      <c r="H186" t="s">
        <v>185</v>
      </c>
      <c r="I186" t="s">
        <v>12</v>
      </c>
      <c r="J186" t="s">
        <v>12</v>
      </c>
      <c r="K186" s="17">
        <v>1585835.57</v>
      </c>
      <c r="L186" s="17">
        <v>359878.58999999997</v>
      </c>
      <c r="M186" s="10">
        <v>0.22693310505073358</v>
      </c>
      <c r="N186" s="17">
        <v>69999.950000000012</v>
      </c>
      <c r="O186" s="17">
        <v>49731.079999999994</v>
      </c>
      <c r="P186" s="17">
        <v>3476.8383378375001</v>
      </c>
      <c r="Q186" s="17">
        <v>16792.031662162517</v>
      </c>
      <c r="R186" s="10">
        <v>4.6660268570471279E-2</v>
      </c>
      <c r="S186" s="9">
        <v>0.75</v>
      </c>
      <c r="T186" s="17">
        <v>18893.625974999999</v>
      </c>
      <c r="U186" s="17">
        <v>2101.594312837482</v>
      </c>
      <c r="V186" s="17" t="s">
        <v>64</v>
      </c>
      <c r="W186" s="17">
        <v>126866.84560000002</v>
      </c>
      <c r="X186" s="17">
        <v>28790.287200000002</v>
      </c>
      <c r="Y186" s="17">
        <v>2375.1986940000002</v>
      </c>
      <c r="Z186" s="17">
        <v>21268.824668999998</v>
      </c>
      <c r="AA186" s="17">
        <v>-48731.125331000017</v>
      </c>
      <c r="AB186" s="17">
        <v>1952162.2029662803</v>
      </c>
      <c r="AC186" s="17">
        <v>443010.23028181837</v>
      </c>
      <c r="AD186" s="17">
        <v>0</v>
      </c>
      <c r="AE186" s="17">
        <v>0</v>
      </c>
      <c r="AF186" s="17">
        <v>0</v>
      </c>
      <c r="AG186" s="17">
        <v>0</v>
      </c>
      <c r="AH186" s="17">
        <v>1492077.6</v>
      </c>
      <c r="AI186">
        <v>106.28</v>
      </c>
      <c r="AJ186">
        <v>134.6</v>
      </c>
      <c r="AK186" s="1">
        <v>6000</v>
      </c>
      <c r="AL186" s="1">
        <v>8076</v>
      </c>
    </row>
    <row r="187" spans="1:38" x14ac:dyDescent="0.35">
      <c r="A187" t="s">
        <v>685</v>
      </c>
      <c r="B187" t="s">
        <v>686</v>
      </c>
      <c r="C187" s="2">
        <v>42793</v>
      </c>
      <c r="D187" s="3">
        <v>7.8465753424657532</v>
      </c>
      <c r="E187" s="3" t="s">
        <v>64</v>
      </c>
      <c r="F187" s="3" t="s">
        <v>14</v>
      </c>
      <c r="G187" t="s">
        <v>687</v>
      </c>
      <c r="H187" t="s">
        <v>234</v>
      </c>
      <c r="I187" t="s">
        <v>12</v>
      </c>
      <c r="J187" t="s">
        <v>12</v>
      </c>
      <c r="K187" s="17">
        <v>2189257.02</v>
      </c>
      <c r="L187" s="17">
        <v>704262.71000000008</v>
      </c>
      <c r="M187" s="10">
        <v>0.32169028285221624</v>
      </c>
      <c r="N187" s="17">
        <v>60595.39</v>
      </c>
      <c r="O187" s="17">
        <v>0</v>
      </c>
      <c r="P187" s="17">
        <v>4192.8016706250055</v>
      </c>
      <c r="Q187" s="17">
        <v>56402.588329374994</v>
      </c>
      <c r="R187" s="10">
        <v>8.0087426933871012E-2</v>
      </c>
      <c r="S187" s="9">
        <v>1.2</v>
      </c>
      <c r="T187" s="17">
        <v>59158.067640000008</v>
      </c>
      <c r="U187" s="17">
        <v>2755.4793106250145</v>
      </c>
      <c r="V187" s="17" t="s">
        <v>64</v>
      </c>
      <c r="W187" s="17">
        <v>175140.56160000002</v>
      </c>
      <c r="X187" s="17">
        <v>56341.016800000005</v>
      </c>
      <c r="Y187" s="17">
        <v>7437.0142175999999</v>
      </c>
      <c r="Z187" s="17">
        <v>66595.081857600002</v>
      </c>
      <c r="AA187" s="17">
        <v>5999.6918576000025</v>
      </c>
      <c r="AB187" s="17">
        <v>0</v>
      </c>
      <c r="AC187" s="17">
        <v>0</v>
      </c>
      <c r="AD187" s="17">
        <v>1157543.54</v>
      </c>
      <c r="AE187" s="17">
        <v>365233.15</v>
      </c>
      <c r="AF187" s="17">
        <v>1845089.64</v>
      </c>
      <c r="AG187" s="17">
        <v>562426.4</v>
      </c>
      <c r="AH187" s="17">
        <v>3253370.97</v>
      </c>
      <c r="AI187">
        <v>67.290000000000006</v>
      </c>
      <c r="AJ187">
        <v>0</v>
      </c>
      <c r="AK187" s="1">
        <v>6000</v>
      </c>
      <c r="AL187" s="1">
        <v>0</v>
      </c>
    </row>
    <row r="188" spans="1:38" x14ac:dyDescent="0.35">
      <c r="A188" t="s">
        <v>688</v>
      </c>
      <c r="B188" t="s">
        <v>689</v>
      </c>
      <c r="C188" s="2">
        <v>44970</v>
      </c>
      <c r="D188" s="3">
        <v>1.8821917808219177</v>
      </c>
      <c r="E188" s="3" t="s">
        <v>64</v>
      </c>
      <c r="F188" s="3" t="s">
        <v>14</v>
      </c>
      <c r="G188" t="s">
        <v>690</v>
      </c>
      <c r="H188" t="s">
        <v>175</v>
      </c>
      <c r="I188" t="s">
        <v>12</v>
      </c>
      <c r="J188" t="s">
        <v>12</v>
      </c>
      <c r="K188" s="17">
        <v>412326.07</v>
      </c>
      <c r="L188" s="17">
        <v>122666.89</v>
      </c>
      <c r="M188" s="10">
        <v>0.29749971909367751</v>
      </c>
      <c r="N188" s="17">
        <v>9031.7400000000016</v>
      </c>
      <c r="O188" s="17">
        <v>1154.52</v>
      </c>
      <c r="P188" s="17">
        <v>222.85736325000016</v>
      </c>
      <c r="Q188" s="17">
        <v>7654.362636750001</v>
      </c>
      <c r="R188" s="10">
        <v>6.2399581800353793E-2</v>
      </c>
      <c r="S188" s="9">
        <v>1.2</v>
      </c>
      <c r="T188" s="17">
        <v>10304.018760000001</v>
      </c>
      <c r="U188" s="17">
        <v>2649.6561232499998</v>
      </c>
      <c r="V188" s="17" t="s">
        <v>64</v>
      </c>
      <c r="W188" s="17">
        <v>32986.085599999999</v>
      </c>
      <c r="X188" s="17">
        <v>9813.351200000001</v>
      </c>
      <c r="Y188" s="17">
        <v>1295.3623583999999</v>
      </c>
      <c r="Z188" s="17">
        <v>11599.381118400001</v>
      </c>
      <c r="AA188" s="17">
        <v>2567.641118399999</v>
      </c>
      <c r="AB188" s="17">
        <v>0</v>
      </c>
      <c r="AC188" s="17">
        <v>0</v>
      </c>
      <c r="AD188" s="17">
        <v>0</v>
      </c>
      <c r="AE188" s="17">
        <v>0</v>
      </c>
      <c r="AF188" s="17">
        <v>276406.63</v>
      </c>
      <c r="AG188" s="17">
        <v>73531.850000000006</v>
      </c>
      <c r="AH188" s="17">
        <v>684723.13</v>
      </c>
      <c r="AI188">
        <v>60.22</v>
      </c>
      <c r="AJ188">
        <v>0</v>
      </c>
      <c r="AK188" s="1">
        <v>6000</v>
      </c>
      <c r="AL188" s="1">
        <v>0</v>
      </c>
    </row>
    <row r="189" spans="1:38" x14ac:dyDescent="0.35">
      <c r="A189" t="s">
        <v>691</v>
      </c>
      <c r="B189" t="s">
        <v>692</v>
      </c>
      <c r="C189" s="2">
        <v>43619</v>
      </c>
      <c r="D189" s="3">
        <v>5.5835616438356164</v>
      </c>
      <c r="E189" s="3" t="s">
        <v>64</v>
      </c>
      <c r="F189" s="3" t="s">
        <v>14</v>
      </c>
      <c r="G189" t="s">
        <v>693</v>
      </c>
      <c r="H189" t="s">
        <v>694</v>
      </c>
      <c r="I189" t="s">
        <v>12</v>
      </c>
      <c r="J189" t="s">
        <v>12</v>
      </c>
      <c r="K189" s="17">
        <v>3610957.46</v>
      </c>
      <c r="L189" s="17">
        <v>1236624.23</v>
      </c>
      <c r="M189" s="10">
        <v>0.3424643584696232</v>
      </c>
      <c r="N189" s="17">
        <v>120888.19999999998</v>
      </c>
      <c r="O189" s="17">
        <v>0</v>
      </c>
      <c r="P189" s="17">
        <v>0</v>
      </c>
      <c r="Q189" s="17">
        <v>120888.19999999998</v>
      </c>
      <c r="R189" s="10">
        <v>9.7756616009375769E-2</v>
      </c>
      <c r="S189" s="9">
        <v>1.2</v>
      </c>
      <c r="T189" s="17">
        <v>103876.43532</v>
      </c>
      <c r="U189" s="17">
        <v>-17011.764679999978</v>
      </c>
      <c r="V189" s="17" t="s">
        <v>2701</v>
      </c>
      <c r="W189" s="17">
        <v>288876.5968</v>
      </c>
      <c r="X189" s="17">
        <v>98929.938399999999</v>
      </c>
      <c r="Y189" s="17">
        <v>13058.751868799998</v>
      </c>
      <c r="Z189" s="17">
        <v>116935.1871888</v>
      </c>
      <c r="AA189" s="17">
        <v>-3953.0128111999802</v>
      </c>
      <c r="AB189" s="17">
        <v>104934.94932555321</v>
      </c>
      <c r="AC189" s="17">
        <v>35936.480101818001</v>
      </c>
      <c r="AD189" s="17">
        <v>2763021.41</v>
      </c>
      <c r="AE189" s="17">
        <v>762991.86</v>
      </c>
      <c r="AF189" s="17">
        <v>3470983.91</v>
      </c>
      <c r="AG189" s="17">
        <v>1089579.1599999999</v>
      </c>
      <c r="AH189" s="17">
        <v>4901860.0199999996</v>
      </c>
      <c r="AI189">
        <v>73.67</v>
      </c>
      <c r="AJ189">
        <v>0</v>
      </c>
      <c r="AK189" s="1">
        <v>6000</v>
      </c>
      <c r="AL189" s="1">
        <v>0</v>
      </c>
    </row>
    <row r="190" spans="1:38" x14ac:dyDescent="0.35">
      <c r="A190" t="s">
        <v>695</v>
      </c>
      <c r="B190" t="s">
        <v>696</v>
      </c>
      <c r="C190" s="2">
        <v>44802</v>
      </c>
      <c r="D190" s="3">
        <v>2.3424657534246576</v>
      </c>
      <c r="E190" s="3" t="s">
        <v>64</v>
      </c>
      <c r="F190" s="3" t="s">
        <v>14</v>
      </c>
      <c r="G190" t="s">
        <v>697</v>
      </c>
      <c r="H190" t="s">
        <v>128</v>
      </c>
      <c r="I190" t="s">
        <v>12</v>
      </c>
      <c r="J190" t="s">
        <v>12</v>
      </c>
      <c r="K190" s="17">
        <v>1573494.39</v>
      </c>
      <c r="L190" s="17">
        <v>449403.61</v>
      </c>
      <c r="M190" s="10">
        <v>0.28560865094663607</v>
      </c>
      <c r="N190" s="17">
        <v>27662.949999999997</v>
      </c>
      <c r="O190" s="17">
        <v>0</v>
      </c>
      <c r="P190" s="17">
        <v>393.11374875000183</v>
      </c>
      <c r="Q190" s="17">
        <v>27269.836251249995</v>
      </c>
      <c r="R190" s="10">
        <v>6.0680056066416549E-2</v>
      </c>
      <c r="S190" s="9">
        <v>1</v>
      </c>
      <c r="T190" s="17">
        <v>31458.252700000001</v>
      </c>
      <c r="U190" s="17">
        <v>4188.4164487500057</v>
      </c>
      <c r="V190" s="17" t="s">
        <v>64</v>
      </c>
      <c r="W190" s="17">
        <v>125879.55119999999</v>
      </c>
      <c r="X190" s="17">
        <v>35952.288800000002</v>
      </c>
      <c r="Y190" s="17">
        <v>3954.7517680000001</v>
      </c>
      <c r="Z190" s="17">
        <v>35413.004467999999</v>
      </c>
      <c r="AA190" s="17">
        <v>7750.0544680000021</v>
      </c>
      <c r="AB190" s="17">
        <v>0</v>
      </c>
      <c r="AC190" s="17">
        <v>0</v>
      </c>
      <c r="AD190" s="17">
        <v>3057.34</v>
      </c>
      <c r="AE190" s="17">
        <v>1035.25</v>
      </c>
      <c r="AF190" s="17">
        <v>831866.09</v>
      </c>
      <c r="AG190" s="17">
        <v>274508.25</v>
      </c>
      <c r="AH190" s="17">
        <v>1936053.18</v>
      </c>
      <c r="AI190">
        <v>81.27</v>
      </c>
      <c r="AJ190">
        <v>0</v>
      </c>
      <c r="AK190" s="1">
        <v>3750</v>
      </c>
      <c r="AL190" s="1">
        <v>0</v>
      </c>
    </row>
    <row r="191" spans="1:38" x14ac:dyDescent="0.35">
      <c r="A191" t="s">
        <v>698</v>
      </c>
      <c r="B191" t="s">
        <v>699</v>
      </c>
      <c r="C191" s="2">
        <v>29402</v>
      </c>
      <c r="D191" s="3">
        <v>44.534246575342465</v>
      </c>
      <c r="E191" s="3" t="s">
        <v>64</v>
      </c>
      <c r="F191" s="3" t="s">
        <v>14</v>
      </c>
      <c r="G191" t="s">
        <v>700</v>
      </c>
      <c r="H191" t="s">
        <v>357</v>
      </c>
      <c r="I191" t="s">
        <v>12</v>
      </c>
      <c r="J191" t="s">
        <v>12</v>
      </c>
      <c r="K191" s="17">
        <v>1099499.7</v>
      </c>
      <c r="L191" s="17">
        <v>290023.16999999993</v>
      </c>
      <c r="M191" s="10">
        <v>0.26377739802930361</v>
      </c>
      <c r="N191" s="17">
        <v>26837.270000000004</v>
      </c>
      <c r="O191" s="17">
        <v>0</v>
      </c>
      <c r="P191" s="17">
        <v>0</v>
      </c>
      <c r="Q191" s="17">
        <v>26837.270000000004</v>
      </c>
      <c r="R191" s="10">
        <v>9.2534917124035332E-2</v>
      </c>
      <c r="S191" s="9">
        <v>1</v>
      </c>
      <c r="T191" s="17">
        <v>20301.621899999998</v>
      </c>
      <c r="U191" s="17">
        <v>-6535.6481000000058</v>
      </c>
      <c r="V191" s="17" t="s">
        <v>2701</v>
      </c>
      <c r="W191" s="17">
        <v>87959.975999999995</v>
      </c>
      <c r="X191" s="17">
        <v>23201.853599999991</v>
      </c>
      <c r="Y191" s="17">
        <v>2552.2038959999991</v>
      </c>
      <c r="Z191" s="17">
        <v>22853.825795999997</v>
      </c>
      <c r="AA191" s="17">
        <v>-3983.4442040000067</v>
      </c>
      <c r="AB191" s="17">
        <v>137286.70234001547</v>
      </c>
      <c r="AC191" s="17">
        <v>36213.12912727279</v>
      </c>
      <c r="AD191" s="17">
        <v>3666676.17</v>
      </c>
      <c r="AE191" s="17">
        <v>1013474.48</v>
      </c>
      <c r="AF191" s="17">
        <v>1889390.61</v>
      </c>
      <c r="AG191" s="17">
        <v>495155.94</v>
      </c>
      <c r="AH191" s="17">
        <v>2021647.95</v>
      </c>
      <c r="AI191">
        <v>54.39</v>
      </c>
      <c r="AJ191">
        <v>0</v>
      </c>
      <c r="AK191" s="1">
        <v>16500</v>
      </c>
      <c r="AL191" s="1">
        <v>0</v>
      </c>
    </row>
    <row r="192" spans="1:38" x14ac:dyDescent="0.35">
      <c r="A192" t="s">
        <v>701</v>
      </c>
      <c r="B192" t="s">
        <v>702</v>
      </c>
      <c r="C192" s="2">
        <v>40867</v>
      </c>
      <c r="D192" s="3">
        <v>13.123287671232877</v>
      </c>
      <c r="E192" s="3" t="s">
        <v>64</v>
      </c>
      <c r="F192" s="3" t="s">
        <v>14</v>
      </c>
      <c r="G192" t="s">
        <v>703</v>
      </c>
      <c r="H192" t="s">
        <v>497</v>
      </c>
      <c r="I192" t="s">
        <v>12</v>
      </c>
      <c r="J192" t="s">
        <v>12</v>
      </c>
      <c r="K192" s="17">
        <v>2451849.9</v>
      </c>
      <c r="L192" s="17">
        <v>765028.71</v>
      </c>
      <c r="M192" s="10">
        <v>0.31202102135208193</v>
      </c>
      <c r="N192" s="17">
        <v>66763.23</v>
      </c>
      <c r="O192" s="17">
        <v>0</v>
      </c>
      <c r="P192" s="17">
        <v>0</v>
      </c>
      <c r="Q192" s="17">
        <v>66763.23</v>
      </c>
      <c r="R192" s="10">
        <v>8.7268920927163637E-2</v>
      </c>
      <c r="S192" s="9">
        <v>1.2</v>
      </c>
      <c r="T192" s="17">
        <v>64262.411639999998</v>
      </c>
      <c r="U192" s="17">
        <v>-2500.8183599999975</v>
      </c>
      <c r="V192" s="17" t="s">
        <v>2701</v>
      </c>
      <c r="W192" s="17">
        <v>196147.992</v>
      </c>
      <c r="X192" s="17">
        <v>61202.296799999996</v>
      </c>
      <c r="Y192" s="17">
        <v>8078.7031775999985</v>
      </c>
      <c r="Z192" s="17">
        <v>72341.114817599999</v>
      </c>
      <c r="AA192" s="17">
        <v>5577.8848176000029</v>
      </c>
      <c r="AB192" s="17">
        <v>0</v>
      </c>
      <c r="AC192" s="17">
        <v>0</v>
      </c>
      <c r="AD192" s="17">
        <v>1745278</v>
      </c>
      <c r="AE192" s="17">
        <v>490074.62</v>
      </c>
      <c r="AF192" s="17">
        <v>2306710.79</v>
      </c>
      <c r="AG192" s="17">
        <v>713812.72</v>
      </c>
      <c r="AH192" s="17">
        <v>2893279.18</v>
      </c>
      <c r="AI192">
        <v>84.74</v>
      </c>
      <c r="AJ192">
        <v>0</v>
      </c>
      <c r="AK192" s="1">
        <v>6000</v>
      </c>
      <c r="AL192" s="1">
        <v>0</v>
      </c>
    </row>
    <row r="193" spans="1:38" x14ac:dyDescent="0.35">
      <c r="A193" t="s">
        <v>704</v>
      </c>
      <c r="B193" t="s">
        <v>705</v>
      </c>
      <c r="C193" s="2">
        <v>28037</v>
      </c>
      <c r="D193" s="3">
        <v>48.273972602739725</v>
      </c>
      <c r="E193" s="3" t="s">
        <v>64</v>
      </c>
      <c r="F193" s="3" t="s">
        <v>14</v>
      </c>
      <c r="G193" t="s">
        <v>706</v>
      </c>
      <c r="H193" t="s">
        <v>100</v>
      </c>
      <c r="I193" t="s">
        <v>12</v>
      </c>
      <c r="J193" t="s">
        <v>12</v>
      </c>
      <c r="K193" s="17">
        <v>3488166.08</v>
      </c>
      <c r="L193" s="17">
        <v>785133.66</v>
      </c>
      <c r="M193" s="10">
        <v>0.22508494205642871</v>
      </c>
      <c r="N193" s="17">
        <v>52581.589999999989</v>
      </c>
      <c r="O193" s="17">
        <v>0</v>
      </c>
      <c r="P193" s="17">
        <v>0</v>
      </c>
      <c r="Q193" s="17">
        <v>52581.589999999989</v>
      </c>
      <c r="R193" s="10">
        <v>6.6971514124104667E-2</v>
      </c>
      <c r="S193" s="9">
        <v>0.75</v>
      </c>
      <c r="T193" s="17">
        <v>41219.517150000007</v>
      </c>
      <c r="U193" s="17">
        <v>-11362.072849999982</v>
      </c>
      <c r="V193" s="17" t="s">
        <v>2701</v>
      </c>
      <c r="W193" s="17">
        <v>279053.28639999998</v>
      </c>
      <c r="X193" s="17">
        <v>62810.692799999997</v>
      </c>
      <c r="Y193" s="17">
        <v>5181.8821559999997</v>
      </c>
      <c r="Z193" s="17">
        <v>46401.399306000007</v>
      </c>
      <c r="AA193" s="17">
        <v>-6180.1906939999826</v>
      </c>
      <c r="AB193" s="17">
        <v>249610.44150857063</v>
      </c>
      <c r="AC193" s="17">
        <v>56183.551763636206</v>
      </c>
      <c r="AD193" s="17">
        <v>3900013.96</v>
      </c>
      <c r="AE193" s="17">
        <v>820887.03</v>
      </c>
      <c r="AF193" s="17">
        <v>3233618.99</v>
      </c>
      <c r="AG193" s="17">
        <v>782032.42</v>
      </c>
      <c r="AH193" s="17">
        <v>3752866.24</v>
      </c>
      <c r="AI193">
        <v>92.95</v>
      </c>
      <c r="AJ193">
        <v>0</v>
      </c>
      <c r="AK193" s="1">
        <v>6000</v>
      </c>
      <c r="AL193" s="1">
        <v>0</v>
      </c>
    </row>
    <row r="194" spans="1:38" x14ac:dyDescent="0.35">
      <c r="A194" t="s">
        <v>707</v>
      </c>
      <c r="B194" t="s">
        <v>708</v>
      </c>
      <c r="C194" s="2">
        <v>45076</v>
      </c>
      <c r="D194" s="3">
        <v>1.5917808219178082</v>
      </c>
      <c r="E194" s="3" t="s">
        <v>64</v>
      </c>
      <c r="F194" s="3" t="s">
        <v>14</v>
      </c>
      <c r="G194" t="s">
        <v>709</v>
      </c>
      <c r="H194" t="s">
        <v>81</v>
      </c>
      <c r="I194" t="s">
        <v>12</v>
      </c>
      <c r="J194" t="s">
        <v>12</v>
      </c>
      <c r="K194" s="17">
        <v>388698.66</v>
      </c>
      <c r="L194" s="17">
        <v>131924.33000000002</v>
      </c>
      <c r="M194" s="10">
        <v>0.33940001233860706</v>
      </c>
      <c r="N194" s="17">
        <v>8637.4700000000012</v>
      </c>
      <c r="O194" s="17">
        <v>194.21</v>
      </c>
      <c r="P194" s="17">
        <v>1989.6494042999693</v>
      </c>
      <c r="Q194" s="17">
        <v>6453.6105957000327</v>
      </c>
      <c r="R194" s="10">
        <v>4.8919032567381858E-2</v>
      </c>
      <c r="S194" s="9">
        <v>1.2</v>
      </c>
      <c r="T194" s="17">
        <v>11081.643720000002</v>
      </c>
      <c r="U194" s="17">
        <v>4628.0331242999691</v>
      </c>
      <c r="V194" s="17" t="s">
        <v>64</v>
      </c>
      <c r="W194" s="17">
        <v>31095.892799999998</v>
      </c>
      <c r="X194" s="17">
        <v>10553.946400000003</v>
      </c>
      <c r="Y194" s="17">
        <v>1393.1209248000005</v>
      </c>
      <c r="Z194" s="17">
        <v>12474.764644800001</v>
      </c>
      <c r="AA194" s="17">
        <v>3837.2946448000002</v>
      </c>
      <c r="AB194" s="17">
        <v>0</v>
      </c>
      <c r="AC194" s="17">
        <v>0</v>
      </c>
      <c r="AD194" s="17">
        <v>0</v>
      </c>
      <c r="AE194" s="17">
        <v>0</v>
      </c>
      <c r="AF194" s="17">
        <v>124064.8</v>
      </c>
      <c r="AG194" s="17">
        <v>41262.19</v>
      </c>
      <c r="AH194" s="17">
        <v>758371.72</v>
      </c>
      <c r="AI194">
        <v>51.25</v>
      </c>
      <c r="AJ194">
        <v>0</v>
      </c>
      <c r="AK194" s="1">
        <v>6000</v>
      </c>
      <c r="AL194" s="1">
        <v>0</v>
      </c>
    </row>
    <row r="195" spans="1:38" x14ac:dyDescent="0.35">
      <c r="A195" t="s">
        <v>710</v>
      </c>
      <c r="B195" t="s">
        <v>711</v>
      </c>
      <c r="C195" s="2">
        <v>44929</v>
      </c>
      <c r="D195" s="3">
        <v>1.9945205479452055</v>
      </c>
      <c r="E195" s="3" t="s">
        <v>64</v>
      </c>
      <c r="F195" s="3" t="s">
        <v>14</v>
      </c>
      <c r="G195" t="s">
        <v>712</v>
      </c>
      <c r="H195" t="s">
        <v>216</v>
      </c>
      <c r="I195" t="s">
        <v>12</v>
      </c>
      <c r="J195" t="s">
        <v>12</v>
      </c>
      <c r="K195" s="17">
        <v>921028.36</v>
      </c>
      <c r="L195" s="17">
        <v>165770.07000000004</v>
      </c>
      <c r="M195" s="10">
        <v>0.17998367607268906</v>
      </c>
      <c r="N195" s="17">
        <v>16778.059999999998</v>
      </c>
      <c r="O195" s="17">
        <v>9662.85</v>
      </c>
      <c r="P195" s="17">
        <v>0</v>
      </c>
      <c r="Q195" s="17">
        <v>7115.2099999999973</v>
      </c>
      <c r="R195" s="10">
        <v>4.2922163210765342E-2</v>
      </c>
      <c r="S195" s="9">
        <v>0.75</v>
      </c>
      <c r="T195" s="17">
        <v>8702.9286750000028</v>
      </c>
      <c r="U195" s="17">
        <v>1587.7186750000055</v>
      </c>
      <c r="V195" s="17" t="s">
        <v>64</v>
      </c>
      <c r="W195" s="17">
        <v>73682.268800000005</v>
      </c>
      <c r="X195" s="17">
        <v>13261.605600000004</v>
      </c>
      <c r="Y195" s="17">
        <v>1094.0824620000005</v>
      </c>
      <c r="Z195" s="17">
        <v>9797.0111370000031</v>
      </c>
      <c r="AA195" s="17">
        <v>-6981.0488629999945</v>
      </c>
      <c r="AB195" s="17">
        <v>352610.20308917528</v>
      </c>
      <c r="AC195" s="17">
        <v>63464.080572727224</v>
      </c>
      <c r="AD195" s="17">
        <v>0</v>
      </c>
      <c r="AE195" s="17">
        <v>0</v>
      </c>
      <c r="AF195" s="17">
        <v>373600.92</v>
      </c>
      <c r="AG195" s="17">
        <v>80852.149999999994</v>
      </c>
      <c r="AH195" s="17">
        <v>612762.93000000005</v>
      </c>
      <c r="AI195">
        <v>150.31</v>
      </c>
      <c r="AJ195">
        <v>200</v>
      </c>
      <c r="AK195" s="1">
        <v>6000</v>
      </c>
      <c r="AL195" s="1">
        <v>12000</v>
      </c>
    </row>
    <row r="196" spans="1:38" x14ac:dyDescent="0.35">
      <c r="A196" t="s">
        <v>713</v>
      </c>
      <c r="B196" t="s">
        <v>714</v>
      </c>
      <c r="C196" s="2">
        <v>43430</v>
      </c>
      <c r="D196" s="3">
        <v>6.1013698630136988</v>
      </c>
      <c r="E196" s="3" t="s">
        <v>64</v>
      </c>
      <c r="F196" s="3" t="s">
        <v>14</v>
      </c>
      <c r="G196" t="s">
        <v>715</v>
      </c>
      <c r="H196" t="s">
        <v>474</v>
      </c>
      <c r="I196" t="s">
        <v>12</v>
      </c>
      <c r="J196" t="s">
        <v>12</v>
      </c>
      <c r="K196" s="17">
        <v>3948680.4</v>
      </c>
      <c r="L196" s="17">
        <v>1079441.5899999999</v>
      </c>
      <c r="M196" s="10">
        <v>0.27336767746510959</v>
      </c>
      <c r="N196" s="17">
        <v>94234.579999999987</v>
      </c>
      <c r="O196" s="17">
        <v>0</v>
      </c>
      <c r="P196" s="17">
        <v>0</v>
      </c>
      <c r="Q196" s="17">
        <v>94234.579999999987</v>
      </c>
      <c r="R196" s="10">
        <v>8.7299378561094723E-2</v>
      </c>
      <c r="S196" s="9">
        <v>1</v>
      </c>
      <c r="T196" s="17">
        <v>75560.911299999992</v>
      </c>
      <c r="U196" s="17">
        <v>-18673.668699999995</v>
      </c>
      <c r="V196" s="17" t="s">
        <v>2701</v>
      </c>
      <c r="W196" s="17">
        <v>315894.43199999997</v>
      </c>
      <c r="X196" s="17">
        <v>86355.327199999985</v>
      </c>
      <c r="Y196" s="17">
        <v>9499.0859919999984</v>
      </c>
      <c r="Z196" s="17">
        <v>85059.997291999985</v>
      </c>
      <c r="AA196" s="17">
        <v>-9174.5827080000017</v>
      </c>
      <c r="AB196" s="17">
        <v>305102.99578522675</v>
      </c>
      <c r="AC196" s="17">
        <v>83405.297345454557</v>
      </c>
      <c r="AD196" s="17">
        <v>3224763.98</v>
      </c>
      <c r="AE196" s="17">
        <v>665531.56000000006</v>
      </c>
      <c r="AF196" s="17">
        <v>2463660.77</v>
      </c>
      <c r="AG196" s="17">
        <v>600785.6</v>
      </c>
      <c r="AH196" s="17">
        <v>3867627.13</v>
      </c>
      <c r="AI196">
        <v>102.1</v>
      </c>
      <c r="AJ196">
        <v>110.5</v>
      </c>
      <c r="AK196" s="1">
        <v>6000</v>
      </c>
      <c r="AL196" s="1">
        <v>6630</v>
      </c>
    </row>
    <row r="197" spans="1:38" x14ac:dyDescent="0.35">
      <c r="A197" t="s">
        <v>716</v>
      </c>
      <c r="B197" t="s">
        <v>717</v>
      </c>
      <c r="C197" s="2">
        <v>45229</v>
      </c>
      <c r="D197" s="3">
        <v>1.1726027397260275</v>
      </c>
      <c r="E197" s="3" t="s">
        <v>64</v>
      </c>
      <c r="F197" s="3" t="s">
        <v>14</v>
      </c>
      <c r="G197" t="s">
        <v>718</v>
      </c>
      <c r="H197" t="s">
        <v>185</v>
      </c>
      <c r="I197" t="s">
        <v>12</v>
      </c>
      <c r="J197" t="s">
        <v>12</v>
      </c>
      <c r="K197" s="17">
        <v>572603.11</v>
      </c>
      <c r="L197" s="17">
        <v>147546.75</v>
      </c>
      <c r="M197" s="10">
        <v>0.25767717188961831</v>
      </c>
      <c r="N197" s="17">
        <v>25779.910000000003</v>
      </c>
      <c r="O197" s="17">
        <v>14727.609999999999</v>
      </c>
      <c r="P197" s="17">
        <v>0</v>
      </c>
      <c r="Q197" s="17">
        <v>11052.300000000005</v>
      </c>
      <c r="R197" s="10">
        <v>7.4907105713951705E-2</v>
      </c>
      <c r="S197" s="9">
        <v>1</v>
      </c>
      <c r="T197" s="17">
        <v>10328.272500000001</v>
      </c>
      <c r="U197" s="17">
        <v>-724.02750000000378</v>
      </c>
      <c r="V197" s="17" t="s">
        <v>2701</v>
      </c>
      <c r="W197" s="17">
        <v>45808.248800000001</v>
      </c>
      <c r="X197" s="17">
        <v>11803.740000000002</v>
      </c>
      <c r="Y197" s="17">
        <v>1298.4114000000002</v>
      </c>
      <c r="Z197" s="17">
        <v>11626.683900000002</v>
      </c>
      <c r="AA197" s="17">
        <v>-14153.226100000002</v>
      </c>
      <c r="AB197" s="17">
        <v>499329.02815814287</v>
      </c>
      <c r="AC197" s="17">
        <v>128665.69181818183</v>
      </c>
      <c r="AD197" s="17">
        <v>0</v>
      </c>
      <c r="AE197" s="17">
        <v>0</v>
      </c>
      <c r="AF197" s="17">
        <v>0</v>
      </c>
      <c r="AG197" s="17">
        <v>0</v>
      </c>
      <c r="AH197" s="17">
        <v>1747216.71</v>
      </c>
      <c r="AI197">
        <v>32.770000000000003</v>
      </c>
      <c r="AJ197">
        <v>0</v>
      </c>
      <c r="AK197" s="1">
        <v>6000</v>
      </c>
      <c r="AL197" s="1">
        <v>0</v>
      </c>
    </row>
    <row r="198" spans="1:38" x14ac:dyDescent="0.35">
      <c r="A198" t="s">
        <v>719</v>
      </c>
      <c r="B198" t="s">
        <v>720</v>
      </c>
      <c r="C198" s="2">
        <v>44291</v>
      </c>
      <c r="D198" s="3">
        <v>3.7424657534246575</v>
      </c>
      <c r="E198" s="3" t="s">
        <v>64</v>
      </c>
      <c r="F198" s="3" t="s">
        <v>14</v>
      </c>
      <c r="G198" t="s">
        <v>721</v>
      </c>
      <c r="H198" t="s">
        <v>128</v>
      </c>
      <c r="I198" t="s">
        <v>12</v>
      </c>
      <c r="J198" t="s">
        <v>12</v>
      </c>
      <c r="K198" s="17">
        <v>1262290.7</v>
      </c>
      <c r="L198" s="17">
        <v>326201.77999999997</v>
      </c>
      <c r="M198" s="10">
        <v>0.25842048903632103</v>
      </c>
      <c r="N198" s="17">
        <v>21436.639999999999</v>
      </c>
      <c r="O198" s="17">
        <v>0</v>
      </c>
      <c r="P198" s="17">
        <v>0</v>
      </c>
      <c r="Q198" s="17">
        <v>21436.639999999999</v>
      </c>
      <c r="R198" s="10">
        <v>6.5715889103977299E-2</v>
      </c>
      <c r="S198" s="9">
        <v>1</v>
      </c>
      <c r="T198" s="17">
        <v>22834.124599999999</v>
      </c>
      <c r="U198" s="17">
        <v>1397.4845999999998</v>
      </c>
      <c r="V198" s="17" t="s">
        <v>64</v>
      </c>
      <c r="W198" s="17">
        <v>100983.25599999999</v>
      </c>
      <c r="X198" s="17">
        <v>26096.142399999997</v>
      </c>
      <c r="Y198" s="17">
        <v>2870.5756639999995</v>
      </c>
      <c r="Z198" s="17">
        <v>25704.700263999999</v>
      </c>
      <c r="AA198" s="17">
        <v>4268.0602639999997</v>
      </c>
      <c r="AB198" s="17">
        <v>0</v>
      </c>
      <c r="AC198" s="17">
        <v>0</v>
      </c>
      <c r="AD198" s="17">
        <v>781825.21</v>
      </c>
      <c r="AE198" s="17">
        <v>188989.88</v>
      </c>
      <c r="AF198" s="17">
        <v>1230179.43</v>
      </c>
      <c r="AG198" s="17">
        <v>375002.91</v>
      </c>
      <c r="AH198" s="17">
        <v>1635644.37</v>
      </c>
      <c r="AI198">
        <v>77.17</v>
      </c>
      <c r="AJ198">
        <v>0</v>
      </c>
      <c r="AK198" s="1">
        <v>6000</v>
      </c>
      <c r="AL198" s="1">
        <v>0</v>
      </c>
    </row>
    <row r="199" spans="1:38" x14ac:dyDescent="0.35">
      <c r="A199" t="s">
        <v>722</v>
      </c>
      <c r="B199" t="s">
        <v>723</v>
      </c>
      <c r="C199" s="2">
        <v>44816</v>
      </c>
      <c r="D199" s="3">
        <v>2.3041095890410959</v>
      </c>
      <c r="E199" s="3" t="s">
        <v>64</v>
      </c>
      <c r="F199" s="3" t="s">
        <v>14</v>
      </c>
      <c r="G199" t="s">
        <v>724</v>
      </c>
      <c r="H199" t="s">
        <v>230</v>
      </c>
      <c r="I199" t="s">
        <v>12</v>
      </c>
      <c r="J199" t="s">
        <v>12</v>
      </c>
      <c r="K199" s="17">
        <v>539996.49</v>
      </c>
      <c r="L199" s="17">
        <v>120396.26999999997</v>
      </c>
      <c r="M199" s="10">
        <v>0.22295750477933657</v>
      </c>
      <c r="N199" s="17">
        <v>15657.249999999998</v>
      </c>
      <c r="O199" s="17">
        <v>8954.7799999999988</v>
      </c>
      <c r="P199" s="17">
        <v>6415.4925248999789</v>
      </c>
      <c r="Q199" s="17">
        <v>286.97747510002046</v>
      </c>
      <c r="R199" s="10">
        <v>2.3836076906703215E-3</v>
      </c>
      <c r="S199" s="9">
        <v>0.75</v>
      </c>
      <c r="T199" s="17">
        <v>6320.8041749999993</v>
      </c>
      <c r="U199" s="17">
        <v>6033.8266998999788</v>
      </c>
      <c r="V199" s="17" t="s">
        <v>64</v>
      </c>
      <c r="W199" s="17">
        <v>43199.7192</v>
      </c>
      <c r="X199" s="17">
        <v>9631.7015999999985</v>
      </c>
      <c r="Y199" s="17">
        <v>794.61538199999984</v>
      </c>
      <c r="Z199" s="17">
        <v>7115.4195569999993</v>
      </c>
      <c r="AA199" s="17">
        <v>-8541.8304429999989</v>
      </c>
      <c r="AB199" s="17">
        <v>348286.11893610278</v>
      </c>
      <c r="AC199" s="17">
        <v>77653.00402727272</v>
      </c>
      <c r="AD199" s="17">
        <v>0</v>
      </c>
      <c r="AE199" s="17">
        <v>0</v>
      </c>
      <c r="AF199" s="17">
        <v>36549.01</v>
      </c>
      <c r="AG199" s="17">
        <v>10492.03</v>
      </c>
      <c r="AH199" s="17">
        <v>336126.66</v>
      </c>
      <c r="AI199">
        <v>160.65</v>
      </c>
      <c r="AJ199">
        <v>200</v>
      </c>
      <c r="AK199" s="1">
        <v>6000</v>
      </c>
      <c r="AL199" s="1">
        <v>12000</v>
      </c>
    </row>
    <row r="200" spans="1:38" x14ac:dyDescent="0.35">
      <c r="A200" t="s">
        <v>725</v>
      </c>
      <c r="B200" t="s">
        <v>726</v>
      </c>
      <c r="C200" s="2">
        <v>42373</v>
      </c>
      <c r="D200" s="3">
        <v>8.9972602739726035</v>
      </c>
      <c r="E200" s="3" t="s">
        <v>64</v>
      </c>
      <c r="F200" s="3" t="s">
        <v>14</v>
      </c>
      <c r="G200" t="s">
        <v>727</v>
      </c>
      <c r="H200" t="s">
        <v>493</v>
      </c>
      <c r="I200" t="s">
        <v>12</v>
      </c>
      <c r="J200" t="s">
        <v>12</v>
      </c>
      <c r="K200" s="17">
        <v>2773735.74</v>
      </c>
      <c r="L200" s="17">
        <v>695485.40999999992</v>
      </c>
      <c r="M200" s="10">
        <v>0.25073960722732724</v>
      </c>
      <c r="N200" s="17">
        <v>48687.31</v>
      </c>
      <c r="O200" s="17">
        <v>0</v>
      </c>
      <c r="P200" s="17">
        <v>2602.3669166699474</v>
      </c>
      <c r="Q200" s="17">
        <v>46084.94308333005</v>
      </c>
      <c r="R200" s="10">
        <v>6.6262990453430301E-2</v>
      </c>
      <c r="S200" s="9">
        <v>1</v>
      </c>
      <c r="T200" s="17">
        <v>48683.9787</v>
      </c>
      <c r="U200" s="17">
        <v>2599.0356166699494</v>
      </c>
      <c r="V200" s="17" t="s">
        <v>64</v>
      </c>
      <c r="W200" s="17">
        <v>221898.85920000004</v>
      </c>
      <c r="X200" s="17">
        <v>55638.832799999996</v>
      </c>
      <c r="Y200" s="17">
        <v>6120.271608</v>
      </c>
      <c r="Z200" s="17">
        <v>54804.250308000002</v>
      </c>
      <c r="AA200" s="17">
        <v>6116.9403080000047</v>
      </c>
      <c r="AB200" s="17">
        <v>0</v>
      </c>
      <c r="AC200" s="17">
        <v>0</v>
      </c>
      <c r="AD200" s="17">
        <v>2018730.13</v>
      </c>
      <c r="AE200" s="17">
        <v>456895.5</v>
      </c>
      <c r="AF200" s="17">
        <v>2636994.04</v>
      </c>
      <c r="AG200" s="17">
        <v>638366.54</v>
      </c>
      <c r="AH200" s="17">
        <v>3235022.03</v>
      </c>
      <c r="AI200">
        <v>85.74</v>
      </c>
      <c r="AJ200">
        <v>0</v>
      </c>
      <c r="AK200" s="1">
        <v>6000</v>
      </c>
      <c r="AL200" s="1">
        <v>0</v>
      </c>
    </row>
    <row r="201" spans="1:38" x14ac:dyDescent="0.35">
      <c r="A201" t="s">
        <v>728</v>
      </c>
      <c r="B201" t="s">
        <v>729</v>
      </c>
      <c r="C201" s="2">
        <v>32419</v>
      </c>
      <c r="D201" s="3">
        <v>36.268493150684932</v>
      </c>
      <c r="E201" s="3" t="s">
        <v>64</v>
      </c>
      <c r="F201" s="3" t="s">
        <v>14</v>
      </c>
      <c r="G201" t="s">
        <v>730</v>
      </c>
      <c r="H201" t="s">
        <v>192</v>
      </c>
      <c r="I201" t="s">
        <v>12</v>
      </c>
      <c r="J201" t="s">
        <v>12</v>
      </c>
      <c r="K201" s="17">
        <v>2549088.48</v>
      </c>
      <c r="L201" s="17">
        <v>740023.29</v>
      </c>
      <c r="M201" s="10">
        <v>0.29030898527304161</v>
      </c>
      <c r="N201" s="17">
        <v>63441.369999999995</v>
      </c>
      <c r="O201" s="17">
        <v>0</v>
      </c>
      <c r="P201" s="17">
        <v>0</v>
      </c>
      <c r="Q201" s="17">
        <v>63441.369999999995</v>
      </c>
      <c r="R201" s="10">
        <v>8.5728882938265347E-2</v>
      </c>
      <c r="S201" s="9">
        <v>1.2</v>
      </c>
      <c r="T201" s="17">
        <v>62161.956360000004</v>
      </c>
      <c r="U201" s="17">
        <v>-1279.4136399999916</v>
      </c>
      <c r="V201" s="17" t="s">
        <v>2701</v>
      </c>
      <c r="W201" s="17">
        <v>203927.0784</v>
      </c>
      <c r="X201" s="17">
        <v>59201.8632</v>
      </c>
      <c r="Y201" s="17">
        <v>7814.6459423999995</v>
      </c>
      <c r="Z201" s="17">
        <v>69976.602302400002</v>
      </c>
      <c r="AA201" s="17">
        <v>6535.232302400007</v>
      </c>
      <c r="AB201" s="17">
        <v>0</v>
      </c>
      <c r="AC201" s="17">
        <v>0</v>
      </c>
      <c r="AD201" s="17">
        <v>2106429.7999999998</v>
      </c>
      <c r="AE201" s="17">
        <v>491321.19</v>
      </c>
      <c r="AF201" s="17">
        <v>2461449.04</v>
      </c>
      <c r="AG201" s="17">
        <v>720012.43</v>
      </c>
      <c r="AH201" s="17">
        <v>2795490.18</v>
      </c>
      <c r="AI201">
        <v>91.19</v>
      </c>
      <c r="AJ201">
        <v>0</v>
      </c>
      <c r="AK201" s="1">
        <v>6000</v>
      </c>
      <c r="AL201" s="1">
        <v>0</v>
      </c>
    </row>
    <row r="202" spans="1:38" x14ac:dyDescent="0.35">
      <c r="A202" t="s">
        <v>731</v>
      </c>
      <c r="B202" t="s">
        <v>732</v>
      </c>
      <c r="C202" s="2">
        <v>44970</v>
      </c>
      <c r="D202" s="3">
        <v>1.8821917808219177</v>
      </c>
      <c r="E202" s="3" t="s">
        <v>64</v>
      </c>
      <c r="F202" s="3" t="s">
        <v>14</v>
      </c>
      <c r="G202" t="s">
        <v>733</v>
      </c>
      <c r="H202" t="s">
        <v>470</v>
      </c>
      <c r="I202" t="s">
        <v>12</v>
      </c>
      <c r="J202" t="s">
        <v>12</v>
      </c>
      <c r="K202" s="17">
        <v>3468345.08</v>
      </c>
      <c r="L202" s="17">
        <v>1052390.19</v>
      </c>
      <c r="M202" s="10">
        <v>0.3034271866627527</v>
      </c>
      <c r="N202" s="17">
        <v>98095.19</v>
      </c>
      <c r="O202" s="17">
        <v>0</v>
      </c>
      <c r="P202" s="17">
        <v>0</v>
      </c>
      <c r="Q202" s="17">
        <v>98095.19</v>
      </c>
      <c r="R202" s="10">
        <v>9.321180578469665E-2</v>
      </c>
      <c r="S202" s="9">
        <v>1.2</v>
      </c>
      <c r="T202" s="17">
        <v>88400.775960000014</v>
      </c>
      <c r="U202" s="17">
        <v>-9694.4140399999887</v>
      </c>
      <c r="V202" s="17" t="s">
        <v>2701</v>
      </c>
      <c r="W202" s="17">
        <v>277467.60639999999</v>
      </c>
      <c r="X202" s="17">
        <v>84191.215199999991</v>
      </c>
      <c r="Y202" s="17">
        <v>11113.240406399998</v>
      </c>
      <c r="Z202" s="17">
        <v>99514.016366400014</v>
      </c>
      <c r="AA202" s="17">
        <v>1418.8263664000115</v>
      </c>
      <c r="AB202" s="17">
        <v>0</v>
      </c>
      <c r="AC202" s="17">
        <v>0</v>
      </c>
      <c r="AD202" s="17">
        <v>0</v>
      </c>
      <c r="AE202" s="17">
        <v>0</v>
      </c>
      <c r="AF202" s="17">
        <v>2639015.0499999998</v>
      </c>
      <c r="AG202" s="17">
        <v>701427.94</v>
      </c>
      <c r="AH202" s="17">
        <v>4165440.85</v>
      </c>
      <c r="AI202">
        <v>83.26</v>
      </c>
      <c r="AJ202">
        <v>0</v>
      </c>
      <c r="AK202" s="1">
        <v>6000</v>
      </c>
      <c r="AL202" s="1">
        <v>0</v>
      </c>
    </row>
    <row r="203" spans="1:38" x14ac:dyDescent="0.35">
      <c r="A203" t="s">
        <v>734</v>
      </c>
      <c r="B203" t="s">
        <v>735</v>
      </c>
      <c r="C203" s="2">
        <v>31810</v>
      </c>
      <c r="D203" s="3">
        <v>37.936986301369863</v>
      </c>
      <c r="E203" s="3" t="s">
        <v>64</v>
      </c>
      <c r="F203" s="3" t="s">
        <v>14</v>
      </c>
      <c r="G203" t="s">
        <v>736</v>
      </c>
      <c r="H203" t="s">
        <v>353</v>
      </c>
      <c r="I203" t="s">
        <v>12</v>
      </c>
      <c r="J203" t="s">
        <v>12</v>
      </c>
      <c r="K203" s="17">
        <v>1479121.28</v>
      </c>
      <c r="L203" s="17">
        <v>423183.91</v>
      </c>
      <c r="M203" s="10">
        <v>0.28610494333500491</v>
      </c>
      <c r="N203" s="17">
        <v>30864.859999999997</v>
      </c>
      <c r="O203" s="17">
        <v>0</v>
      </c>
      <c r="P203" s="17">
        <v>0</v>
      </c>
      <c r="Q203" s="17">
        <v>30864.859999999997</v>
      </c>
      <c r="R203" s="10">
        <v>7.2934861819297425E-2</v>
      </c>
      <c r="S203" s="9">
        <v>1</v>
      </c>
      <c r="T203" s="17">
        <v>29622.8737</v>
      </c>
      <c r="U203" s="17">
        <v>-1241.9862999999968</v>
      </c>
      <c r="V203" s="17" t="s">
        <v>2701</v>
      </c>
      <c r="W203" s="17">
        <v>118329.70240000001</v>
      </c>
      <c r="X203" s="17">
        <v>33854.712799999994</v>
      </c>
      <c r="Y203" s="17">
        <v>3724.0184079999995</v>
      </c>
      <c r="Z203" s="17">
        <v>33346.892108</v>
      </c>
      <c r="AA203" s="17">
        <v>2482.0321080000031</v>
      </c>
      <c r="AB203" s="17">
        <v>0</v>
      </c>
      <c r="AC203" s="17">
        <v>0</v>
      </c>
      <c r="AD203" s="17">
        <v>2163921.87</v>
      </c>
      <c r="AE203" s="17">
        <v>577569.12</v>
      </c>
      <c r="AF203" s="17">
        <v>1503461.35</v>
      </c>
      <c r="AG203" s="17">
        <v>393231.85</v>
      </c>
      <c r="AH203" s="17">
        <v>1856298.69</v>
      </c>
      <c r="AI203">
        <v>79.680000000000007</v>
      </c>
      <c r="AJ203">
        <v>0</v>
      </c>
      <c r="AK203" s="1">
        <v>6000</v>
      </c>
      <c r="AL203" s="1">
        <v>0</v>
      </c>
    </row>
    <row r="204" spans="1:38" x14ac:dyDescent="0.35">
      <c r="A204" t="s">
        <v>737</v>
      </c>
      <c r="B204" t="s">
        <v>738</v>
      </c>
      <c r="C204" s="2">
        <v>45054</v>
      </c>
      <c r="D204" s="3">
        <v>1.6520547945205479</v>
      </c>
      <c r="E204" s="3" t="s">
        <v>64</v>
      </c>
      <c r="F204" s="3" t="s">
        <v>14</v>
      </c>
      <c r="G204" t="s">
        <v>739</v>
      </c>
      <c r="H204" t="s">
        <v>185</v>
      </c>
      <c r="I204" t="s">
        <v>12</v>
      </c>
      <c r="J204" t="s">
        <v>12</v>
      </c>
      <c r="K204" s="17">
        <v>1821655.35</v>
      </c>
      <c r="L204" s="17">
        <v>429321.89999999997</v>
      </c>
      <c r="M204" s="10">
        <v>0.23567679802878186</v>
      </c>
      <c r="N204" s="17">
        <v>38591.82</v>
      </c>
      <c r="O204" s="17">
        <v>7600.48</v>
      </c>
      <c r="P204" s="17">
        <v>0</v>
      </c>
      <c r="Q204" s="17">
        <v>30991.34</v>
      </c>
      <c r="R204" s="10">
        <v>7.2186720500398427E-2</v>
      </c>
      <c r="S204" s="9">
        <v>0.75</v>
      </c>
      <c r="T204" s="17">
        <v>22539.39975</v>
      </c>
      <c r="U204" s="17">
        <v>-8451.9402499999997</v>
      </c>
      <c r="V204" s="17" t="s">
        <v>2701</v>
      </c>
      <c r="W204" s="17">
        <v>145732.42800000001</v>
      </c>
      <c r="X204" s="17">
        <v>34345.752</v>
      </c>
      <c r="Y204" s="17">
        <v>2833.5245399999999</v>
      </c>
      <c r="Z204" s="17">
        <v>25372.924289999999</v>
      </c>
      <c r="AA204" s="17">
        <v>-13218.895710000001</v>
      </c>
      <c r="AB204" s="17">
        <v>509900.76319325372</v>
      </c>
      <c r="AC204" s="17">
        <v>120171.77918181819</v>
      </c>
      <c r="AD204" s="17">
        <v>0</v>
      </c>
      <c r="AE204" s="17">
        <v>0</v>
      </c>
      <c r="AF204" s="17">
        <v>649357</v>
      </c>
      <c r="AG204" s="17">
        <v>208181.14</v>
      </c>
      <c r="AH204" s="17">
        <v>2459884.59</v>
      </c>
      <c r="AI204">
        <v>74.05</v>
      </c>
      <c r="AJ204">
        <v>0</v>
      </c>
      <c r="AK204" s="1">
        <v>6000</v>
      </c>
      <c r="AL204" s="1">
        <v>0</v>
      </c>
    </row>
    <row r="205" spans="1:38" x14ac:dyDescent="0.35">
      <c r="A205" t="s">
        <v>740</v>
      </c>
      <c r="B205" t="s">
        <v>741</v>
      </c>
      <c r="C205" s="2">
        <v>44818</v>
      </c>
      <c r="D205" s="3">
        <v>2.2986301369863016</v>
      </c>
      <c r="E205" s="3" t="s">
        <v>64</v>
      </c>
      <c r="F205" s="3" t="s">
        <v>14</v>
      </c>
      <c r="G205" t="s">
        <v>742</v>
      </c>
      <c r="H205" t="s">
        <v>743</v>
      </c>
      <c r="I205" t="s">
        <v>12</v>
      </c>
      <c r="J205" t="s">
        <v>12</v>
      </c>
      <c r="K205" s="17">
        <v>2716518.2</v>
      </c>
      <c r="L205" s="17">
        <v>753587.7</v>
      </c>
      <c r="M205" s="10">
        <v>0.27740940590790075</v>
      </c>
      <c r="N205" s="17">
        <v>63762.599999999991</v>
      </c>
      <c r="O205" s="17">
        <v>3272.92</v>
      </c>
      <c r="P205" s="17">
        <v>0</v>
      </c>
      <c r="Q205" s="17">
        <v>60489.679999999993</v>
      </c>
      <c r="R205" s="10">
        <v>8.0268932202582383E-2</v>
      </c>
      <c r="S205" s="9">
        <v>1</v>
      </c>
      <c r="T205" s="17">
        <v>52751.139000000003</v>
      </c>
      <c r="U205" s="17">
        <v>-7738.5409999999902</v>
      </c>
      <c r="V205" s="17" t="s">
        <v>2701</v>
      </c>
      <c r="W205" s="17">
        <v>217321.45600000001</v>
      </c>
      <c r="X205" s="17">
        <v>60287.015999999996</v>
      </c>
      <c r="Y205" s="17">
        <v>6631.5717599999998</v>
      </c>
      <c r="Z205" s="17">
        <v>59382.710760000002</v>
      </c>
      <c r="AA205" s="17">
        <v>-4379.8892399999895</v>
      </c>
      <c r="AB205" s="17">
        <v>143532.17324689424</v>
      </c>
      <c r="AC205" s="17">
        <v>39817.174909090812</v>
      </c>
      <c r="AD205" s="17">
        <v>11520.01</v>
      </c>
      <c r="AE205" s="17">
        <v>1548.09</v>
      </c>
      <c r="AF205" s="17">
        <v>2515850.34</v>
      </c>
      <c r="AG205" s="17">
        <v>739317.75</v>
      </c>
      <c r="AH205" s="17">
        <v>4638442.0999999996</v>
      </c>
      <c r="AI205">
        <v>58.57</v>
      </c>
      <c r="AJ205">
        <v>0</v>
      </c>
      <c r="AK205" s="1">
        <v>6000</v>
      </c>
      <c r="AL205" s="1">
        <v>0</v>
      </c>
    </row>
    <row r="206" spans="1:38" x14ac:dyDescent="0.35">
      <c r="A206" t="s">
        <v>744</v>
      </c>
      <c r="B206" t="s">
        <v>745</v>
      </c>
      <c r="C206" s="2">
        <v>44270</v>
      </c>
      <c r="D206" s="3">
        <v>3.8</v>
      </c>
      <c r="E206" s="3" t="s">
        <v>64</v>
      </c>
      <c r="F206" s="3" t="s">
        <v>14</v>
      </c>
      <c r="G206" t="s">
        <v>746</v>
      </c>
      <c r="H206" t="s">
        <v>89</v>
      </c>
      <c r="I206" t="s">
        <v>12</v>
      </c>
      <c r="J206" s="31" t="s">
        <v>9</v>
      </c>
      <c r="K206" s="17">
        <v>2323363.4700000002</v>
      </c>
      <c r="L206" s="17">
        <v>371172.86</v>
      </c>
      <c r="M206" s="26">
        <v>0.15975669101830201</v>
      </c>
      <c r="N206" s="17">
        <v>14231.519999999999</v>
      </c>
      <c r="O206" s="17">
        <v>0</v>
      </c>
      <c r="P206" s="17">
        <v>0</v>
      </c>
      <c r="Q206" s="17">
        <v>14231.519999999999</v>
      </c>
      <c r="R206" s="10">
        <v>3.8342027485522512E-2</v>
      </c>
      <c r="S206" s="9">
        <v>0.75</v>
      </c>
      <c r="T206" s="17">
        <v>13918.982250000001</v>
      </c>
      <c r="U206" s="17">
        <v>-312.53774999999769</v>
      </c>
      <c r="V206" s="17" t="s">
        <v>2701</v>
      </c>
      <c r="W206" s="17">
        <v>116168.17350000002</v>
      </c>
      <c r="X206" s="17">
        <v>18558.643000000004</v>
      </c>
      <c r="Y206" s="17">
        <v>974.32875750000028</v>
      </c>
      <c r="Z206" s="17">
        <v>14893.3110075</v>
      </c>
      <c r="AA206" s="17">
        <v>661.7910075000018</v>
      </c>
      <c r="AB206" s="17">
        <v>0</v>
      </c>
      <c r="AC206" s="17">
        <v>0</v>
      </c>
      <c r="AD206" s="17">
        <v>4418574.1900000004</v>
      </c>
      <c r="AE206" s="17">
        <v>822700.2</v>
      </c>
      <c r="AF206" s="17">
        <v>5427362.0300000003</v>
      </c>
      <c r="AG206" s="17">
        <v>778738.84</v>
      </c>
      <c r="AH206" s="17">
        <v>2959293.41</v>
      </c>
      <c r="AI206">
        <v>78.510000000000005</v>
      </c>
      <c r="AJ206">
        <v>0</v>
      </c>
      <c r="AK206" s="1">
        <v>6000</v>
      </c>
      <c r="AL206" s="1">
        <v>0</v>
      </c>
    </row>
    <row r="207" spans="1:38" x14ac:dyDescent="0.35">
      <c r="A207" t="s">
        <v>747</v>
      </c>
      <c r="B207" t="s">
        <v>748</v>
      </c>
      <c r="C207" s="2">
        <v>42387</v>
      </c>
      <c r="D207" s="3">
        <v>8.9589041095890405</v>
      </c>
      <c r="E207" s="3" t="s">
        <v>64</v>
      </c>
      <c r="F207" s="3" t="s">
        <v>14</v>
      </c>
      <c r="G207" t="s">
        <v>749</v>
      </c>
      <c r="H207" t="s">
        <v>273</v>
      </c>
      <c r="I207" t="s">
        <v>12</v>
      </c>
      <c r="J207" t="s">
        <v>12</v>
      </c>
      <c r="K207" s="17">
        <v>3718392.02</v>
      </c>
      <c r="L207" s="17">
        <v>865907.84</v>
      </c>
      <c r="M207" s="10">
        <v>0.23287158409940864</v>
      </c>
      <c r="N207" s="17">
        <v>65920.3</v>
      </c>
      <c r="O207" s="17">
        <v>0</v>
      </c>
      <c r="P207" s="17">
        <v>0</v>
      </c>
      <c r="Q207" s="17">
        <v>65920.3</v>
      </c>
      <c r="R207" s="10">
        <v>7.612854042296234E-2</v>
      </c>
      <c r="S207" s="9">
        <v>0.75</v>
      </c>
      <c r="T207" s="17">
        <v>45460.161600000007</v>
      </c>
      <c r="U207" s="17">
        <v>-20460.138399999996</v>
      </c>
      <c r="V207" s="17" t="s">
        <v>2701</v>
      </c>
      <c r="W207" s="17">
        <v>297471.3616</v>
      </c>
      <c r="X207" s="17">
        <v>69272.627200000003</v>
      </c>
      <c r="Y207" s="17">
        <v>5714.9917440000008</v>
      </c>
      <c r="Z207" s="17">
        <v>51175.153344000006</v>
      </c>
      <c r="AA207" s="17">
        <v>-14745.146655999997</v>
      </c>
      <c r="AB207" s="17">
        <v>575625.35291809589</v>
      </c>
      <c r="AC207" s="17">
        <v>134046.78778181816</v>
      </c>
      <c r="AD207" s="17">
        <v>2895973.09</v>
      </c>
      <c r="AE207" s="17">
        <v>618922.32999999996</v>
      </c>
      <c r="AF207" s="17">
        <v>3498345.09</v>
      </c>
      <c r="AG207" s="17">
        <v>864620.71</v>
      </c>
      <c r="AH207" s="17">
        <v>4250790.7699999996</v>
      </c>
      <c r="AI207">
        <v>87.48</v>
      </c>
      <c r="AJ207">
        <v>0</v>
      </c>
      <c r="AK207" s="1">
        <v>6000</v>
      </c>
      <c r="AL207" s="1">
        <v>0</v>
      </c>
    </row>
    <row r="208" spans="1:38" x14ac:dyDescent="0.35">
      <c r="A208" t="s">
        <v>750</v>
      </c>
      <c r="B208" t="s">
        <v>751</v>
      </c>
      <c r="C208" s="2">
        <v>43318</v>
      </c>
      <c r="D208" s="3">
        <v>6.4082191780821915</v>
      </c>
      <c r="E208" s="3" t="s">
        <v>64</v>
      </c>
      <c r="F208" s="3" t="s">
        <v>14</v>
      </c>
      <c r="G208" t="s">
        <v>752</v>
      </c>
      <c r="H208" t="s">
        <v>743</v>
      </c>
      <c r="I208" t="s">
        <v>12</v>
      </c>
      <c r="J208" t="s">
        <v>12</v>
      </c>
      <c r="K208" s="17">
        <v>2370627.48</v>
      </c>
      <c r="L208" s="17">
        <v>658977.31999999995</v>
      </c>
      <c r="M208" s="10">
        <v>0.27797590534975153</v>
      </c>
      <c r="N208" s="17">
        <v>51778.879999999997</v>
      </c>
      <c r="O208" s="17">
        <v>0</v>
      </c>
      <c r="P208" s="17">
        <v>0</v>
      </c>
      <c r="Q208" s="17">
        <v>51778.879999999997</v>
      </c>
      <c r="R208" s="10">
        <v>7.857460101965269E-2</v>
      </c>
      <c r="S208" s="9">
        <v>1</v>
      </c>
      <c r="T208" s="17">
        <v>46128.412400000001</v>
      </c>
      <c r="U208" s="17">
        <v>-5650.4675999999963</v>
      </c>
      <c r="V208" s="17" t="s">
        <v>2701</v>
      </c>
      <c r="W208" s="17">
        <v>189650.19839999999</v>
      </c>
      <c r="X208" s="17">
        <v>52718.185599999997</v>
      </c>
      <c r="Y208" s="17">
        <v>5799.0004159999999</v>
      </c>
      <c r="Z208" s="17">
        <v>51927.412816000004</v>
      </c>
      <c r="AA208" s="17">
        <v>148.53281600000628</v>
      </c>
      <c r="AB208" s="17">
        <v>0</v>
      </c>
      <c r="AC208" s="17">
        <v>0</v>
      </c>
      <c r="AD208" s="17">
        <v>1813662.7</v>
      </c>
      <c r="AE208" s="17">
        <v>461950.87</v>
      </c>
      <c r="AF208" s="17">
        <v>1952659.87</v>
      </c>
      <c r="AG208" s="17">
        <v>556658.66</v>
      </c>
      <c r="AH208" s="17">
        <v>2941771.86</v>
      </c>
      <c r="AI208">
        <v>80.59</v>
      </c>
      <c r="AJ208">
        <v>0</v>
      </c>
      <c r="AK208" s="1">
        <v>6000</v>
      </c>
      <c r="AL208" s="1">
        <v>0</v>
      </c>
    </row>
    <row r="209" spans="1:38" x14ac:dyDescent="0.35">
      <c r="A209" t="s">
        <v>753</v>
      </c>
      <c r="B209" t="s">
        <v>754</v>
      </c>
      <c r="C209" s="2">
        <v>45180</v>
      </c>
      <c r="D209" s="3">
        <v>1.3068493150684932</v>
      </c>
      <c r="E209" s="3" t="s">
        <v>64</v>
      </c>
      <c r="F209" s="3" t="s">
        <v>14</v>
      </c>
      <c r="G209" t="s">
        <v>755</v>
      </c>
      <c r="H209" t="s">
        <v>164</v>
      </c>
      <c r="I209" t="s">
        <v>12</v>
      </c>
      <c r="J209" t="s">
        <v>12</v>
      </c>
      <c r="K209" s="17">
        <v>2757933.19</v>
      </c>
      <c r="L209" s="17">
        <v>654354.14</v>
      </c>
      <c r="M209" s="10">
        <v>0.23726250598550577</v>
      </c>
      <c r="N209" s="17">
        <v>50265.94</v>
      </c>
      <c r="O209" s="17">
        <v>1327.19</v>
      </c>
      <c r="P209" s="17">
        <v>0</v>
      </c>
      <c r="Q209" s="17">
        <v>48938.75</v>
      </c>
      <c r="R209" s="10">
        <v>7.4789394623529085E-2</v>
      </c>
      <c r="S209" s="9">
        <v>0.75</v>
      </c>
      <c r="T209" s="17">
        <v>34353.592350000006</v>
      </c>
      <c r="U209" s="17">
        <v>-14585.157649999994</v>
      </c>
      <c r="V209" s="17" t="s">
        <v>2701</v>
      </c>
      <c r="W209" s="17">
        <v>220634.65520000001</v>
      </c>
      <c r="X209" s="17">
        <v>52348.331200000008</v>
      </c>
      <c r="Y209" s="17">
        <v>4318.7373240000006</v>
      </c>
      <c r="Z209" s="17">
        <v>38672.329674000008</v>
      </c>
      <c r="AA209" s="17">
        <v>-11593.610325999995</v>
      </c>
      <c r="AB209" s="17">
        <v>444218.7655032585</v>
      </c>
      <c r="AC209" s="17">
        <v>105396.45750909086</v>
      </c>
      <c r="AD209" s="17">
        <v>0</v>
      </c>
      <c r="AE209" s="17">
        <v>0</v>
      </c>
      <c r="AF209" s="17">
        <v>0</v>
      </c>
      <c r="AG209" s="17">
        <v>0</v>
      </c>
      <c r="AH209" s="17">
        <v>3190304.01</v>
      </c>
      <c r="AI209">
        <v>86.45</v>
      </c>
      <c r="AJ209">
        <v>0</v>
      </c>
      <c r="AK209" s="1">
        <v>6000</v>
      </c>
      <c r="AL209" s="1">
        <v>0</v>
      </c>
    </row>
    <row r="210" spans="1:38" x14ac:dyDescent="0.35">
      <c r="A210" t="s">
        <v>756</v>
      </c>
      <c r="B210" t="s">
        <v>757</v>
      </c>
      <c r="C210" s="2">
        <v>45068</v>
      </c>
      <c r="D210" s="3">
        <v>1.6136986301369862</v>
      </c>
      <c r="E210" s="3" t="s">
        <v>64</v>
      </c>
      <c r="F210" s="3" t="s">
        <v>14</v>
      </c>
      <c r="G210" t="s">
        <v>758</v>
      </c>
      <c r="H210" t="s">
        <v>273</v>
      </c>
      <c r="I210" t="s">
        <v>12</v>
      </c>
      <c r="J210" t="s">
        <v>12</v>
      </c>
      <c r="K210" s="17">
        <v>430049.9</v>
      </c>
      <c r="L210" s="17">
        <v>95620.950000000026</v>
      </c>
      <c r="M210" s="10">
        <v>0.22234849955784206</v>
      </c>
      <c r="N210" s="17">
        <v>11606.01</v>
      </c>
      <c r="O210" s="17">
        <v>6157.3600000000006</v>
      </c>
      <c r="P210" s="17">
        <v>0</v>
      </c>
      <c r="Q210" s="17">
        <v>5448.65</v>
      </c>
      <c r="R210" s="10">
        <v>5.6981759750347576E-2</v>
      </c>
      <c r="S210" s="9">
        <v>0.75</v>
      </c>
      <c r="T210" s="17">
        <v>5020.0998750000017</v>
      </c>
      <c r="U210" s="17">
        <v>-428.55012499999793</v>
      </c>
      <c r="V210" s="17" t="s">
        <v>2701</v>
      </c>
      <c r="W210" s="17">
        <v>34403.992000000006</v>
      </c>
      <c r="X210" s="17">
        <v>7649.6760000000031</v>
      </c>
      <c r="Y210" s="17">
        <v>631.0982700000003</v>
      </c>
      <c r="Z210" s="17">
        <v>5651.1981450000021</v>
      </c>
      <c r="AA210" s="17">
        <v>-5954.8118549999981</v>
      </c>
      <c r="AB210" s="17">
        <v>243467.58954939584</v>
      </c>
      <c r="AC210" s="17">
        <v>54134.653227272713</v>
      </c>
      <c r="AD210" s="17">
        <v>0</v>
      </c>
      <c r="AE210" s="17">
        <v>0</v>
      </c>
      <c r="AF210" s="17">
        <v>315335.59000000003</v>
      </c>
      <c r="AG210" s="17">
        <v>86257.14</v>
      </c>
      <c r="AH210" s="17">
        <v>719997.32</v>
      </c>
      <c r="AI210">
        <v>59.73</v>
      </c>
      <c r="AJ210">
        <v>0</v>
      </c>
      <c r="AK210" s="1">
        <v>6000</v>
      </c>
      <c r="AL210" s="1">
        <v>0</v>
      </c>
    </row>
    <row r="211" spans="1:38" x14ac:dyDescent="0.35">
      <c r="A211" t="s">
        <v>759</v>
      </c>
      <c r="B211" t="s">
        <v>760</v>
      </c>
      <c r="C211" s="2">
        <v>45166</v>
      </c>
      <c r="D211" s="3">
        <v>1.3452054794520547</v>
      </c>
      <c r="E211" s="3" t="s">
        <v>64</v>
      </c>
      <c r="F211" s="3" t="s">
        <v>14</v>
      </c>
      <c r="G211" t="s">
        <v>761</v>
      </c>
      <c r="H211" t="s">
        <v>185</v>
      </c>
      <c r="I211" t="s">
        <v>12</v>
      </c>
      <c r="J211" t="s">
        <v>12</v>
      </c>
      <c r="K211" s="17">
        <v>1481810.32</v>
      </c>
      <c r="L211" s="17">
        <v>453498.45</v>
      </c>
      <c r="M211" s="10">
        <v>0.30604352249348621</v>
      </c>
      <c r="N211" s="17">
        <v>38135.770000000004</v>
      </c>
      <c r="O211" s="17">
        <v>4429.25</v>
      </c>
      <c r="P211" s="17">
        <v>4968.0554612249834</v>
      </c>
      <c r="Q211" s="17">
        <v>28738.464538775021</v>
      </c>
      <c r="R211" s="10">
        <v>6.3370590437023588E-2</v>
      </c>
      <c r="S211" s="9">
        <v>1.2</v>
      </c>
      <c r="T211" s="17">
        <v>38093.869800000008</v>
      </c>
      <c r="U211" s="17">
        <v>9355.405261224987</v>
      </c>
      <c r="V211" s="17" t="s">
        <v>64</v>
      </c>
      <c r="W211" s="17">
        <v>118544.82560000001</v>
      </c>
      <c r="X211" s="17">
        <v>36279.876000000004</v>
      </c>
      <c r="Y211" s="17">
        <v>4788.9436320000004</v>
      </c>
      <c r="Z211" s="17">
        <v>42882.81343200001</v>
      </c>
      <c r="AA211" s="17">
        <v>4747.0434320000059</v>
      </c>
      <c r="AB211" s="17">
        <v>0</v>
      </c>
      <c r="AC211" s="17">
        <v>0</v>
      </c>
      <c r="AD211" s="17">
        <v>0</v>
      </c>
      <c r="AE211" s="17">
        <v>0</v>
      </c>
      <c r="AF211" s="17">
        <v>271048.63</v>
      </c>
      <c r="AG211" s="17">
        <v>96205.28</v>
      </c>
      <c r="AH211" s="17">
        <v>1561986.24</v>
      </c>
      <c r="AI211">
        <v>94.87</v>
      </c>
      <c r="AJ211">
        <v>0</v>
      </c>
      <c r="AK211" s="1">
        <v>6000</v>
      </c>
      <c r="AL211" s="1">
        <v>0</v>
      </c>
    </row>
    <row r="212" spans="1:38" x14ac:dyDescent="0.35">
      <c r="A212" t="s">
        <v>762</v>
      </c>
      <c r="B212" t="s">
        <v>763</v>
      </c>
      <c r="C212" s="2">
        <v>43192</v>
      </c>
      <c r="D212" s="3">
        <v>6.7534246575342465</v>
      </c>
      <c r="E212" s="3" t="s">
        <v>64</v>
      </c>
      <c r="F212" s="3" t="s">
        <v>14</v>
      </c>
      <c r="G212" t="s">
        <v>764</v>
      </c>
      <c r="H212" t="s">
        <v>153</v>
      </c>
      <c r="I212" t="s">
        <v>12</v>
      </c>
      <c r="J212" t="s">
        <v>12</v>
      </c>
      <c r="K212" s="17">
        <v>1265633.01</v>
      </c>
      <c r="L212" s="17">
        <v>325162.5</v>
      </c>
      <c r="M212" s="10">
        <v>0.25691689252005206</v>
      </c>
      <c r="N212" s="17">
        <v>19528.77</v>
      </c>
      <c r="O212" s="17">
        <v>0</v>
      </c>
      <c r="P212" s="17">
        <v>0</v>
      </c>
      <c r="Q212" s="17">
        <v>19528.77</v>
      </c>
      <c r="R212" s="10">
        <v>6.0058493830008074E-2</v>
      </c>
      <c r="S212" s="9">
        <v>1</v>
      </c>
      <c r="T212" s="17">
        <v>22761.375000000004</v>
      </c>
      <c r="U212" s="17">
        <v>3232.6050000000032</v>
      </c>
      <c r="V212" s="17" t="s">
        <v>64</v>
      </c>
      <c r="W212" s="17">
        <v>101250.64080000001</v>
      </c>
      <c r="X212" s="17">
        <v>26013</v>
      </c>
      <c r="Y212" s="17">
        <v>2861.43</v>
      </c>
      <c r="Z212" s="17">
        <v>25622.805000000004</v>
      </c>
      <c r="AA212" s="17">
        <v>6094.0350000000035</v>
      </c>
      <c r="AB212" s="17">
        <v>0</v>
      </c>
      <c r="AC212" s="17">
        <v>0</v>
      </c>
      <c r="AD212" s="17">
        <v>1734265.24</v>
      </c>
      <c r="AE212" s="17">
        <v>404942.83</v>
      </c>
      <c r="AF212" s="17">
        <v>1764468.22</v>
      </c>
      <c r="AG212" s="17">
        <v>411144.67</v>
      </c>
      <c r="AH212" s="17">
        <v>1794879.01</v>
      </c>
      <c r="AI212">
        <v>70.510000000000005</v>
      </c>
      <c r="AJ212">
        <v>0</v>
      </c>
      <c r="AK212" s="1">
        <v>6000</v>
      </c>
      <c r="AL212" s="1">
        <v>0</v>
      </c>
    </row>
    <row r="213" spans="1:38" x14ac:dyDescent="0.35">
      <c r="A213" t="s">
        <v>765</v>
      </c>
      <c r="B213" t="s">
        <v>766</v>
      </c>
      <c r="C213" s="2">
        <v>37837</v>
      </c>
      <c r="D213" s="3">
        <v>21.424657534246574</v>
      </c>
      <c r="E213" s="3" t="s">
        <v>64</v>
      </c>
      <c r="F213" s="3" t="s">
        <v>14</v>
      </c>
      <c r="G213" t="s">
        <v>767</v>
      </c>
      <c r="H213" t="s">
        <v>396</v>
      </c>
      <c r="I213" t="s">
        <v>12</v>
      </c>
      <c r="J213" t="s">
        <v>12</v>
      </c>
      <c r="K213" s="17">
        <v>1950364.21</v>
      </c>
      <c r="L213" s="17">
        <v>615261.78</v>
      </c>
      <c r="M213" s="10">
        <v>0.31545994171006658</v>
      </c>
      <c r="N213" s="17">
        <v>50339.140000000007</v>
      </c>
      <c r="O213" s="17">
        <v>0</v>
      </c>
      <c r="P213" s="17">
        <v>0</v>
      </c>
      <c r="Q213" s="17">
        <v>50339.140000000007</v>
      </c>
      <c r="R213" s="10">
        <v>8.1817433873431905E-2</v>
      </c>
      <c r="S213" s="9">
        <v>1.2</v>
      </c>
      <c r="T213" s="17">
        <v>51681.98952000001</v>
      </c>
      <c r="U213" s="17">
        <v>1342.8495200000034</v>
      </c>
      <c r="V213" s="17" t="s">
        <v>64</v>
      </c>
      <c r="W213" s="17">
        <v>156029.13680000001</v>
      </c>
      <c r="X213" s="17">
        <v>49220.942400000007</v>
      </c>
      <c r="Y213" s="17">
        <v>6497.1643968000008</v>
      </c>
      <c r="Z213" s="17">
        <v>58179.153916800009</v>
      </c>
      <c r="AA213" s="17">
        <v>7840.0139168000023</v>
      </c>
      <c r="AB213" s="17">
        <v>0</v>
      </c>
      <c r="AC213" s="17">
        <v>0</v>
      </c>
      <c r="AD213" s="17">
        <v>2174144.0099999998</v>
      </c>
      <c r="AE213" s="17">
        <v>604690.82999999996</v>
      </c>
      <c r="AF213" s="17">
        <v>1497956.73</v>
      </c>
      <c r="AG213" s="17">
        <v>436675</v>
      </c>
      <c r="AH213" s="17">
        <v>1679979.31</v>
      </c>
      <c r="AI213">
        <v>116.09</v>
      </c>
      <c r="AJ213">
        <v>200</v>
      </c>
      <c r="AK213" s="1">
        <v>6000</v>
      </c>
      <c r="AL213" s="1">
        <v>12000</v>
      </c>
    </row>
    <row r="214" spans="1:38" x14ac:dyDescent="0.35">
      <c r="A214" t="s">
        <v>768</v>
      </c>
      <c r="B214" t="s">
        <v>769</v>
      </c>
      <c r="C214" s="2">
        <v>40043</v>
      </c>
      <c r="D214" s="3">
        <v>15.38082191780822</v>
      </c>
      <c r="E214" s="3" t="s">
        <v>64</v>
      </c>
      <c r="F214" s="3" t="s">
        <v>14</v>
      </c>
      <c r="G214" t="s">
        <v>770</v>
      </c>
      <c r="H214" t="s">
        <v>353</v>
      </c>
      <c r="I214" t="s">
        <v>12</v>
      </c>
      <c r="J214" t="s">
        <v>12</v>
      </c>
      <c r="K214" s="17">
        <v>2544399.19</v>
      </c>
      <c r="L214" s="17">
        <v>617174.84000000008</v>
      </c>
      <c r="M214" s="10">
        <v>0.24256211149006068</v>
      </c>
      <c r="N214" s="17">
        <v>44873.380000000005</v>
      </c>
      <c r="O214" s="17">
        <v>0</v>
      </c>
      <c r="P214" s="17">
        <v>0</v>
      </c>
      <c r="Q214" s="17">
        <v>44873.380000000005</v>
      </c>
      <c r="R214" s="10">
        <v>7.2707727359721919E-2</v>
      </c>
      <c r="S214" s="9">
        <v>1</v>
      </c>
      <c r="T214" s="17">
        <v>43202.238800000006</v>
      </c>
      <c r="U214" s="17">
        <v>-1671.1411999999982</v>
      </c>
      <c r="V214" s="17" t="s">
        <v>2701</v>
      </c>
      <c r="W214" s="17">
        <v>203551.93520000001</v>
      </c>
      <c r="X214" s="17">
        <v>49373.98720000001</v>
      </c>
      <c r="Y214" s="17">
        <v>5431.1385920000012</v>
      </c>
      <c r="Z214" s="17">
        <v>48633.377392000009</v>
      </c>
      <c r="AA214" s="17">
        <v>3759.9973920000048</v>
      </c>
      <c r="AB214" s="17">
        <v>0</v>
      </c>
      <c r="AC214" s="17">
        <v>0</v>
      </c>
      <c r="AD214" s="17">
        <v>2895739.05</v>
      </c>
      <c r="AE214" s="17">
        <v>592428.67000000004</v>
      </c>
      <c r="AF214" s="17">
        <v>2388453.25</v>
      </c>
      <c r="AG214" s="17">
        <v>554007.97</v>
      </c>
      <c r="AH214" s="17">
        <v>2631270.62</v>
      </c>
      <c r="AI214">
        <v>96.7</v>
      </c>
      <c r="AJ214">
        <v>0</v>
      </c>
      <c r="AK214" s="1">
        <v>6000</v>
      </c>
      <c r="AL214" s="1">
        <v>0</v>
      </c>
    </row>
    <row r="215" spans="1:38" x14ac:dyDescent="0.35">
      <c r="A215" t="s">
        <v>771</v>
      </c>
      <c r="B215" t="s">
        <v>772</v>
      </c>
      <c r="C215" s="2">
        <v>43409</v>
      </c>
      <c r="D215" s="3">
        <v>6.1589041095890407</v>
      </c>
      <c r="E215" s="3" t="s">
        <v>64</v>
      </c>
      <c r="F215" s="3" t="s">
        <v>14</v>
      </c>
      <c r="G215" t="s">
        <v>773</v>
      </c>
      <c r="H215" t="s">
        <v>308</v>
      </c>
      <c r="I215" t="s">
        <v>12</v>
      </c>
      <c r="J215" t="s">
        <v>12</v>
      </c>
      <c r="K215" s="17">
        <v>1862446.75</v>
      </c>
      <c r="L215" s="17">
        <v>507183.98</v>
      </c>
      <c r="M215" s="10">
        <v>0.27232133214010013</v>
      </c>
      <c r="N215" s="17">
        <v>35424.15</v>
      </c>
      <c r="O215" s="17">
        <v>0</v>
      </c>
      <c r="P215" s="17">
        <v>0</v>
      </c>
      <c r="Q215" s="17">
        <v>35424.15</v>
      </c>
      <c r="R215" s="10">
        <v>6.9844773093976673E-2</v>
      </c>
      <c r="S215" s="9">
        <v>1</v>
      </c>
      <c r="T215" s="17">
        <v>35502.878600000004</v>
      </c>
      <c r="U215" s="17">
        <v>78.728600000002189</v>
      </c>
      <c r="V215" s="17" t="s">
        <v>64</v>
      </c>
      <c r="W215" s="17">
        <v>148995.74</v>
      </c>
      <c r="X215" s="17">
        <v>40574.718399999998</v>
      </c>
      <c r="Y215" s="17">
        <v>4463.219024</v>
      </c>
      <c r="Z215" s="17">
        <v>39966.097624000002</v>
      </c>
      <c r="AA215" s="17">
        <v>4541.9476240000004</v>
      </c>
      <c r="AB215" s="17">
        <v>0</v>
      </c>
      <c r="AC215" s="17">
        <v>0</v>
      </c>
      <c r="AD215" s="17">
        <v>1843577.7600000002</v>
      </c>
      <c r="AE215" s="17">
        <v>579877.79</v>
      </c>
      <c r="AF215" s="17">
        <v>1730563.2</v>
      </c>
      <c r="AG215" s="17">
        <v>565081.5</v>
      </c>
      <c r="AH215" s="17">
        <v>2196137.5299999998</v>
      </c>
      <c r="AI215">
        <v>84.81</v>
      </c>
      <c r="AJ215">
        <v>0</v>
      </c>
      <c r="AK215" s="1">
        <v>6000</v>
      </c>
      <c r="AL215" s="1">
        <v>0</v>
      </c>
    </row>
    <row r="216" spans="1:38" x14ac:dyDescent="0.35">
      <c r="A216" t="s">
        <v>774</v>
      </c>
      <c r="B216" t="s">
        <v>775</v>
      </c>
      <c r="C216" s="2">
        <v>38166</v>
      </c>
      <c r="D216" s="3">
        <v>20.523287671232875</v>
      </c>
      <c r="E216" s="3" t="s">
        <v>64</v>
      </c>
      <c r="F216" s="3" t="s">
        <v>14</v>
      </c>
      <c r="G216" t="s">
        <v>776</v>
      </c>
      <c r="H216" t="s">
        <v>273</v>
      </c>
      <c r="I216" t="s">
        <v>12</v>
      </c>
      <c r="J216" t="s">
        <v>12</v>
      </c>
      <c r="K216" s="17">
        <v>1837264.24</v>
      </c>
      <c r="L216" s="17">
        <v>448128.07</v>
      </c>
      <c r="M216" s="10">
        <v>0.24391051664947228</v>
      </c>
      <c r="N216" s="17">
        <v>33449.11</v>
      </c>
      <c r="O216" s="17">
        <v>0</v>
      </c>
      <c r="P216" s="17">
        <v>2808.5912883750352</v>
      </c>
      <c r="Q216" s="17">
        <v>30640.518711624965</v>
      </c>
      <c r="R216" s="10">
        <v>6.837446873529919E-2</v>
      </c>
      <c r="S216" s="9">
        <v>1</v>
      </c>
      <c r="T216" s="17">
        <v>31368.964900000003</v>
      </c>
      <c r="U216" s="17">
        <v>728.44618837503731</v>
      </c>
      <c r="V216" s="17" t="s">
        <v>64</v>
      </c>
      <c r="W216" s="17">
        <v>146981.13920000001</v>
      </c>
      <c r="X216" s="17">
        <v>35850.245600000002</v>
      </c>
      <c r="Y216" s="17">
        <v>3943.5270160000005</v>
      </c>
      <c r="Z216" s="17">
        <v>35312.491916000006</v>
      </c>
      <c r="AA216" s="17">
        <v>1863.3819160000057</v>
      </c>
      <c r="AB216" s="17">
        <v>0</v>
      </c>
      <c r="AC216" s="17">
        <v>0</v>
      </c>
      <c r="AD216" s="17">
        <v>2324291.48</v>
      </c>
      <c r="AE216" s="17">
        <v>550255.71</v>
      </c>
      <c r="AF216" s="17">
        <v>1667247.37</v>
      </c>
      <c r="AG216" s="17">
        <v>445049.35</v>
      </c>
      <c r="AH216" s="17">
        <v>1796282.49</v>
      </c>
      <c r="AI216">
        <v>102.28</v>
      </c>
      <c r="AJ216">
        <v>111.4</v>
      </c>
      <c r="AK216" s="1">
        <v>6000</v>
      </c>
      <c r="AL216" s="1">
        <v>6684</v>
      </c>
    </row>
    <row r="217" spans="1:38" x14ac:dyDescent="0.35">
      <c r="A217" t="s">
        <v>777</v>
      </c>
      <c r="B217" t="s">
        <v>778</v>
      </c>
      <c r="C217" s="2">
        <v>41477</v>
      </c>
      <c r="D217" s="3">
        <v>11.452054794520548</v>
      </c>
      <c r="E217" s="3" t="s">
        <v>64</v>
      </c>
      <c r="F217" s="3" t="s">
        <v>14</v>
      </c>
      <c r="G217" t="s">
        <v>779</v>
      </c>
      <c r="H217" t="s">
        <v>262</v>
      </c>
      <c r="I217" t="s">
        <v>12</v>
      </c>
      <c r="J217" t="s">
        <v>12</v>
      </c>
      <c r="K217" s="17">
        <v>2685444.63</v>
      </c>
      <c r="L217" s="17">
        <v>619512.43999999994</v>
      </c>
      <c r="M217" s="10">
        <v>0.23069268793674585</v>
      </c>
      <c r="N217" s="17">
        <v>41390.819999999992</v>
      </c>
      <c r="O217" s="17">
        <v>0</v>
      </c>
      <c r="P217" s="17">
        <v>1287.0992339999939</v>
      </c>
      <c r="Q217" s="17">
        <v>40103.720765999999</v>
      </c>
      <c r="R217" s="10">
        <v>6.4734326829659794E-2</v>
      </c>
      <c r="S217" s="9">
        <v>0.75</v>
      </c>
      <c r="T217" s="17">
        <v>32524.403099999996</v>
      </c>
      <c r="U217" s="17">
        <v>-7579.3176660000026</v>
      </c>
      <c r="V217" s="17" t="s">
        <v>2701</v>
      </c>
      <c r="W217" s="17">
        <v>214835.5704</v>
      </c>
      <c r="X217" s="17">
        <v>49560.995199999998</v>
      </c>
      <c r="Y217" s="17">
        <v>4088.7821039999994</v>
      </c>
      <c r="Z217" s="17">
        <v>36613.185203999994</v>
      </c>
      <c r="AA217" s="17">
        <v>-4777.6347959999985</v>
      </c>
      <c r="AB217" s="17">
        <v>188272.30281312161</v>
      </c>
      <c r="AC217" s="17">
        <v>43433.043599999983</v>
      </c>
      <c r="AD217" s="17">
        <v>3104620.42</v>
      </c>
      <c r="AE217" s="17">
        <v>706045.24</v>
      </c>
      <c r="AF217" s="17">
        <v>3196205.5</v>
      </c>
      <c r="AG217" s="17">
        <v>767161.1</v>
      </c>
      <c r="AH217" s="17">
        <v>3572925.04</v>
      </c>
      <c r="AI217">
        <v>75.16</v>
      </c>
      <c r="AJ217">
        <v>0</v>
      </c>
      <c r="AK217" s="1">
        <v>6000</v>
      </c>
      <c r="AL217" s="1">
        <v>0</v>
      </c>
    </row>
    <row r="218" spans="1:38" x14ac:dyDescent="0.35">
      <c r="A218" t="s">
        <v>780</v>
      </c>
      <c r="B218" t="s">
        <v>781</v>
      </c>
      <c r="C218" s="2">
        <v>38657</v>
      </c>
      <c r="D218" s="3">
        <v>19.17808219178082</v>
      </c>
      <c r="E218" s="3" t="s">
        <v>64</v>
      </c>
      <c r="F218" s="3" t="s">
        <v>14</v>
      </c>
      <c r="G218" t="s">
        <v>782</v>
      </c>
      <c r="H218" t="s">
        <v>209</v>
      </c>
      <c r="I218" t="s">
        <v>12</v>
      </c>
      <c r="J218" t="s">
        <v>12</v>
      </c>
      <c r="K218" s="17">
        <v>2278314.58</v>
      </c>
      <c r="L218" s="17">
        <v>710989.81</v>
      </c>
      <c r="M218" s="10">
        <v>0.31206832289156489</v>
      </c>
      <c r="N218" s="17">
        <v>60292.259999999995</v>
      </c>
      <c r="O218" s="17">
        <v>0</v>
      </c>
      <c r="P218" s="17">
        <v>2925.8260650000011</v>
      </c>
      <c r="Q218" s="17">
        <v>57366.433934999994</v>
      </c>
      <c r="R218" s="10">
        <v>8.0685310996229317E-2</v>
      </c>
      <c r="S218" s="9">
        <v>1.2</v>
      </c>
      <c r="T218" s="17">
        <v>59723.144040000014</v>
      </c>
      <c r="U218" s="17">
        <v>2356.7101050000201</v>
      </c>
      <c r="V218" s="17" t="s">
        <v>64</v>
      </c>
      <c r="W218" s="17">
        <v>182265.16640000002</v>
      </c>
      <c r="X218" s="17">
        <v>56879.18480000001</v>
      </c>
      <c r="Y218" s="17">
        <v>7508.0523936</v>
      </c>
      <c r="Z218" s="17">
        <v>67231.196433600009</v>
      </c>
      <c r="AA218" s="17">
        <v>6938.9364336000144</v>
      </c>
      <c r="AB218" s="17">
        <v>0</v>
      </c>
      <c r="AC218" s="17">
        <v>0</v>
      </c>
      <c r="AD218" s="17">
        <v>2940842.23</v>
      </c>
      <c r="AE218" s="17">
        <v>788765.74</v>
      </c>
      <c r="AF218" s="17">
        <v>2755751.18</v>
      </c>
      <c r="AG218" s="17">
        <v>795057.32</v>
      </c>
      <c r="AH218" s="17">
        <v>2947257.09</v>
      </c>
      <c r="AI218">
        <v>77.3</v>
      </c>
      <c r="AJ218">
        <v>0</v>
      </c>
      <c r="AK218" s="1">
        <v>6000</v>
      </c>
      <c r="AL218" s="1">
        <v>0</v>
      </c>
    </row>
    <row r="219" spans="1:38" x14ac:dyDescent="0.35">
      <c r="A219" t="s">
        <v>783</v>
      </c>
      <c r="B219" t="s">
        <v>784</v>
      </c>
      <c r="C219" s="2">
        <v>45271</v>
      </c>
      <c r="D219" s="3">
        <v>1.0575342465753426</v>
      </c>
      <c r="E219" s="3" t="s">
        <v>64</v>
      </c>
      <c r="F219" s="3" t="s">
        <v>14</v>
      </c>
      <c r="G219" t="s">
        <v>785</v>
      </c>
      <c r="H219" t="s">
        <v>565</v>
      </c>
      <c r="I219" t="s">
        <v>12</v>
      </c>
      <c r="J219" t="s">
        <v>12</v>
      </c>
      <c r="K219" s="17">
        <v>929537.63</v>
      </c>
      <c r="L219" s="17">
        <v>212594.00999999998</v>
      </c>
      <c r="M219" s="10">
        <v>0.22870941760582622</v>
      </c>
      <c r="N219" s="17">
        <v>38548.760000000009</v>
      </c>
      <c r="O219" s="17">
        <v>26525.870000000003</v>
      </c>
      <c r="P219" s="17">
        <v>1455.7837865999991</v>
      </c>
      <c r="Q219" s="17">
        <v>10567.106213400008</v>
      </c>
      <c r="R219" s="10">
        <v>4.9705568907609431E-2</v>
      </c>
      <c r="S219" s="9">
        <v>0.75</v>
      </c>
      <c r="T219" s="17">
        <v>11161.185525000001</v>
      </c>
      <c r="U219" s="17">
        <v>594.07931159999316</v>
      </c>
      <c r="V219" s="17" t="s">
        <v>64</v>
      </c>
      <c r="W219" s="17">
        <v>74363.010399999999</v>
      </c>
      <c r="X219" s="17">
        <v>17007.520799999998</v>
      </c>
      <c r="Y219" s="17">
        <v>1403.1204659999999</v>
      </c>
      <c r="Z219" s="17">
        <v>12564.305991000001</v>
      </c>
      <c r="AA219" s="17">
        <v>-25984.454009000008</v>
      </c>
      <c r="AB219" s="17">
        <v>1032849.0695553664</v>
      </c>
      <c r="AC219" s="17">
        <v>236222.30917272734</v>
      </c>
      <c r="AD219" s="17">
        <v>0</v>
      </c>
      <c r="AE219" s="17">
        <v>0</v>
      </c>
      <c r="AF219" s="17">
        <v>0</v>
      </c>
      <c r="AG219" s="17">
        <v>0</v>
      </c>
      <c r="AH219" s="17">
        <v>1048724.3600000001</v>
      </c>
      <c r="AI219">
        <v>88.64</v>
      </c>
      <c r="AJ219">
        <v>0</v>
      </c>
      <c r="AK219" s="1">
        <v>6000</v>
      </c>
      <c r="AL219" s="1">
        <v>0</v>
      </c>
    </row>
    <row r="220" spans="1:38" x14ac:dyDescent="0.35">
      <c r="A220" t="s">
        <v>786</v>
      </c>
      <c r="B220" t="s">
        <v>787</v>
      </c>
      <c r="C220" s="2">
        <v>44473</v>
      </c>
      <c r="D220" s="3">
        <v>3.2438356164383562</v>
      </c>
      <c r="E220" s="3" t="s">
        <v>64</v>
      </c>
      <c r="F220" s="3" t="s">
        <v>14</v>
      </c>
      <c r="G220" t="s">
        <v>788</v>
      </c>
      <c r="H220" t="s">
        <v>226</v>
      </c>
      <c r="I220" t="s">
        <v>12</v>
      </c>
      <c r="J220" t="s">
        <v>12</v>
      </c>
      <c r="K220" s="17">
        <v>3136532.69</v>
      </c>
      <c r="L220" s="17">
        <v>814130.76000000013</v>
      </c>
      <c r="M220" s="10">
        <v>0.2595639326813457</v>
      </c>
      <c r="N220" s="17">
        <v>62770.119999999995</v>
      </c>
      <c r="O220" s="17">
        <v>0</v>
      </c>
      <c r="P220" s="17">
        <v>2207.5359033000059</v>
      </c>
      <c r="Q220" s="17">
        <v>60562.584096699989</v>
      </c>
      <c r="R220" s="10">
        <v>7.4389259161145041E-2</v>
      </c>
      <c r="S220" s="9">
        <v>1</v>
      </c>
      <c r="T220" s="17">
        <v>56989.153200000015</v>
      </c>
      <c r="U220" s="17">
        <v>-3573.4308966999743</v>
      </c>
      <c r="V220" s="17" t="s">
        <v>2701</v>
      </c>
      <c r="W220" s="17">
        <v>250922.6152</v>
      </c>
      <c r="X220" s="17">
        <v>65130.460800000008</v>
      </c>
      <c r="Y220" s="17">
        <v>7164.3506880000014</v>
      </c>
      <c r="Z220" s="17">
        <v>64153.503888000014</v>
      </c>
      <c r="AA220" s="17">
        <v>1383.3838880000185</v>
      </c>
      <c r="AB220" s="17">
        <v>0</v>
      </c>
      <c r="AC220" s="17">
        <v>0</v>
      </c>
      <c r="AD220" s="17">
        <v>1442127.23</v>
      </c>
      <c r="AE220" s="17">
        <v>232785.99</v>
      </c>
      <c r="AF220" s="17">
        <v>2032999.8</v>
      </c>
      <c r="AG220" s="17">
        <v>428554.31</v>
      </c>
      <c r="AH220" s="17">
        <v>4166677.85</v>
      </c>
      <c r="AI220">
        <v>75.28</v>
      </c>
      <c r="AJ220">
        <v>0</v>
      </c>
      <c r="AK220" s="1">
        <v>6000</v>
      </c>
      <c r="AL220" s="1">
        <v>0</v>
      </c>
    </row>
    <row r="221" spans="1:38" x14ac:dyDescent="0.35">
      <c r="A221" t="s">
        <v>789</v>
      </c>
      <c r="B221" t="s">
        <v>790</v>
      </c>
      <c r="C221" s="2">
        <v>44417</v>
      </c>
      <c r="D221" s="3">
        <v>3.3972602739726026</v>
      </c>
      <c r="E221" s="3" t="s">
        <v>64</v>
      </c>
      <c r="F221" s="3" t="s">
        <v>14</v>
      </c>
      <c r="G221" t="s">
        <v>791</v>
      </c>
      <c r="H221" t="s">
        <v>304</v>
      </c>
      <c r="I221" t="s">
        <v>12</v>
      </c>
      <c r="J221" t="s">
        <v>12</v>
      </c>
      <c r="K221" s="17">
        <v>2846572.46</v>
      </c>
      <c r="L221" s="17">
        <v>678761.08</v>
      </c>
      <c r="M221" s="10">
        <v>0.23844855156084802</v>
      </c>
      <c r="N221" s="17">
        <v>49778.58</v>
      </c>
      <c r="O221" s="17">
        <v>0</v>
      </c>
      <c r="P221" s="17">
        <v>0</v>
      </c>
      <c r="Q221" s="17">
        <v>49778.58</v>
      </c>
      <c r="R221" s="10">
        <v>7.3337410565732508E-2</v>
      </c>
      <c r="S221" s="9">
        <v>0.75</v>
      </c>
      <c r="T221" s="17">
        <v>35634.956700000002</v>
      </c>
      <c r="U221" s="17">
        <v>-14143.623299999999</v>
      </c>
      <c r="V221" s="17" t="s">
        <v>2701</v>
      </c>
      <c r="W221" s="17">
        <v>227725.79680000001</v>
      </c>
      <c r="X221" s="17">
        <v>54300.886400000003</v>
      </c>
      <c r="Y221" s="17">
        <v>4479.823128</v>
      </c>
      <c r="Z221" s="17">
        <v>40114.779827999999</v>
      </c>
      <c r="AA221" s="17">
        <v>-9663.8001720000029</v>
      </c>
      <c r="AB221" s="17">
        <v>368434.73471024685</v>
      </c>
      <c r="AC221" s="17">
        <v>87852.728836363662</v>
      </c>
      <c r="AD221" s="17">
        <v>1166895.1599999999</v>
      </c>
      <c r="AE221" s="17">
        <v>272049.51</v>
      </c>
      <c r="AF221" s="17">
        <v>2414883.89</v>
      </c>
      <c r="AG221" s="17">
        <v>667648.44999999995</v>
      </c>
      <c r="AH221" s="17">
        <v>2808779.86</v>
      </c>
      <c r="AI221">
        <v>101.35</v>
      </c>
      <c r="AJ221">
        <v>106.75</v>
      </c>
      <c r="AK221" s="1">
        <v>6000</v>
      </c>
      <c r="AL221" s="1">
        <v>6405</v>
      </c>
    </row>
    <row r="222" spans="1:38" x14ac:dyDescent="0.35">
      <c r="A222" t="s">
        <v>792</v>
      </c>
      <c r="B222" t="s">
        <v>793</v>
      </c>
      <c r="C222" s="2">
        <v>44854</v>
      </c>
      <c r="D222" s="3">
        <v>2.2000000000000002</v>
      </c>
      <c r="E222" s="3" t="s">
        <v>64</v>
      </c>
      <c r="F222" s="3" t="s">
        <v>14</v>
      </c>
      <c r="G222" t="s">
        <v>794</v>
      </c>
      <c r="H222" t="s">
        <v>132</v>
      </c>
      <c r="I222" t="s">
        <v>12</v>
      </c>
      <c r="J222" t="s">
        <v>12</v>
      </c>
      <c r="K222" s="17">
        <v>1841048.03</v>
      </c>
      <c r="L222" s="17">
        <v>523070.03</v>
      </c>
      <c r="M222" s="10">
        <v>0.28411536335638132</v>
      </c>
      <c r="N222" s="17">
        <v>43957.99</v>
      </c>
      <c r="O222" s="17">
        <v>3742.46</v>
      </c>
      <c r="P222" s="17">
        <v>0</v>
      </c>
      <c r="Q222" s="17">
        <v>40215.53</v>
      </c>
      <c r="R222" s="10">
        <v>7.6883644050491667E-2</v>
      </c>
      <c r="S222" s="9">
        <v>1</v>
      </c>
      <c r="T222" s="17">
        <v>36614.902100000007</v>
      </c>
      <c r="U222" s="17">
        <v>-3600.6278999999922</v>
      </c>
      <c r="V222" s="17" t="s">
        <v>2701</v>
      </c>
      <c r="W222" s="17">
        <v>147283.84239999999</v>
      </c>
      <c r="X222" s="17">
        <v>41845.602400000003</v>
      </c>
      <c r="Y222" s="17">
        <v>4603.0162640000008</v>
      </c>
      <c r="Z222" s="17">
        <v>41217.918364000005</v>
      </c>
      <c r="AA222" s="17">
        <v>-2740.0716359999933</v>
      </c>
      <c r="AB222" s="17">
        <v>87674.745396322847</v>
      </c>
      <c r="AC222" s="17">
        <v>24909.742145454486</v>
      </c>
      <c r="AD222" s="17">
        <v>0</v>
      </c>
      <c r="AE222" s="17">
        <v>0</v>
      </c>
      <c r="AF222" s="17">
        <v>809177.51</v>
      </c>
      <c r="AG222" s="17">
        <v>246490.8</v>
      </c>
      <c r="AH222" s="17">
        <v>1425116.42</v>
      </c>
      <c r="AI222">
        <v>129.19</v>
      </c>
      <c r="AJ222">
        <v>200</v>
      </c>
      <c r="AK222" s="1">
        <v>6000</v>
      </c>
      <c r="AL222" s="1">
        <v>12000</v>
      </c>
    </row>
    <row r="223" spans="1:38" x14ac:dyDescent="0.35">
      <c r="A223" t="s">
        <v>795</v>
      </c>
      <c r="B223" t="s">
        <v>796</v>
      </c>
      <c r="C223" s="2">
        <v>44627</v>
      </c>
      <c r="D223" s="3">
        <v>2.8219178082191783</v>
      </c>
      <c r="E223" s="3" t="s">
        <v>64</v>
      </c>
      <c r="F223" s="3" t="s">
        <v>14</v>
      </c>
      <c r="G223" t="s">
        <v>797</v>
      </c>
      <c r="H223" t="s">
        <v>77</v>
      </c>
      <c r="I223" t="s">
        <v>12</v>
      </c>
      <c r="J223" s="31" t="s">
        <v>9</v>
      </c>
      <c r="K223" s="17">
        <v>1249635.08</v>
      </c>
      <c r="L223" s="17">
        <v>193732.21</v>
      </c>
      <c r="M223" s="26">
        <v>0.15503102713793854</v>
      </c>
      <c r="N223" s="17">
        <v>6814.6100000000006</v>
      </c>
      <c r="O223" s="17">
        <v>0</v>
      </c>
      <c r="P223" s="17">
        <v>0</v>
      </c>
      <c r="Q223" s="17">
        <v>6814.6100000000006</v>
      </c>
      <c r="R223" s="10">
        <v>3.5175410428653041E-2</v>
      </c>
      <c r="S223" s="9">
        <v>0.75</v>
      </c>
      <c r="T223" s="17">
        <v>7264.9578750000001</v>
      </c>
      <c r="U223" s="17">
        <v>450.34787499999948</v>
      </c>
      <c r="V223" s="17" t="s">
        <v>64</v>
      </c>
      <c r="W223" s="17">
        <v>62481.754000000008</v>
      </c>
      <c r="X223" s="17">
        <v>9686.6105000000007</v>
      </c>
      <c r="Y223" s="17">
        <v>508.54705125000004</v>
      </c>
      <c r="Z223" s="17">
        <v>7773.5049262499997</v>
      </c>
      <c r="AA223" s="17">
        <v>958.89492624999912</v>
      </c>
      <c r="AB223" s="17">
        <v>0</v>
      </c>
      <c r="AC223" s="17">
        <v>0</v>
      </c>
      <c r="AD223" s="17">
        <v>40800.68</v>
      </c>
      <c r="AE223" s="17">
        <v>8699.77</v>
      </c>
      <c r="AF223" s="17">
        <v>688903.85</v>
      </c>
      <c r="AG223" s="17">
        <v>124445.18</v>
      </c>
      <c r="AH223" s="17">
        <v>978833.9</v>
      </c>
      <c r="AI223">
        <v>127.67</v>
      </c>
      <c r="AJ223">
        <v>200</v>
      </c>
      <c r="AK223" s="1">
        <v>6000</v>
      </c>
      <c r="AL223" s="1">
        <v>12000</v>
      </c>
    </row>
    <row r="224" spans="1:38" x14ac:dyDescent="0.35">
      <c r="A224" t="s">
        <v>798</v>
      </c>
      <c r="B224" t="s">
        <v>799</v>
      </c>
      <c r="C224" s="2">
        <v>38266</v>
      </c>
      <c r="D224" s="3">
        <v>20.24931506849315</v>
      </c>
      <c r="E224" s="3" t="s">
        <v>64</v>
      </c>
      <c r="F224" s="3" t="s">
        <v>14</v>
      </c>
      <c r="G224" t="s">
        <v>800</v>
      </c>
      <c r="H224" t="s">
        <v>116</v>
      </c>
      <c r="I224" t="s">
        <v>12</v>
      </c>
      <c r="J224" t="s">
        <v>12</v>
      </c>
      <c r="K224" s="17">
        <v>5444867.4199999999</v>
      </c>
      <c r="L224" s="17">
        <v>1191238.6000000001</v>
      </c>
      <c r="M224" s="10">
        <v>0.21878192949645781</v>
      </c>
      <c r="N224" s="17">
        <v>95973.24</v>
      </c>
      <c r="O224" s="17">
        <v>0</v>
      </c>
      <c r="P224" s="17">
        <v>0</v>
      </c>
      <c r="Q224" s="17">
        <v>95973.24</v>
      </c>
      <c r="R224" s="10">
        <v>8.0565925247889039E-2</v>
      </c>
      <c r="S224" s="9">
        <v>0.75</v>
      </c>
      <c r="T224" s="17">
        <v>62540.026500000014</v>
      </c>
      <c r="U224" s="17">
        <v>-33433.213499999991</v>
      </c>
      <c r="V224" s="17" t="s">
        <v>2701</v>
      </c>
      <c r="W224" s="17">
        <v>435589.39360000001</v>
      </c>
      <c r="X224" s="17">
        <v>95299.088000000018</v>
      </c>
      <c r="Y224" s="17">
        <v>7862.1747600000026</v>
      </c>
      <c r="Z224" s="17">
        <v>70402.201260000016</v>
      </c>
      <c r="AA224" s="17">
        <v>-25571.038739999989</v>
      </c>
      <c r="AB224" s="17">
        <v>1062537.4274762403</v>
      </c>
      <c r="AC224" s="17">
        <v>232463.98854545446</v>
      </c>
      <c r="AD224" s="17">
        <v>3498816.01</v>
      </c>
      <c r="AE224" s="17">
        <v>763511.77</v>
      </c>
      <c r="AF224" s="17">
        <v>2757480.99</v>
      </c>
      <c r="AG224" s="17">
        <v>745247.42</v>
      </c>
      <c r="AH224" s="17">
        <v>5899266.3600000003</v>
      </c>
      <c r="AI224">
        <v>92.3</v>
      </c>
      <c r="AJ224">
        <v>0</v>
      </c>
      <c r="AK224" s="1">
        <v>6000</v>
      </c>
      <c r="AL224" s="1">
        <v>0</v>
      </c>
    </row>
    <row r="225" spans="1:38" x14ac:dyDescent="0.35">
      <c r="A225" t="s">
        <v>801</v>
      </c>
      <c r="B225" t="s">
        <v>802</v>
      </c>
      <c r="C225" s="2">
        <v>44620</v>
      </c>
      <c r="D225" s="3">
        <v>2.8410958904109589</v>
      </c>
      <c r="E225" s="3" t="s">
        <v>64</v>
      </c>
      <c r="F225" s="3" t="s">
        <v>14</v>
      </c>
      <c r="G225" t="s">
        <v>803</v>
      </c>
      <c r="H225" t="s">
        <v>438</v>
      </c>
      <c r="I225" t="s">
        <v>12</v>
      </c>
      <c r="J225" t="s">
        <v>12</v>
      </c>
      <c r="K225" s="17">
        <v>2963310.08</v>
      </c>
      <c r="L225" s="17">
        <v>705118.85000000009</v>
      </c>
      <c r="M225" s="10">
        <v>0.23794973558757648</v>
      </c>
      <c r="N225" s="17">
        <v>49645.25</v>
      </c>
      <c r="O225" s="17">
        <v>0</v>
      </c>
      <c r="P225" s="17">
        <v>0</v>
      </c>
      <c r="Q225" s="17">
        <v>49645.25</v>
      </c>
      <c r="R225" s="10">
        <v>7.0406925016966992E-2</v>
      </c>
      <c r="S225" s="9">
        <v>0.75</v>
      </c>
      <c r="T225" s="17">
        <v>37018.739625000009</v>
      </c>
      <c r="U225" s="17">
        <v>-12626.510374999991</v>
      </c>
      <c r="V225" s="17" t="s">
        <v>2701</v>
      </c>
      <c r="W225" s="17">
        <v>237064.8064</v>
      </c>
      <c r="X225" s="17">
        <v>56409.508000000009</v>
      </c>
      <c r="Y225" s="17">
        <v>4653.7844100000011</v>
      </c>
      <c r="Z225" s="17">
        <v>41672.524035000009</v>
      </c>
      <c r="AA225" s="17">
        <v>-7972.7259649999905</v>
      </c>
      <c r="AB225" s="17">
        <v>304599.31705984025</v>
      </c>
      <c r="AC225" s="17">
        <v>72479.326954545366</v>
      </c>
      <c r="AD225" s="17">
        <v>1912605.56</v>
      </c>
      <c r="AE225" s="17">
        <v>470321.11</v>
      </c>
      <c r="AF225" s="17">
        <v>2445314.04</v>
      </c>
      <c r="AG225" s="17">
        <v>630989.94999999995</v>
      </c>
      <c r="AH225" s="17">
        <v>3991757.19</v>
      </c>
      <c r="AI225">
        <v>74.239999999999995</v>
      </c>
      <c r="AJ225">
        <v>0</v>
      </c>
      <c r="AK225" s="1">
        <v>6000</v>
      </c>
      <c r="AL225" s="1">
        <v>0</v>
      </c>
    </row>
    <row r="226" spans="1:38" x14ac:dyDescent="0.35">
      <c r="A226" t="s">
        <v>804</v>
      </c>
      <c r="B226" t="s">
        <v>805</v>
      </c>
      <c r="C226" s="2">
        <v>43171</v>
      </c>
      <c r="D226" s="3">
        <v>6.8109589041095893</v>
      </c>
      <c r="E226" s="3" t="s">
        <v>64</v>
      </c>
      <c r="F226" s="3" t="s">
        <v>14</v>
      </c>
      <c r="G226" t="s">
        <v>806</v>
      </c>
      <c r="H226" t="s">
        <v>400</v>
      </c>
      <c r="I226" t="s">
        <v>12</v>
      </c>
      <c r="J226" t="s">
        <v>12</v>
      </c>
      <c r="K226" s="17">
        <v>2792567.82</v>
      </c>
      <c r="L226" s="17">
        <v>561474.31999999995</v>
      </c>
      <c r="M226" s="10">
        <v>0.2010602270708684</v>
      </c>
      <c r="N226" s="17">
        <v>34273.689999999995</v>
      </c>
      <c r="O226" s="17">
        <v>0</v>
      </c>
      <c r="P226" s="17">
        <v>0</v>
      </c>
      <c r="Q226" s="17">
        <v>34273.689999999995</v>
      </c>
      <c r="R226" s="10">
        <v>6.1042310893221256E-2</v>
      </c>
      <c r="S226" s="9">
        <v>0.75</v>
      </c>
      <c r="T226" s="17">
        <v>29477.4018</v>
      </c>
      <c r="U226" s="17">
        <v>-4796.2881999999954</v>
      </c>
      <c r="V226" s="17" t="s">
        <v>2701</v>
      </c>
      <c r="W226" s="17">
        <v>223405.42559999999</v>
      </c>
      <c r="X226" s="17">
        <v>44917.945599999992</v>
      </c>
      <c r="Y226" s="17">
        <v>3705.7305119999996</v>
      </c>
      <c r="Z226" s="17">
        <v>33183.132312000002</v>
      </c>
      <c r="AA226" s="17">
        <v>-1090.5576879999935</v>
      </c>
      <c r="AB226" s="17">
        <v>49309.408153137432</v>
      </c>
      <c r="AC226" s="17">
        <v>9914.1607999999414</v>
      </c>
      <c r="AD226" s="17">
        <v>2549276.86</v>
      </c>
      <c r="AE226" s="17">
        <v>478512.6</v>
      </c>
      <c r="AF226" s="17">
        <v>2750704.79</v>
      </c>
      <c r="AG226" s="17">
        <v>650897.75</v>
      </c>
      <c r="AH226" s="17">
        <v>3131756.54</v>
      </c>
      <c r="AI226">
        <v>89.17</v>
      </c>
      <c r="AJ226">
        <v>0</v>
      </c>
      <c r="AK226" s="1">
        <v>6000</v>
      </c>
      <c r="AL226" s="1">
        <v>0</v>
      </c>
    </row>
    <row r="227" spans="1:38" x14ac:dyDescent="0.35">
      <c r="A227" t="s">
        <v>807</v>
      </c>
      <c r="B227" t="s">
        <v>808</v>
      </c>
      <c r="C227" s="2">
        <v>44816</v>
      </c>
      <c r="D227" s="3">
        <v>2.3041095890410959</v>
      </c>
      <c r="E227" s="3" t="s">
        <v>64</v>
      </c>
      <c r="F227" s="3" t="s">
        <v>14</v>
      </c>
      <c r="G227" t="s">
        <v>809</v>
      </c>
      <c r="H227" t="s">
        <v>185</v>
      </c>
      <c r="I227" t="s">
        <v>12</v>
      </c>
      <c r="J227" t="s">
        <v>12</v>
      </c>
      <c r="K227" s="17">
        <v>2403472.33</v>
      </c>
      <c r="L227" s="17">
        <v>692818.29</v>
      </c>
      <c r="M227" s="10">
        <v>0.28825723573027362</v>
      </c>
      <c r="N227" s="17">
        <v>56554.19</v>
      </c>
      <c r="O227" s="17">
        <v>0</v>
      </c>
      <c r="P227" s="17">
        <v>940.19005702499635</v>
      </c>
      <c r="Q227" s="17">
        <v>55613.999942975002</v>
      </c>
      <c r="R227" s="10">
        <v>8.0272130146816709E-2</v>
      </c>
      <c r="S227" s="9">
        <v>1</v>
      </c>
      <c r="T227" s="17">
        <v>48497.280300000006</v>
      </c>
      <c r="U227" s="17">
        <v>-7116.7196429749965</v>
      </c>
      <c r="V227" s="17" t="s">
        <v>2701</v>
      </c>
      <c r="W227" s="17">
        <v>192277.78640000001</v>
      </c>
      <c r="X227" s="17">
        <v>55425.463200000006</v>
      </c>
      <c r="Y227" s="17">
        <v>6096.8009520000005</v>
      </c>
      <c r="Z227" s="17">
        <v>54594.081252000004</v>
      </c>
      <c r="AA227" s="17">
        <v>-1960.1087479999987</v>
      </c>
      <c r="AB227" s="17">
        <v>61816.905970184467</v>
      </c>
      <c r="AC227" s="17">
        <v>17819.170436363624</v>
      </c>
      <c r="AD227" s="17">
        <v>0</v>
      </c>
      <c r="AE227" s="17">
        <v>0</v>
      </c>
      <c r="AF227" s="17">
        <v>2130981.85</v>
      </c>
      <c r="AG227" s="17">
        <v>552224.22</v>
      </c>
      <c r="AH227" s="17">
        <v>2738228.18</v>
      </c>
      <c r="AI227">
        <v>87.77</v>
      </c>
      <c r="AJ227">
        <v>0</v>
      </c>
      <c r="AK227" s="1">
        <v>6000</v>
      </c>
      <c r="AL227" s="1">
        <v>0</v>
      </c>
    </row>
    <row r="228" spans="1:38" x14ac:dyDescent="0.35">
      <c r="A228" t="s">
        <v>810</v>
      </c>
      <c r="B228" t="s">
        <v>811</v>
      </c>
      <c r="C228" s="2">
        <v>44886</v>
      </c>
      <c r="D228" s="3">
        <v>2.1123287671232878</v>
      </c>
      <c r="E228" s="3" t="s">
        <v>64</v>
      </c>
      <c r="F228" s="3" t="s">
        <v>8</v>
      </c>
      <c r="G228" t="s">
        <v>812</v>
      </c>
      <c r="H228" t="s">
        <v>381</v>
      </c>
      <c r="I228" t="s">
        <v>12</v>
      </c>
      <c r="J228" t="s">
        <v>12</v>
      </c>
      <c r="K228" s="17">
        <v>926985.75</v>
      </c>
      <c r="L228" s="17">
        <v>248795.61</v>
      </c>
      <c r="M228" s="10">
        <v>0.26839205457041815</v>
      </c>
      <c r="N228" s="17">
        <v>31740.5</v>
      </c>
      <c r="O228" s="17">
        <v>16576.099999999999</v>
      </c>
      <c r="P228" s="17">
        <v>2653.1387694000077</v>
      </c>
      <c r="Q228" s="17">
        <v>12511.261230599994</v>
      </c>
      <c r="R228" s="10">
        <v>5.028730704130991E-2</v>
      </c>
      <c r="S228" s="9">
        <v>1</v>
      </c>
      <c r="T228" s="17">
        <v>17415.6927</v>
      </c>
      <c r="U228" s="17">
        <v>4904.4314694000059</v>
      </c>
      <c r="V228" s="17" t="s">
        <v>64</v>
      </c>
      <c r="W228" s="17">
        <v>74158.86</v>
      </c>
      <c r="X228" s="17">
        <v>19903.648799999999</v>
      </c>
      <c r="Y228" s="17">
        <v>2189.4013679999998</v>
      </c>
      <c r="Z228" s="17">
        <v>19605.094067999999</v>
      </c>
      <c r="AA228" s="17">
        <v>-12135.405932000001</v>
      </c>
      <c r="AB228" s="17">
        <v>411047.45923149423</v>
      </c>
      <c r="AC228" s="17">
        <v>110321.87210909092</v>
      </c>
      <c r="AD228" s="17">
        <v>4878.6400000000003</v>
      </c>
      <c r="AE228" s="17">
        <v>444.07</v>
      </c>
      <c r="AF228" s="17">
        <v>408200.8</v>
      </c>
      <c r="AG228" s="17">
        <v>103943.13</v>
      </c>
      <c r="AH228" s="17">
        <v>506047.92</v>
      </c>
      <c r="AI228">
        <v>183.18</v>
      </c>
      <c r="AJ228">
        <v>200</v>
      </c>
      <c r="AK228" s="1">
        <v>6000</v>
      </c>
      <c r="AL228" s="1">
        <v>12000</v>
      </c>
    </row>
    <row r="229" spans="1:38" x14ac:dyDescent="0.35">
      <c r="A229" t="s">
        <v>813</v>
      </c>
      <c r="B229" t="s">
        <v>814</v>
      </c>
      <c r="C229" s="2">
        <v>44830</v>
      </c>
      <c r="D229" s="3">
        <v>2.2657534246575342</v>
      </c>
      <c r="E229" s="3" t="s">
        <v>64</v>
      </c>
      <c r="F229" s="3" t="s">
        <v>8</v>
      </c>
      <c r="G229" t="s">
        <v>815</v>
      </c>
      <c r="H229" t="s">
        <v>364</v>
      </c>
      <c r="I229" t="s">
        <v>12</v>
      </c>
      <c r="J229" t="s">
        <v>12</v>
      </c>
      <c r="K229" s="17">
        <v>695009.66</v>
      </c>
      <c r="L229" s="17">
        <v>167980.91999999998</v>
      </c>
      <c r="M229" s="10">
        <v>0.24169580606980337</v>
      </c>
      <c r="N229" s="17">
        <v>9983.4700000000012</v>
      </c>
      <c r="O229" s="17">
        <v>0</v>
      </c>
      <c r="P229" s="17">
        <v>0</v>
      </c>
      <c r="Q229" s="17">
        <v>9983.4700000000012</v>
      </c>
      <c r="R229" s="10">
        <v>5.9432166462714944E-2</v>
      </c>
      <c r="S229" s="9">
        <v>1</v>
      </c>
      <c r="T229" s="17">
        <v>11758.6644</v>
      </c>
      <c r="U229" s="17">
        <v>1775.1943999999985</v>
      </c>
      <c r="V229" s="17" t="s">
        <v>64</v>
      </c>
      <c r="W229" s="17">
        <v>55600.772800000006</v>
      </c>
      <c r="X229" s="17">
        <v>13438.473599999999</v>
      </c>
      <c r="Y229" s="17">
        <v>1478.232096</v>
      </c>
      <c r="Z229" s="17">
        <v>13236.896495999999</v>
      </c>
      <c r="AA229" s="17">
        <v>3253.4264959999982</v>
      </c>
      <c r="AB229" s="17">
        <v>0</v>
      </c>
      <c r="AC229" s="17">
        <v>0</v>
      </c>
      <c r="AD229" s="17">
        <v>6487.32</v>
      </c>
      <c r="AE229" s="17">
        <v>3459.82</v>
      </c>
      <c r="AF229" s="17">
        <v>533005.05999999994</v>
      </c>
      <c r="AG229" s="17">
        <v>153873.13</v>
      </c>
      <c r="AH229" s="17">
        <v>853183.91</v>
      </c>
      <c r="AI229">
        <v>81.459999999999994</v>
      </c>
      <c r="AJ229">
        <v>0</v>
      </c>
      <c r="AK229" s="1">
        <v>6000</v>
      </c>
      <c r="AL229" s="1">
        <v>0</v>
      </c>
    </row>
    <row r="230" spans="1:38" x14ac:dyDescent="0.35">
      <c r="A230" t="s">
        <v>816</v>
      </c>
      <c r="B230" t="s">
        <v>817</v>
      </c>
      <c r="C230" s="2">
        <v>44900</v>
      </c>
      <c r="D230" s="3">
        <v>2.0739726027397261</v>
      </c>
      <c r="E230" s="3" t="s">
        <v>64</v>
      </c>
      <c r="F230" s="3" t="s">
        <v>8</v>
      </c>
      <c r="G230" t="s">
        <v>818</v>
      </c>
      <c r="H230" t="s">
        <v>374</v>
      </c>
      <c r="I230" t="s">
        <v>12</v>
      </c>
      <c r="J230" t="s">
        <v>12</v>
      </c>
      <c r="K230" s="17">
        <v>541342.13</v>
      </c>
      <c r="L230" s="17">
        <v>45135.240000000005</v>
      </c>
      <c r="M230" s="26">
        <v>8.3376551534978458E-2</v>
      </c>
      <c r="N230" s="17">
        <v>1583.6200000000001</v>
      </c>
      <c r="O230" s="17">
        <v>0</v>
      </c>
      <c r="P230" s="17">
        <v>0</v>
      </c>
      <c r="Q230" s="17">
        <v>1583.6200000000001</v>
      </c>
      <c r="R230" s="10">
        <v>3.5086110099337015E-2</v>
      </c>
      <c r="S230" s="9">
        <v>0.75</v>
      </c>
      <c r="T230" s="17">
        <v>2369.6001000000006</v>
      </c>
      <c r="U230" s="17">
        <v>785.98010000000045</v>
      </c>
      <c r="V230" s="17" t="s">
        <v>64</v>
      </c>
      <c r="W230" s="17">
        <v>43307.3704</v>
      </c>
      <c r="X230" s="17">
        <v>3610.8192000000008</v>
      </c>
      <c r="Y230" s="17">
        <v>297.89258400000006</v>
      </c>
      <c r="Z230" s="17">
        <v>2667.4926840000007</v>
      </c>
      <c r="AA230" s="17">
        <v>1083.8726840000006</v>
      </c>
      <c r="AB230" s="17">
        <v>0</v>
      </c>
      <c r="AC230" s="17">
        <v>0</v>
      </c>
      <c r="AD230" s="17">
        <v>0</v>
      </c>
      <c r="AE230" s="17">
        <v>0</v>
      </c>
      <c r="AF230" s="17">
        <v>265082.89</v>
      </c>
      <c r="AG230" s="17">
        <v>8228.65</v>
      </c>
      <c r="AH230" s="17">
        <v>383072.71</v>
      </c>
      <c r="AI230">
        <v>141.32</v>
      </c>
      <c r="AJ230">
        <v>200</v>
      </c>
      <c r="AK230" s="1">
        <v>6000</v>
      </c>
      <c r="AL230" s="1">
        <v>12000</v>
      </c>
    </row>
    <row r="231" spans="1:38" x14ac:dyDescent="0.35">
      <c r="A231" t="s">
        <v>819</v>
      </c>
      <c r="B231" t="s">
        <v>820</v>
      </c>
      <c r="C231" s="2">
        <v>43325</v>
      </c>
      <c r="D231" s="3">
        <v>6.3890410958904109</v>
      </c>
      <c r="E231" s="3" t="s">
        <v>64</v>
      </c>
      <c r="F231" s="3" t="s">
        <v>8</v>
      </c>
      <c r="G231" t="s">
        <v>821</v>
      </c>
      <c r="H231" t="s">
        <v>254</v>
      </c>
      <c r="I231" t="s">
        <v>12</v>
      </c>
      <c r="J231" t="s">
        <v>12</v>
      </c>
      <c r="K231" s="17">
        <v>4192584.97</v>
      </c>
      <c r="L231" s="17">
        <v>808824.8600000001</v>
      </c>
      <c r="M231" s="26">
        <v>0.19291794102863466</v>
      </c>
      <c r="N231" s="17">
        <v>44360.52</v>
      </c>
      <c r="O231" s="17">
        <v>0</v>
      </c>
      <c r="P231" s="17">
        <v>0</v>
      </c>
      <c r="Q231" s="17">
        <v>44360.52</v>
      </c>
      <c r="R231" s="10">
        <v>5.484564359211213E-2</v>
      </c>
      <c r="S231" s="9">
        <v>0.75</v>
      </c>
      <c r="T231" s="17">
        <v>42463.305150000015</v>
      </c>
      <c r="U231" s="17">
        <v>-1897.2148499999821</v>
      </c>
      <c r="V231" s="17" t="s">
        <v>2701</v>
      </c>
      <c r="W231" s="17">
        <v>335406.79760000005</v>
      </c>
      <c r="X231" s="17">
        <v>64705.988800000014</v>
      </c>
      <c r="Y231" s="17">
        <v>5338.2440760000009</v>
      </c>
      <c r="Z231" s="17">
        <v>47801.549226000017</v>
      </c>
      <c r="AA231" s="17">
        <v>3441.0292260000206</v>
      </c>
      <c r="AB231" s="17">
        <v>0</v>
      </c>
      <c r="AC231" s="17">
        <v>0</v>
      </c>
      <c r="AD231" s="17">
        <v>3336160.28</v>
      </c>
      <c r="AE231" s="17">
        <v>643599.52</v>
      </c>
      <c r="AF231" s="17">
        <v>4211158.67</v>
      </c>
      <c r="AG231" s="17">
        <v>788654.85</v>
      </c>
      <c r="AH231" s="17">
        <v>4875236.0999999996</v>
      </c>
      <c r="AI231">
        <v>86</v>
      </c>
      <c r="AJ231">
        <v>0</v>
      </c>
      <c r="AK231" s="1">
        <v>6000</v>
      </c>
      <c r="AL231" s="1">
        <v>0</v>
      </c>
    </row>
    <row r="232" spans="1:38" x14ac:dyDescent="0.35">
      <c r="A232" t="s">
        <v>822</v>
      </c>
      <c r="B232" t="s">
        <v>823</v>
      </c>
      <c r="C232" s="2">
        <v>40420</v>
      </c>
      <c r="D232" s="3">
        <v>14.347945205479451</v>
      </c>
      <c r="E232" s="3" t="s">
        <v>64</v>
      </c>
      <c r="F232" s="3" t="s">
        <v>8</v>
      </c>
      <c r="G232" t="s">
        <v>824</v>
      </c>
      <c r="H232" t="s">
        <v>258</v>
      </c>
      <c r="I232" t="s">
        <v>12</v>
      </c>
      <c r="J232" t="s">
        <v>12</v>
      </c>
      <c r="K232" s="17">
        <v>1221997.33</v>
      </c>
      <c r="L232" s="17">
        <v>332222.33999999997</v>
      </c>
      <c r="M232" s="10">
        <v>0.27186830269097229</v>
      </c>
      <c r="N232" s="17">
        <v>23541.64</v>
      </c>
      <c r="O232" s="17">
        <v>0</v>
      </c>
      <c r="P232" s="17">
        <v>1011.316847625003</v>
      </c>
      <c r="Q232" s="17">
        <v>22530.323152374996</v>
      </c>
      <c r="R232" s="10">
        <v>6.7817002169014276E-2</v>
      </c>
      <c r="S232" s="9">
        <v>1</v>
      </c>
      <c r="T232" s="17">
        <v>23255.5638</v>
      </c>
      <c r="U232" s="17">
        <v>725.24064762500348</v>
      </c>
      <c r="V232" s="17" t="s">
        <v>64</v>
      </c>
      <c r="W232" s="17">
        <v>97759.786400000012</v>
      </c>
      <c r="X232" s="17">
        <v>26577.787199999999</v>
      </c>
      <c r="Y232" s="17">
        <v>2923.5565919999999</v>
      </c>
      <c r="Z232" s="17">
        <v>26179.120392000001</v>
      </c>
      <c r="AA232" s="17">
        <v>2637.4803920000013</v>
      </c>
      <c r="AB232" s="17">
        <v>0</v>
      </c>
      <c r="AC232" s="17">
        <v>0</v>
      </c>
      <c r="AD232" s="17">
        <v>0</v>
      </c>
      <c r="AE232" s="17">
        <v>0</v>
      </c>
      <c r="AF232" s="17">
        <v>444294.2</v>
      </c>
      <c r="AG232" s="17">
        <v>137694.45000000001</v>
      </c>
      <c r="AH232" s="17">
        <v>867190.63</v>
      </c>
      <c r="AI232">
        <v>140.91</v>
      </c>
      <c r="AJ232">
        <v>200</v>
      </c>
      <c r="AK232" s="1">
        <v>6000</v>
      </c>
      <c r="AL232" s="1">
        <v>12000</v>
      </c>
    </row>
    <row r="233" spans="1:38" x14ac:dyDescent="0.35">
      <c r="A233" t="s">
        <v>825</v>
      </c>
      <c r="B233" t="s">
        <v>826</v>
      </c>
      <c r="C233" s="2">
        <v>44986</v>
      </c>
      <c r="D233" s="3">
        <v>1.8383561643835618</v>
      </c>
      <c r="E233" s="3" t="s">
        <v>64</v>
      </c>
      <c r="F233" s="3" t="s">
        <v>8</v>
      </c>
      <c r="G233" t="s">
        <v>827</v>
      </c>
      <c r="H233" t="s">
        <v>286</v>
      </c>
      <c r="I233" t="s">
        <v>12</v>
      </c>
      <c r="J233" t="s">
        <v>12</v>
      </c>
      <c r="K233" s="17">
        <v>560341.46</v>
      </c>
      <c r="L233" s="17">
        <v>164474.68</v>
      </c>
      <c r="M233" s="10">
        <v>0.29352580835264269</v>
      </c>
      <c r="N233" s="17">
        <v>14430.180000000002</v>
      </c>
      <c r="O233" s="17">
        <v>4119.49</v>
      </c>
      <c r="P233" s="17">
        <v>0</v>
      </c>
      <c r="Q233" s="17">
        <v>10310.690000000002</v>
      </c>
      <c r="R233" s="10">
        <v>6.2688615658045371E-2</v>
      </c>
      <c r="S233" s="9">
        <v>1.2</v>
      </c>
      <c r="T233" s="17">
        <v>13815.87312</v>
      </c>
      <c r="U233" s="17">
        <v>3505.1831199999979</v>
      </c>
      <c r="V233" s="17" t="s">
        <v>64</v>
      </c>
      <c r="W233" s="17">
        <v>44827.316800000001</v>
      </c>
      <c r="X233" s="17">
        <v>13157.974400000001</v>
      </c>
      <c r="Y233" s="17">
        <v>1736.8526208000001</v>
      </c>
      <c r="Z233" s="17">
        <v>15552.7257408</v>
      </c>
      <c r="AA233" s="17">
        <v>1122.5457407999984</v>
      </c>
      <c r="AB233" s="17">
        <v>0</v>
      </c>
      <c r="AC233" s="17">
        <v>0</v>
      </c>
      <c r="AD233" s="17">
        <v>0</v>
      </c>
      <c r="AE233" s="17">
        <v>0</v>
      </c>
      <c r="AF233" s="17">
        <v>275524.09999999998</v>
      </c>
      <c r="AG233" s="17">
        <v>95297.64</v>
      </c>
      <c r="AH233" s="17">
        <v>719996.89</v>
      </c>
      <c r="AI233">
        <v>77.83</v>
      </c>
      <c r="AJ233">
        <v>0</v>
      </c>
      <c r="AK233" s="1">
        <v>6000</v>
      </c>
      <c r="AL233" s="1">
        <v>0</v>
      </c>
    </row>
    <row r="234" spans="1:38" x14ac:dyDescent="0.35">
      <c r="A234" t="s">
        <v>828</v>
      </c>
      <c r="B234" t="s">
        <v>829</v>
      </c>
      <c r="C234" s="2">
        <v>44963</v>
      </c>
      <c r="D234" s="3">
        <v>1.9013698630136986</v>
      </c>
      <c r="E234" s="3" t="s">
        <v>64</v>
      </c>
      <c r="F234" s="3" t="s">
        <v>8</v>
      </c>
      <c r="G234" t="s">
        <v>830</v>
      </c>
      <c r="H234" t="s">
        <v>831</v>
      </c>
      <c r="I234" t="s">
        <v>12</v>
      </c>
      <c r="J234" t="s">
        <v>12</v>
      </c>
      <c r="K234" s="17">
        <v>316023.92</v>
      </c>
      <c r="L234" s="17">
        <v>69719.659999999989</v>
      </c>
      <c r="M234" s="10">
        <v>0.22061513571504332</v>
      </c>
      <c r="N234" s="17">
        <v>5028.93</v>
      </c>
      <c r="O234" s="17">
        <v>566.55999999999995</v>
      </c>
      <c r="P234" s="17">
        <v>4778.6193161999981</v>
      </c>
      <c r="Q234" s="17">
        <v>-316.24931619999734</v>
      </c>
      <c r="R234" s="10">
        <v>-4.5360134601918223E-3</v>
      </c>
      <c r="S234" s="9">
        <v>0.75</v>
      </c>
      <c r="T234" s="17">
        <v>3660.28215</v>
      </c>
      <c r="U234" s="17">
        <v>3976.5314661999973</v>
      </c>
      <c r="V234" s="17" t="s">
        <v>64</v>
      </c>
      <c r="W234" s="17">
        <v>25281.9136</v>
      </c>
      <c r="X234" s="17">
        <v>5577.572799999999</v>
      </c>
      <c r="Y234" s="17">
        <v>460.14975599999997</v>
      </c>
      <c r="Z234" s="17">
        <v>4120.4319059999998</v>
      </c>
      <c r="AA234" s="17">
        <v>-908.49809400000049</v>
      </c>
      <c r="AB234" s="17">
        <v>37436.568234765116</v>
      </c>
      <c r="AC234" s="17">
        <v>8259.0735818181856</v>
      </c>
      <c r="AD234" s="17">
        <v>0</v>
      </c>
      <c r="AE234" s="17">
        <v>0</v>
      </c>
      <c r="AF234" s="17">
        <v>103460.17</v>
      </c>
      <c r="AG234" s="17">
        <v>32629.43</v>
      </c>
      <c r="AH234" s="17">
        <v>292839.94</v>
      </c>
      <c r="AI234">
        <v>107.92</v>
      </c>
      <c r="AJ234">
        <v>146.9</v>
      </c>
      <c r="AK234" s="1">
        <v>6000</v>
      </c>
      <c r="AL234" s="1">
        <v>8814</v>
      </c>
    </row>
    <row r="235" spans="1:38" x14ac:dyDescent="0.35">
      <c r="A235" t="s">
        <v>832</v>
      </c>
      <c r="B235" t="s">
        <v>833</v>
      </c>
      <c r="C235" s="2">
        <v>44900</v>
      </c>
      <c r="D235" s="3">
        <v>2.0739726027397261</v>
      </c>
      <c r="E235" s="3" t="s">
        <v>64</v>
      </c>
      <c r="F235" s="3" t="s">
        <v>8</v>
      </c>
      <c r="G235" t="s">
        <v>834</v>
      </c>
      <c r="H235" t="s">
        <v>258</v>
      </c>
      <c r="I235" t="s">
        <v>12</v>
      </c>
      <c r="J235" s="31" t="s">
        <v>9</v>
      </c>
      <c r="K235" s="17">
        <v>1904056.42</v>
      </c>
      <c r="L235" s="17">
        <v>344907.98000000004</v>
      </c>
      <c r="M235" s="26">
        <v>0.18114378144319906</v>
      </c>
      <c r="N235" s="17">
        <v>15629.450000000003</v>
      </c>
      <c r="O235" s="17">
        <v>0</v>
      </c>
      <c r="P235" s="17">
        <v>139.03679999999986</v>
      </c>
      <c r="Q235" s="17">
        <v>15490.413200000003</v>
      </c>
      <c r="R235" s="10">
        <v>4.4911727470034184E-2</v>
      </c>
      <c r="S235" s="9">
        <v>0.75</v>
      </c>
      <c r="T235" s="17">
        <v>12934.04925</v>
      </c>
      <c r="U235" s="17">
        <v>-2556.3639500000027</v>
      </c>
      <c r="V235" s="17" t="s">
        <v>2701</v>
      </c>
      <c r="W235" s="17">
        <v>95202.820999999996</v>
      </c>
      <c r="X235" s="17">
        <v>17245.399000000001</v>
      </c>
      <c r="Y235" s="17">
        <v>905.3834475000001</v>
      </c>
      <c r="Z235" s="17">
        <v>13839.4326975</v>
      </c>
      <c r="AA235" s="17">
        <v>-1790.0173025000022</v>
      </c>
      <c r="AB235" s="17">
        <v>141167.83665586938</v>
      </c>
      <c r="AC235" s="17">
        <v>25571.675750000028</v>
      </c>
      <c r="AD235" s="17">
        <v>111741.72</v>
      </c>
      <c r="AE235" s="17">
        <v>11790.16</v>
      </c>
      <c r="AF235" s="17">
        <v>2802238.07</v>
      </c>
      <c r="AG235" s="17">
        <v>377272.44</v>
      </c>
      <c r="AH235" s="17">
        <v>3382155.47</v>
      </c>
      <c r="AI235">
        <v>56.3</v>
      </c>
      <c r="AJ235">
        <v>0</v>
      </c>
      <c r="AK235" s="1">
        <v>6000</v>
      </c>
      <c r="AL235" s="1">
        <v>0</v>
      </c>
    </row>
    <row r="236" spans="1:38" x14ac:dyDescent="0.35">
      <c r="A236" t="s">
        <v>835</v>
      </c>
      <c r="B236" t="s">
        <v>836</v>
      </c>
      <c r="C236" s="2">
        <v>43787</v>
      </c>
      <c r="D236" s="3">
        <v>5.1232876712328768</v>
      </c>
      <c r="E236" s="3" t="s">
        <v>64</v>
      </c>
      <c r="F236" s="3" t="s">
        <v>8</v>
      </c>
      <c r="G236" t="s">
        <v>837</v>
      </c>
      <c r="H236" t="s">
        <v>831</v>
      </c>
      <c r="I236" t="s">
        <v>12</v>
      </c>
      <c r="J236" t="s">
        <v>12</v>
      </c>
      <c r="K236" s="17">
        <v>1545548.62</v>
      </c>
      <c r="L236" s="17">
        <v>394302.68999999994</v>
      </c>
      <c r="M236" s="10">
        <v>0.25512150500965797</v>
      </c>
      <c r="N236" s="17">
        <v>27570.69</v>
      </c>
      <c r="O236" s="17">
        <v>0</v>
      </c>
      <c r="P236" s="17">
        <v>447.95808749999742</v>
      </c>
      <c r="Q236" s="17">
        <v>27122.731912499999</v>
      </c>
      <c r="R236" s="10">
        <v>6.8786575898074659E-2</v>
      </c>
      <c r="S236" s="9">
        <v>1</v>
      </c>
      <c r="T236" s="17">
        <v>27601.188299999998</v>
      </c>
      <c r="U236" s="17">
        <v>478.45638749999853</v>
      </c>
      <c r="V236" s="17" t="s">
        <v>64</v>
      </c>
      <c r="W236" s="17">
        <v>123643.88960000001</v>
      </c>
      <c r="X236" s="17">
        <v>31544.215199999999</v>
      </c>
      <c r="Y236" s="17">
        <v>3469.863672</v>
      </c>
      <c r="Z236" s="17">
        <v>31071.051971999997</v>
      </c>
      <c r="AA236" s="17">
        <v>3500.3619719999988</v>
      </c>
      <c r="AB236" s="17">
        <v>0</v>
      </c>
      <c r="AC236" s="17">
        <v>0</v>
      </c>
      <c r="AD236" s="17">
        <v>1738875.92</v>
      </c>
      <c r="AE236" s="17">
        <v>498433.04</v>
      </c>
      <c r="AF236" s="17">
        <v>1613543.46</v>
      </c>
      <c r="AG236" s="17">
        <v>455250.27</v>
      </c>
      <c r="AH236" s="17">
        <v>1838432.73</v>
      </c>
      <c r="AI236">
        <v>84.07</v>
      </c>
      <c r="AJ236">
        <v>0</v>
      </c>
      <c r="AK236" s="1">
        <v>6000</v>
      </c>
      <c r="AL236" s="1">
        <v>0</v>
      </c>
    </row>
    <row r="237" spans="1:38" x14ac:dyDescent="0.35">
      <c r="A237" t="s">
        <v>838</v>
      </c>
      <c r="B237" t="s">
        <v>839</v>
      </c>
      <c r="C237" s="2">
        <v>43185</v>
      </c>
      <c r="D237" s="3">
        <v>6.7726027397260271</v>
      </c>
      <c r="E237" s="3" t="s">
        <v>64</v>
      </c>
      <c r="F237" s="3" t="s">
        <v>8</v>
      </c>
      <c r="G237" t="s">
        <v>840</v>
      </c>
      <c r="H237" t="s">
        <v>831</v>
      </c>
      <c r="I237" t="s">
        <v>12</v>
      </c>
      <c r="J237" s="31" t="s">
        <v>9</v>
      </c>
      <c r="K237" s="17">
        <v>3726752.41</v>
      </c>
      <c r="L237" s="17">
        <v>416551.86000000004</v>
      </c>
      <c r="M237" s="26">
        <v>0.11177341936702472</v>
      </c>
      <c r="N237" s="17">
        <v>15523.399999999998</v>
      </c>
      <c r="O237" s="17">
        <v>0</v>
      </c>
      <c r="P237" s="17">
        <v>0</v>
      </c>
      <c r="Q237" s="17">
        <v>15523.399999999998</v>
      </c>
      <c r="R237" s="10">
        <v>3.7266428242572237E-2</v>
      </c>
      <c r="S237" s="9">
        <v>0.75</v>
      </c>
      <c r="T237" s="17">
        <v>15620.694750000002</v>
      </c>
      <c r="U237" s="17">
        <v>97.294750000004569</v>
      </c>
      <c r="V237" s="17" t="s">
        <v>64</v>
      </c>
      <c r="W237" s="17">
        <v>186337.62050000002</v>
      </c>
      <c r="X237" s="17">
        <v>20827.593000000004</v>
      </c>
      <c r="Y237" s="17">
        <v>1093.4486325000003</v>
      </c>
      <c r="Z237" s="17">
        <v>16714.143382500002</v>
      </c>
      <c r="AA237" s="17">
        <v>1190.7433825000044</v>
      </c>
      <c r="AB237" s="17">
        <v>0</v>
      </c>
      <c r="AC237" s="17">
        <v>0</v>
      </c>
      <c r="AD237" s="17">
        <v>2852168.76</v>
      </c>
      <c r="AE237" s="17">
        <v>380681.86</v>
      </c>
      <c r="AF237" s="17">
        <v>4769702.8600000003</v>
      </c>
      <c r="AG237" s="17">
        <v>555569.77</v>
      </c>
      <c r="AH237" s="17">
        <v>5765524.5999999996</v>
      </c>
      <c r="AI237">
        <v>64.64</v>
      </c>
      <c r="AJ237">
        <v>0</v>
      </c>
      <c r="AK237" s="1">
        <v>6000</v>
      </c>
      <c r="AL237" s="1">
        <v>0</v>
      </c>
    </row>
    <row r="238" spans="1:38" x14ac:dyDescent="0.35">
      <c r="A238" t="s">
        <v>841</v>
      </c>
      <c r="B238" t="s">
        <v>842</v>
      </c>
      <c r="C238" s="2">
        <v>36159</v>
      </c>
      <c r="D238" s="3">
        <v>26.021917808219179</v>
      </c>
      <c r="E238" s="3" t="s">
        <v>64</v>
      </c>
      <c r="F238" s="3" t="s">
        <v>8</v>
      </c>
      <c r="G238" t="s">
        <v>843</v>
      </c>
      <c r="H238" t="s">
        <v>381</v>
      </c>
      <c r="I238" t="s">
        <v>12</v>
      </c>
      <c r="J238" s="31" t="s">
        <v>9</v>
      </c>
      <c r="K238" s="17">
        <v>3179176.68</v>
      </c>
      <c r="L238" s="17">
        <v>406286.49999999994</v>
      </c>
      <c r="M238" s="26">
        <v>0.12779613745782759</v>
      </c>
      <c r="N238" s="17">
        <v>20032.149999999998</v>
      </c>
      <c r="O238" s="17">
        <v>0</v>
      </c>
      <c r="P238" s="17">
        <v>1830.9990281999926</v>
      </c>
      <c r="Q238" s="17">
        <v>18201.150971800005</v>
      </c>
      <c r="R238" s="10">
        <v>4.4798808160743733E-2</v>
      </c>
      <c r="S238" s="9">
        <v>0.75</v>
      </c>
      <c r="T238" s="17">
        <v>15235.743749999998</v>
      </c>
      <c r="U238" s="17">
        <v>-2965.4072218000074</v>
      </c>
      <c r="V238" s="17" t="s">
        <v>2701</v>
      </c>
      <c r="W238" s="17">
        <v>158958.83400000003</v>
      </c>
      <c r="X238" s="17">
        <v>20314.325000000001</v>
      </c>
      <c r="Y238" s="17">
        <v>1066.5020625000002</v>
      </c>
      <c r="Z238" s="17">
        <v>16302.245812499998</v>
      </c>
      <c r="AA238" s="17">
        <v>-3729.9041875000003</v>
      </c>
      <c r="AB238" s="17">
        <v>416948.01263690763</v>
      </c>
      <c r="AC238" s="17">
        <v>53284.345535714281</v>
      </c>
      <c r="AD238" s="17">
        <v>2031105.56</v>
      </c>
      <c r="AE238" s="17">
        <v>441741.61</v>
      </c>
      <c r="AF238" s="17">
        <v>2117652.9300000002</v>
      </c>
      <c r="AG238" s="17">
        <v>459464.99</v>
      </c>
      <c r="AH238" s="17">
        <v>2390385.4500000002</v>
      </c>
      <c r="AI238">
        <v>133</v>
      </c>
      <c r="AJ238">
        <v>200</v>
      </c>
      <c r="AK238" s="1">
        <v>6000</v>
      </c>
      <c r="AL238" s="1">
        <v>12000</v>
      </c>
    </row>
    <row r="239" spans="1:38" x14ac:dyDescent="0.35">
      <c r="A239" t="s">
        <v>844</v>
      </c>
      <c r="B239" t="s">
        <v>845</v>
      </c>
      <c r="C239" s="2">
        <v>42667</v>
      </c>
      <c r="D239" s="3">
        <v>8.1917808219178081</v>
      </c>
      <c r="E239" s="3" t="s">
        <v>64</v>
      </c>
      <c r="F239" s="3" t="s">
        <v>8</v>
      </c>
      <c r="G239" t="s">
        <v>846</v>
      </c>
      <c r="H239" t="s">
        <v>286</v>
      </c>
      <c r="I239" t="s">
        <v>12</v>
      </c>
      <c r="J239" s="31" t="s">
        <v>9</v>
      </c>
      <c r="K239" s="17">
        <v>4325184.8099999996</v>
      </c>
      <c r="L239" s="17">
        <v>527710.22</v>
      </c>
      <c r="M239" s="26">
        <v>0.12200871018965777</v>
      </c>
      <c r="N239" s="17">
        <v>22491.279999999999</v>
      </c>
      <c r="O239" s="17">
        <v>0</v>
      </c>
      <c r="P239" s="17">
        <v>0</v>
      </c>
      <c r="Q239" s="17">
        <v>22491.279999999999</v>
      </c>
      <c r="R239" s="10">
        <v>4.2620512447153286E-2</v>
      </c>
      <c r="S239" s="9">
        <v>0.75</v>
      </c>
      <c r="T239" s="17">
        <v>19789.133249999999</v>
      </c>
      <c r="U239" s="17">
        <v>-2702.1467499999999</v>
      </c>
      <c r="V239" s="17" t="s">
        <v>2701</v>
      </c>
      <c r="W239" s="17">
        <v>216259.24049999999</v>
      </c>
      <c r="X239" s="17">
        <v>26385.510999999999</v>
      </c>
      <c r="Y239" s="17">
        <v>1385.2393274999999</v>
      </c>
      <c r="Z239" s="17">
        <v>21174.372577499998</v>
      </c>
      <c r="AA239" s="17">
        <v>-1316.9074225000004</v>
      </c>
      <c r="AB239" s="17">
        <v>154193.60756561902</v>
      </c>
      <c r="AC239" s="17">
        <v>18812.963178571434</v>
      </c>
      <c r="AD239" s="17">
        <v>2918490.65</v>
      </c>
      <c r="AE239" s="17">
        <v>421537.34</v>
      </c>
      <c r="AF239" s="17">
        <v>3510000.66</v>
      </c>
      <c r="AG239" s="17">
        <v>478865.46</v>
      </c>
      <c r="AH239" s="17">
        <v>3980513.35</v>
      </c>
      <c r="AI239">
        <v>108.66</v>
      </c>
      <c r="AJ239">
        <v>152.44999999999999</v>
      </c>
      <c r="AK239" s="1">
        <v>6000</v>
      </c>
      <c r="AL239" s="1">
        <v>9147</v>
      </c>
    </row>
    <row r="240" spans="1:38" x14ac:dyDescent="0.35">
      <c r="A240" t="s">
        <v>847</v>
      </c>
      <c r="B240" t="s">
        <v>848</v>
      </c>
      <c r="C240" s="2">
        <v>43178</v>
      </c>
      <c r="D240" s="3">
        <v>6.7917808219178086</v>
      </c>
      <c r="E240" s="3" t="s">
        <v>64</v>
      </c>
      <c r="F240" s="3" t="s">
        <v>8</v>
      </c>
      <c r="G240" t="s">
        <v>849</v>
      </c>
      <c r="H240" t="s">
        <v>254</v>
      </c>
      <c r="I240" t="s">
        <v>12</v>
      </c>
      <c r="J240" s="31" t="s">
        <v>9</v>
      </c>
      <c r="K240" s="17">
        <v>4160322.32</v>
      </c>
      <c r="L240" s="17">
        <v>613933.77000000014</v>
      </c>
      <c r="M240" s="26">
        <v>0.14756879942898274</v>
      </c>
      <c r="N240" s="17">
        <v>27103.8</v>
      </c>
      <c r="O240" s="17">
        <v>0</v>
      </c>
      <c r="P240" s="17">
        <v>0</v>
      </c>
      <c r="Q240" s="17">
        <v>27103.8</v>
      </c>
      <c r="R240" s="10">
        <v>4.4147758804667141E-2</v>
      </c>
      <c r="S240" s="9">
        <v>0.75</v>
      </c>
      <c r="T240" s="17">
        <v>23022.516375000007</v>
      </c>
      <c r="U240" s="17">
        <v>-4081.2836249999928</v>
      </c>
      <c r="V240" s="17" t="s">
        <v>2701</v>
      </c>
      <c r="W240" s="17">
        <v>208016.11600000001</v>
      </c>
      <c r="X240" s="17">
        <v>30696.688500000007</v>
      </c>
      <c r="Y240" s="17">
        <v>1611.5761462500006</v>
      </c>
      <c r="Z240" s="17">
        <v>24634.092521250008</v>
      </c>
      <c r="AA240" s="17">
        <v>-2469.7074787499914</v>
      </c>
      <c r="AB240" s="17">
        <v>239085.33204333173</v>
      </c>
      <c r="AC240" s="17">
        <v>35281.535410714161</v>
      </c>
      <c r="AD240" s="17">
        <v>4069780.06</v>
      </c>
      <c r="AE240" s="17">
        <v>367823</v>
      </c>
      <c r="AF240" s="17">
        <v>4289508.1900000004</v>
      </c>
      <c r="AG240" s="17">
        <v>622320.51</v>
      </c>
      <c r="AH240" s="17">
        <v>4922149.01</v>
      </c>
      <c r="AI240">
        <v>84.52</v>
      </c>
      <c r="AJ240">
        <v>0</v>
      </c>
      <c r="AK240" s="1">
        <v>6000</v>
      </c>
      <c r="AL240" s="1">
        <v>0</v>
      </c>
    </row>
    <row r="241" spans="1:38" x14ac:dyDescent="0.35">
      <c r="A241" t="s">
        <v>850</v>
      </c>
      <c r="B241" t="s">
        <v>851</v>
      </c>
      <c r="C241" s="2">
        <v>44986</v>
      </c>
      <c r="D241" s="3">
        <v>1.8383561643835618</v>
      </c>
      <c r="E241" s="3" t="s">
        <v>64</v>
      </c>
      <c r="F241" s="3" t="s">
        <v>8</v>
      </c>
      <c r="G241" t="s">
        <v>852</v>
      </c>
      <c r="H241" t="s">
        <v>242</v>
      </c>
      <c r="I241" t="s">
        <v>12</v>
      </c>
      <c r="J241" t="s">
        <v>12</v>
      </c>
      <c r="K241" s="17">
        <v>1172906.1499999999</v>
      </c>
      <c r="L241" s="17">
        <v>252836.4</v>
      </c>
      <c r="M241" s="10">
        <v>0.21556405003077186</v>
      </c>
      <c r="N241" s="17">
        <v>12454.11</v>
      </c>
      <c r="O241" s="17">
        <v>1089.03</v>
      </c>
      <c r="P241" s="17">
        <v>0</v>
      </c>
      <c r="Q241" s="17">
        <v>11365.08</v>
      </c>
      <c r="R241" s="10">
        <v>4.4950331518721194E-2</v>
      </c>
      <c r="S241" s="9">
        <v>0.75</v>
      </c>
      <c r="T241" s="17">
        <v>13273.911000000002</v>
      </c>
      <c r="U241" s="17">
        <v>1908.8310000000019</v>
      </c>
      <c r="V241" s="17" t="s">
        <v>64</v>
      </c>
      <c r="W241" s="17">
        <v>93832.491999999998</v>
      </c>
      <c r="X241" s="17">
        <v>20226.912</v>
      </c>
      <c r="Y241" s="17">
        <v>1668.7202400000001</v>
      </c>
      <c r="Z241" s="17">
        <v>14942.631240000002</v>
      </c>
      <c r="AA241" s="17">
        <v>2488.5212400000019</v>
      </c>
      <c r="AB241" s="17">
        <v>0</v>
      </c>
      <c r="AC241" s="17">
        <v>0</v>
      </c>
      <c r="AD241" s="17">
        <v>0</v>
      </c>
      <c r="AE241" s="17">
        <v>0</v>
      </c>
      <c r="AF241" s="17">
        <v>115916.68</v>
      </c>
      <c r="AG241" s="17">
        <v>14385.89</v>
      </c>
      <c r="AH241" s="17">
        <v>1328868.6100000001</v>
      </c>
      <c r="AI241">
        <v>88.26</v>
      </c>
      <c r="AJ241">
        <v>0</v>
      </c>
      <c r="AK241" s="1">
        <v>6000</v>
      </c>
      <c r="AL241" s="1">
        <v>0</v>
      </c>
    </row>
    <row r="242" spans="1:38" x14ac:dyDescent="0.35">
      <c r="A242" t="s">
        <v>853</v>
      </c>
      <c r="B242" t="s">
        <v>854</v>
      </c>
      <c r="C242" s="2">
        <v>41058</v>
      </c>
      <c r="D242" s="3">
        <v>12.6</v>
      </c>
      <c r="E242" s="3" t="s">
        <v>64</v>
      </c>
      <c r="F242" s="3" t="s">
        <v>8</v>
      </c>
      <c r="G242" t="s">
        <v>855</v>
      </c>
      <c r="H242" t="s">
        <v>374</v>
      </c>
      <c r="I242" t="s">
        <v>12</v>
      </c>
      <c r="J242" t="s">
        <v>12</v>
      </c>
      <c r="K242" s="17">
        <v>4885201.2</v>
      </c>
      <c r="L242" s="17">
        <v>983870.27999999991</v>
      </c>
      <c r="M242" s="26">
        <v>0.20139810822940105</v>
      </c>
      <c r="N242" s="17">
        <v>57700.299999999996</v>
      </c>
      <c r="O242" s="17">
        <v>0</v>
      </c>
      <c r="P242" s="17">
        <v>1340.8162725000002</v>
      </c>
      <c r="Q242" s="17">
        <v>56359.483727499995</v>
      </c>
      <c r="R242" s="10">
        <v>5.728344973231634E-2</v>
      </c>
      <c r="S242" s="9">
        <v>0.75</v>
      </c>
      <c r="T242" s="17">
        <v>51653.189699999995</v>
      </c>
      <c r="U242" s="17">
        <v>-4706.2940275000001</v>
      </c>
      <c r="V242" s="17" t="s">
        <v>2701</v>
      </c>
      <c r="W242" s="17">
        <v>390816.09600000002</v>
      </c>
      <c r="X242" s="17">
        <v>78709.622399999993</v>
      </c>
      <c r="Y242" s="17">
        <v>6493.5438479999993</v>
      </c>
      <c r="Z242" s="17">
        <v>58146.733547999997</v>
      </c>
      <c r="AA242" s="17">
        <v>446.43354800000088</v>
      </c>
      <c r="AB242" s="17">
        <v>0</v>
      </c>
      <c r="AC242" s="17">
        <v>0</v>
      </c>
      <c r="AD242" s="17">
        <v>2627979.37</v>
      </c>
      <c r="AE242" s="17">
        <v>447012.21</v>
      </c>
      <c r="AF242" s="17">
        <v>6150516.7800000003</v>
      </c>
      <c r="AG242" s="17">
        <v>946837.71</v>
      </c>
      <c r="AH242" s="17">
        <v>7856181.3700000001</v>
      </c>
      <c r="AI242">
        <v>62.18</v>
      </c>
      <c r="AJ242">
        <v>0</v>
      </c>
      <c r="AK242" s="1">
        <v>6000</v>
      </c>
      <c r="AL242" s="1">
        <v>0</v>
      </c>
    </row>
    <row r="243" spans="1:38" x14ac:dyDescent="0.35">
      <c r="A243" t="s">
        <v>856</v>
      </c>
      <c r="B243" t="s">
        <v>857</v>
      </c>
      <c r="C243" s="2">
        <v>37543</v>
      </c>
      <c r="D243" s="3">
        <v>22.230136986301371</v>
      </c>
      <c r="E243" s="3" t="s">
        <v>64</v>
      </c>
      <c r="F243" s="3" t="s">
        <v>8</v>
      </c>
      <c r="G243" t="s">
        <v>858</v>
      </c>
      <c r="H243" t="s">
        <v>364</v>
      </c>
      <c r="I243" t="s">
        <v>12</v>
      </c>
      <c r="J243" t="s">
        <v>12</v>
      </c>
      <c r="K243" s="17">
        <v>1040276.74</v>
      </c>
      <c r="L243" s="17">
        <v>347228.33</v>
      </c>
      <c r="M243" s="10">
        <v>0.33378457543903173</v>
      </c>
      <c r="N243" s="17">
        <v>24069.680000000004</v>
      </c>
      <c r="O243" s="17">
        <v>0</v>
      </c>
      <c r="P243" s="17">
        <v>0</v>
      </c>
      <c r="Q243" s="17">
        <v>24069.680000000004</v>
      </c>
      <c r="R243" s="10">
        <v>6.9319459042987655E-2</v>
      </c>
      <c r="S243" s="9">
        <v>1.2</v>
      </c>
      <c r="T243" s="17">
        <v>29167.179720000004</v>
      </c>
      <c r="U243" s="17">
        <v>5097.4997199999998</v>
      </c>
      <c r="V243" s="17" t="s">
        <v>64</v>
      </c>
      <c r="W243" s="17">
        <v>83222.139200000005</v>
      </c>
      <c r="X243" s="17">
        <v>27778.2664</v>
      </c>
      <c r="Y243" s="17">
        <v>3666.7311648</v>
      </c>
      <c r="Z243" s="17">
        <v>32833.910884800003</v>
      </c>
      <c r="AA243" s="17">
        <v>8764.2308847999993</v>
      </c>
      <c r="AB243" s="17">
        <v>0</v>
      </c>
      <c r="AC243" s="17">
        <v>0</v>
      </c>
      <c r="AD243" s="17">
        <v>1212676.92</v>
      </c>
      <c r="AE243" s="17">
        <v>496599.98</v>
      </c>
      <c r="AF243" s="17">
        <v>1300164.02</v>
      </c>
      <c r="AG243" s="17">
        <v>441723.33</v>
      </c>
      <c r="AH243" s="17">
        <v>1609161.61</v>
      </c>
      <c r="AI243">
        <v>64.650000000000006</v>
      </c>
      <c r="AJ243">
        <v>0</v>
      </c>
      <c r="AK243" s="1">
        <v>6000</v>
      </c>
      <c r="AL243" s="1">
        <v>0</v>
      </c>
    </row>
    <row r="244" spans="1:38" x14ac:dyDescent="0.35">
      <c r="A244" t="s">
        <v>859</v>
      </c>
      <c r="B244" t="s">
        <v>860</v>
      </c>
      <c r="C244" s="2">
        <v>44452</v>
      </c>
      <c r="D244" s="3">
        <v>3.3013698630136985</v>
      </c>
      <c r="E244" s="3" t="s">
        <v>64</v>
      </c>
      <c r="F244" s="3" t="s">
        <v>8</v>
      </c>
      <c r="G244" t="s">
        <v>861</v>
      </c>
      <c r="H244" t="s">
        <v>364</v>
      </c>
      <c r="I244" t="s">
        <v>12</v>
      </c>
      <c r="J244" t="s">
        <v>12</v>
      </c>
      <c r="K244" s="17">
        <v>3016641.12</v>
      </c>
      <c r="L244" s="17">
        <v>796522.76</v>
      </c>
      <c r="M244" s="10">
        <v>0.26404292997239259</v>
      </c>
      <c r="N244" s="17">
        <v>61916.44</v>
      </c>
      <c r="O244" s="17">
        <v>0</v>
      </c>
      <c r="P244" s="17">
        <v>0</v>
      </c>
      <c r="Q244" s="17">
        <v>61916.44</v>
      </c>
      <c r="R244" s="10">
        <v>7.7733422206290759E-2</v>
      </c>
      <c r="S244" s="9">
        <v>1</v>
      </c>
      <c r="T244" s="17">
        <v>55756.593200000003</v>
      </c>
      <c r="U244" s="17">
        <v>-6159.8467999999993</v>
      </c>
      <c r="V244" s="17" t="s">
        <v>2701</v>
      </c>
      <c r="W244" s="17">
        <v>241331.28960000002</v>
      </c>
      <c r="X244" s="17">
        <v>63721.820800000001</v>
      </c>
      <c r="Y244" s="17">
        <v>7009.4002879999998</v>
      </c>
      <c r="Z244" s="17">
        <v>62765.993488</v>
      </c>
      <c r="AA244" s="17">
        <v>849.55348799999774</v>
      </c>
      <c r="AB244" s="17">
        <v>0</v>
      </c>
      <c r="AC244" s="17">
        <v>0</v>
      </c>
      <c r="AD244" s="17">
        <v>1440429.69</v>
      </c>
      <c r="AE244" s="17">
        <v>403227.67</v>
      </c>
      <c r="AF244" s="17">
        <v>2506973.17</v>
      </c>
      <c r="AG244" s="17">
        <v>645627.93000000005</v>
      </c>
      <c r="AH244" s="17">
        <v>3057996.83</v>
      </c>
      <c r="AI244">
        <v>98.65</v>
      </c>
      <c r="AJ244">
        <v>0</v>
      </c>
      <c r="AK244" s="1">
        <v>6000</v>
      </c>
      <c r="AL244" s="1">
        <v>0</v>
      </c>
    </row>
    <row r="245" spans="1:38" x14ac:dyDescent="0.35">
      <c r="A245" t="s">
        <v>862</v>
      </c>
      <c r="B245" t="s">
        <v>863</v>
      </c>
      <c r="C245" s="2">
        <v>44529</v>
      </c>
      <c r="D245" s="3">
        <v>3.0904109589041098</v>
      </c>
      <c r="E245" s="3" t="s">
        <v>64</v>
      </c>
      <c r="F245" s="3" t="s">
        <v>8</v>
      </c>
      <c r="G245" t="s">
        <v>864</v>
      </c>
      <c r="H245" t="s">
        <v>374</v>
      </c>
      <c r="I245" t="s">
        <v>12</v>
      </c>
      <c r="J245" s="31" t="s">
        <v>9</v>
      </c>
      <c r="K245" s="17">
        <v>2332718.7799999998</v>
      </c>
      <c r="L245" s="17">
        <v>502970.47</v>
      </c>
      <c r="M245" s="26">
        <v>0.21561556168377913</v>
      </c>
      <c r="N245" s="17">
        <v>24903.850000000006</v>
      </c>
      <c r="O245" s="17">
        <v>0</v>
      </c>
      <c r="P245" s="17">
        <v>0</v>
      </c>
      <c r="Q245" s="17">
        <v>24903.850000000006</v>
      </c>
      <c r="R245" s="10">
        <v>4.9513543011779612E-2</v>
      </c>
      <c r="S245" s="9">
        <v>0.75</v>
      </c>
      <c r="T245" s="17">
        <v>18861.392625</v>
      </c>
      <c r="U245" s="17">
        <v>-6042.4573750000054</v>
      </c>
      <c r="V245" s="17" t="s">
        <v>2701</v>
      </c>
      <c r="W245" s="17">
        <v>116635.939</v>
      </c>
      <c r="X245" s="17">
        <v>25148.523499999999</v>
      </c>
      <c r="Y245" s="17">
        <v>1320.2974837500001</v>
      </c>
      <c r="Z245" s="17">
        <v>20181.690108750001</v>
      </c>
      <c r="AA245" s="17">
        <v>-4722.1598912500049</v>
      </c>
      <c r="AB245" s="17">
        <v>312869.00857737212</v>
      </c>
      <c r="AC245" s="17">
        <v>67459.427017857204</v>
      </c>
      <c r="AD245" s="17">
        <v>1608343.21</v>
      </c>
      <c r="AE245" s="17">
        <v>301680.28000000003</v>
      </c>
      <c r="AF245" s="17">
        <v>2401076.2000000002</v>
      </c>
      <c r="AG245" s="17">
        <v>503562.21</v>
      </c>
      <c r="AH245" s="17">
        <v>2823363.78</v>
      </c>
      <c r="AI245">
        <v>82.62</v>
      </c>
      <c r="AJ245">
        <v>0</v>
      </c>
      <c r="AK245" s="1">
        <v>3750</v>
      </c>
      <c r="AL245" s="1">
        <v>0</v>
      </c>
    </row>
    <row r="246" spans="1:38" x14ac:dyDescent="0.35">
      <c r="A246" t="s">
        <v>865</v>
      </c>
      <c r="B246" t="s">
        <v>866</v>
      </c>
      <c r="C246" s="2">
        <v>43843</v>
      </c>
      <c r="D246" s="3">
        <v>4.9698630136986299</v>
      </c>
      <c r="E246" s="3" t="s">
        <v>64</v>
      </c>
      <c r="F246" s="3" t="s">
        <v>8</v>
      </c>
      <c r="G246" t="s">
        <v>867</v>
      </c>
      <c r="H246" t="s">
        <v>374</v>
      </c>
      <c r="I246" t="s">
        <v>12</v>
      </c>
      <c r="J246" t="s">
        <v>12</v>
      </c>
      <c r="K246" s="17">
        <v>2661068.27</v>
      </c>
      <c r="L246" s="17">
        <v>616262.17999999993</v>
      </c>
      <c r="M246" s="10">
        <v>0.23158450572183176</v>
      </c>
      <c r="N246" s="17">
        <v>43499.630000000005</v>
      </c>
      <c r="O246" s="17">
        <v>0</v>
      </c>
      <c r="P246" s="17">
        <v>0</v>
      </c>
      <c r="Q246" s="17">
        <v>43499.630000000005</v>
      </c>
      <c r="R246" s="10">
        <v>7.0586239772169712E-2</v>
      </c>
      <c r="S246" s="9">
        <v>0.75</v>
      </c>
      <c r="T246" s="17">
        <v>32353.764449999999</v>
      </c>
      <c r="U246" s="17">
        <v>-11145.865550000006</v>
      </c>
      <c r="V246" s="17" t="s">
        <v>2701</v>
      </c>
      <c r="W246" s="17">
        <v>212885.46160000001</v>
      </c>
      <c r="X246" s="17">
        <v>49300.974399999999</v>
      </c>
      <c r="Y246" s="17">
        <v>4067.3303879999999</v>
      </c>
      <c r="Z246" s="17">
        <v>36421.094837999997</v>
      </c>
      <c r="AA246" s="17">
        <v>-7078.5351620000074</v>
      </c>
      <c r="AB246" s="17">
        <v>277869.71090302581</v>
      </c>
      <c r="AC246" s="17">
        <v>64350.319654545521</v>
      </c>
      <c r="AD246" s="17">
        <v>1772756.45</v>
      </c>
      <c r="AE246" s="17">
        <v>380178.99</v>
      </c>
      <c r="AF246" s="17">
        <v>3023585.52</v>
      </c>
      <c r="AG246" s="17">
        <v>666058.79</v>
      </c>
      <c r="AH246" s="17">
        <v>3024612.93</v>
      </c>
      <c r="AI246">
        <v>87.98</v>
      </c>
      <c r="AJ246">
        <v>0</v>
      </c>
      <c r="AK246" s="1">
        <v>6000</v>
      </c>
      <c r="AL246" s="1">
        <v>0</v>
      </c>
    </row>
    <row r="247" spans="1:38" x14ac:dyDescent="0.35">
      <c r="A247" t="s">
        <v>868</v>
      </c>
      <c r="B247" t="s">
        <v>869</v>
      </c>
      <c r="C247" s="2">
        <v>28677</v>
      </c>
      <c r="D247" s="3">
        <v>46.520547945205479</v>
      </c>
      <c r="E247" s="3" t="s">
        <v>64</v>
      </c>
      <c r="F247" s="3" t="s">
        <v>8</v>
      </c>
      <c r="G247" t="s">
        <v>870</v>
      </c>
      <c r="H247" t="s">
        <v>364</v>
      </c>
      <c r="I247" t="s">
        <v>12</v>
      </c>
      <c r="J247" t="s">
        <v>12</v>
      </c>
      <c r="K247" s="17">
        <v>2308769.5099999998</v>
      </c>
      <c r="L247" s="17">
        <v>536741.13</v>
      </c>
      <c r="M247" s="10">
        <v>0.23247930452789117</v>
      </c>
      <c r="N247" s="17">
        <v>32755.829999999998</v>
      </c>
      <c r="O247" s="17">
        <v>0</v>
      </c>
      <c r="P247" s="17">
        <v>0</v>
      </c>
      <c r="Q247" s="17">
        <v>32755.829999999998</v>
      </c>
      <c r="R247" s="10">
        <v>6.10272404501589E-2</v>
      </c>
      <c r="S247" s="9">
        <v>0.75</v>
      </c>
      <c r="T247" s="17">
        <v>28178.909325000004</v>
      </c>
      <c r="U247" s="17">
        <v>-4576.9206749999939</v>
      </c>
      <c r="V247" s="17" t="s">
        <v>2701</v>
      </c>
      <c r="W247" s="17">
        <v>184701.56079999998</v>
      </c>
      <c r="X247" s="17">
        <v>42939.290399999998</v>
      </c>
      <c r="Y247" s="17">
        <v>3542.491458</v>
      </c>
      <c r="Z247" s="17">
        <v>31721.400783000005</v>
      </c>
      <c r="AA247" s="17">
        <v>-1034.4292169999935</v>
      </c>
      <c r="AB247" s="17">
        <v>40450.49081605026</v>
      </c>
      <c r="AC247" s="17">
        <v>9403.9019727272134</v>
      </c>
      <c r="AD247" s="17">
        <v>2188555.0299999998</v>
      </c>
      <c r="AE247" s="17">
        <v>539092.15</v>
      </c>
      <c r="AF247" s="17">
        <v>2485547.9</v>
      </c>
      <c r="AG247" s="17">
        <v>593332.21</v>
      </c>
      <c r="AH247" s="17">
        <v>2829040.33</v>
      </c>
      <c r="AI247">
        <v>81.61</v>
      </c>
      <c r="AJ247">
        <v>0</v>
      </c>
      <c r="AK247" s="1">
        <v>6000</v>
      </c>
      <c r="AL247" s="1">
        <v>0</v>
      </c>
    </row>
    <row r="248" spans="1:38" x14ac:dyDescent="0.35">
      <c r="A248" t="s">
        <v>871</v>
      </c>
      <c r="B248" t="s">
        <v>872</v>
      </c>
      <c r="C248" s="2">
        <v>44868</v>
      </c>
      <c r="D248" s="3">
        <v>2.1616438356164385</v>
      </c>
      <c r="E248" s="3" t="s">
        <v>64</v>
      </c>
      <c r="F248" s="3" t="s">
        <v>8</v>
      </c>
      <c r="G248" t="s">
        <v>873</v>
      </c>
      <c r="H248" t="s">
        <v>381</v>
      </c>
      <c r="I248" t="s">
        <v>12</v>
      </c>
      <c r="J248" t="s">
        <v>12</v>
      </c>
      <c r="K248" s="17">
        <v>845476.42</v>
      </c>
      <c r="L248" s="17">
        <v>220408.53999999998</v>
      </c>
      <c r="M248" s="10">
        <v>0.26069152821553554</v>
      </c>
      <c r="N248" s="17">
        <v>13117.350000000002</v>
      </c>
      <c r="O248" s="17">
        <v>0</v>
      </c>
      <c r="P248" s="17">
        <v>0</v>
      </c>
      <c r="Q248" s="17">
        <v>13117.350000000002</v>
      </c>
      <c r="R248" s="10">
        <v>5.9513801053262289E-2</v>
      </c>
      <c r="S248" s="9">
        <v>1</v>
      </c>
      <c r="T248" s="17">
        <v>15428.5978</v>
      </c>
      <c r="U248" s="17">
        <v>2311.2477999999974</v>
      </c>
      <c r="V248" s="17" t="s">
        <v>64</v>
      </c>
      <c r="W248" s="17">
        <v>67638.113600000012</v>
      </c>
      <c r="X248" s="17">
        <v>17632.683199999999</v>
      </c>
      <c r="Y248" s="17">
        <v>1939.5951519999999</v>
      </c>
      <c r="Z248" s="17">
        <v>17368.192951999998</v>
      </c>
      <c r="AA248" s="17">
        <v>4250.8429519999954</v>
      </c>
      <c r="AB248" s="17">
        <v>0</v>
      </c>
      <c r="AC248" s="17">
        <v>0</v>
      </c>
      <c r="AD248" s="17">
        <v>3423.7</v>
      </c>
      <c r="AE248" s="17">
        <v>863.82</v>
      </c>
      <c r="AF248" s="17">
        <v>515215.99</v>
      </c>
      <c r="AG248" s="17">
        <v>138726.93</v>
      </c>
      <c r="AH248" s="17">
        <v>743242.66</v>
      </c>
      <c r="AI248">
        <v>113.76</v>
      </c>
      <c r="AJ248">
        <v>190.7</v>
      </c>
      <c r="AK248" s="1">
        <v>6000</v>
      </c>
      <c r="AL248" s="1">
        <v>11442</v>
      </c>
    </row>
    <row r="249" spans="1:38" x14ac:dyDescent="0.35">
      <c r="A249" t="s">
        <v>874</v>
      </c>
      <c r="B249" t="s">
        <v>875</v>
      </c>
      <c r="C249" s="2">
        <v>41217</v>
      </c>
      <c r="D249" s="3">
        <v>12.164383561643836</v>
      </c>
      <c r="E249" s="3" t="s">
        <v>64</v>
      </c>
      <c r="F249" s="3" t="s">
        <v>8</v>
      </c>
      <c r="G249" t="s">
        <v>876</v>
      </c>
      <c r="H249" t="s">
        <v>286</v>
      </c>
      <c r="I249" t="s">
        <v>12</v>
      </c>
      <c r="J249" s="31" t="s">
        <v>9</v>
      </c>
      <c r="K249" s="17">
        <v>2085254.99</v>
      </c>
      <c r="L249" s="17">
        <v>223185.22999999998</v>
      </c>
      <c r="M249" s="26">
        <v>0.10703018626992951</v>
      </c>
      <c r="N249" s="17">
        <v>7811.01</v>
      </c>
      <c r="O249" s="17">
        <v>0</v>
      </c>
      <c r="P249" s="17">
        <v>0</v>
      </c>
      <c r="Q249" s="17">
        <v>7811.01</v>
      </c>
      <c r="R249" s="10">
        <v>3.4997880460100342E-2</v>
      </c>
      <c r="S249" s="9">
        <v>0.75</v>
      </c>
      <c r="T249" s="17">
        <v>8369.4461250000004</v>
      </c>
      <c r="U249" s="17">
        <v>558.43612500000017</v>
      </c>
      <c r="V249" s="17" t="s">
        <v>64</v>
      </c>
      <c r="W249" s="17">
        <v>104262.74950000001</v>
      </c>
      <c r="X249" s="17">
        <v>11159.261500000001</v>
      </c>
      <c r="Y249" s="17">
        <v>585.86122875000012</v>
      </c>
      <c r="Z249" s="17">
        <v>8955.3073537500004</v>
      </c>
      <c r="AA249" s="17">
        <v>1144.2973537500002</v>
      </c>
      <c r="AB249" s="17">
        <v>0</v>
      </c>
      <c r="AC249" s="17">
        <v>0</v>
      </c>
      <c r="AD249" s="17">
        <v>2723542.45</v>
      </c>
      <c r="AE249" s="17">
        <v>346850.78</v>
      </c>
      <c r="AF249" s="17">
        <v>1659917.53</v>
      </c>
      <c r="AG249" s="17">
        <v>169276.71</v>
      </c>
      <c r="AH249" s="17">
        <v>3802061.97</v>
      </c>
      <c r="AI249">
        <v>54.85</v>
      </c>
      <c r="AJ249">
        <v>0</v>
      </c>
      <c r="AK249" s="1">
        <v>6000</v>
      </c>
      <c r="AL249" s="1">
        <v>0</v>
      </c>
    </row>
    <row r="250" spans="1:38" x14ac:dyDescent="0.35">
      <c r="A250" t="s">
        <v>877</v>
      </c>
      <c r="B250" t="s">
        <v>878</v>
      </c>
      <c r="C250" s="2">
        <v>41688</v>
      </c>
      <c r="D250" s="3">
        <v>10.873972602739727</v>
      </c>
      <c r="E250" s="3" t="s">
        <v>64</v>
      </c>
      <c r="F250" s="3" t="s">
        <v>8</v>
      </c>
      <c r="G250" t="s">
        <v>879</v>
      </c>
      <c r="H250" t="s">
        <v>254</v>
      </c>
      <c r="I250" t="s">
        <v>12</v>
      </c>
      <c r="J250" t="s">
        <v>12</v>
      </c>
      <c r="K250" s="17">
        <v>2744216.75</v>
      </c>
      <c r="L250" s="17">
        <v>642810.98999999987</v>
      </c>
      <c r="M250" s="10">
        <v>0.23424206196540412</v>
      </c>
      <c r="N250" s="17">
        <v>47523.229999999996</v>
      </c>
      <c r="O250" s="17">
        <v>0</v>
      </c>
      <c r="P250" s="17">
        <v>161.15910787499979</v>
      </c>
      <c r="Q250" s="17">
        <v>47362.070892124997</v>
      </c>
      <c r="R250" s="10">
        <v>7.3679622204537928E-2</v>
      </c>
      <c r="S250" s="9">
        <v>0.75</v>
      </c>
      <c r="T250" s="17">
        <v>33747.576974999996</v>
      </c>
      <c r="U250" s="17">
        <v>-13614.493917125001</v>
      </c>
      <c r="V250" s="17" t="s">
        <v>2701</v>
      </c>
      <c r="W250" s="17">
        <v>219537.34</v>
      </c>
      <c r="X250" s="17">
        <v>51424.879199999988</v>
      </c>
      <c r="Y250" s="17">
        <v>4242.5525339999986</v>
      </c>
      <c r="Z250" s="17">
        <v>37990.129508999991</v>
      </c>
      <c r="AA250" s="17">
        <v>-9533.1004910000047</v>
      </c>
      <c r="AB250" s="17">
        <v>369978.59902284155</v>
      </c>
      <c r="AC250" s="17">
        <v>86664.54991818186</v>
      </c>
      <c r="AD250" s="17">
        <v>1882623.35</v>
      </c>
      <c r="AE250" s="17">
        <v>506515.16</v>
      </c>
      <c r="AF250" s="17">
        <v>2328719.8199999998</v>
      </c>
      <c r="AG250" s="17">
        <v>600293.01</v>
      </c>
      <c r="AH250" s="17">
        <v>2678952.4</v>
      </c>
      <c r="AI250">
        <v>102.44</v>
      </c>
      <c r="AJ250">
        <v>112.2</v>
      </c>
      <c r="AK250" s="1">
        <v>6000</v>
      </c>
      <c r="AL250" s="1">
        <v>6732</v>
      </c>
    </row>
    <row r="251" spans="1:38" x14ac:dyDescent="0.35">
      <c r="A251" t="s">
        <v>880</v>
      </c>
      <c r="B251" t="s">
        <v>881</v>
      </c>
      <c r="C251" s="2">
        <v>42543</v>
      </c>
      <c r="D251" s="3">
        <v>8.5315068493150683</v>
      </c>
      <c r="E251" s="3" t="s">
        <v>64</v>
      </c>
      <c r="F251" s="3" t="s">
        <v>8</v>
      </c>
      <c r="G251" t="s">
        <v>882</v>
      </c>
      <c r="H251" t="s">
        <v>286</v>
      </c>
      <c r="I251" t="s">
        <v>12</v>
      </c>
      <c r="J251" s="31" t="s">
        <v>9</v>
      </c>
      <c r="K251" s="17">
        <v>6505271.1600000001</v>
      </c>
      <c r="L251" s="17">
        <v>1031617.85</v>
      </c>
      <c r="M251" s="26">
        <v>0.15858183688687313</v>
      </c>
      <c r="N251" s="17">
        <v>52040.219999999987</v>
      </c>
      <c r="O251" s="17">
        <v>0</v>
      </c>
      <c r="P251" s="17">
        <v>134.29277549999983</v>
      </c>
      <c r="Q251" s="17">
        <v>51905.927224499988</v>
      </c>
      <c r="R251" s="10">
        <v>5.0315072799971411E-2</v>
      </c>
      <c r="S251" s="9">
        <v>0.75</v>
      </c>
      <c r="T251" s="17">
        <v>38685.669374999998</v>
      </c>
      <c r="U251" s="17">
        <v>-13220.257849499991</v>
      </c>
      <c r="V251" s="17" t="s">
        <v>2701</v>
      </c>
      <c r="W251" s="17">
        <v>325263.55800000002</v>
      </c>
      <c r="X251" s="17">
        <v>51580.892500000002</v>
      </c>
      <c r="Y251" s="17">
        <v>2707.9968562500003</v>
      </c>
      <c r="Z251" s="17">
        <v>41393.666231249998</v>
      </c>
      <c r="AA251" s="17">
        <v>-10646.553768749989</v>
      </c>
      <c r="AB251" s="17">
        <v>959086.03566217597</v>
      </c>
      <c r="AC251" s="17">
        <v>152093.62526785699</v>
      </c>
      <c r="AD251" s="17">
        <v>5087220.63</v>
      </c>
      <c r="AE251" s="17">
        <v>771250.99</v>
      </c>
      <c r="AF251" s="17">
        <v>5649499.4199999999</v>
      </c>
      <c r="AG251" s="17">
        <v>918145.57</v>
      </c>
      <c r="AH251" s="17">
        <v>6211598.9199999999</v>
      </c>
      <c r="AI251">
        <v>104.73</v>
      </c>
      <c r="AJ251">
        <v>123.65</v>
      </c>
      <c r="AK251" s="1">
        <v>6000</v>
      </c>
      <c r="AL251" s="1">
        <v>7419</v>
      </c>
    </row>
    <row r="252" spans="1:38" x14ac:dyDescent="0.35">
      <c r="A252" t="s">
        <v>883</v>
      </c>
      <c r="B252" t="s">
        <v>884</v>
      </c>
      <c r="C252" s="2">
        <v>43556</v>
      </c>
      <c r="D252" s="3">
        <v>5.7561643835616438</v>
      </c>
      <c r="E252" s="3" t="s">
        <v>64</v>
      </c>
      <c r="F252" s="3" t="s">
        <v>8</v>
      </c>
      <c r="G252" t="s">
        <v>885</v>
      </c>
      <c r="H252" t="s">
        <v>242</v>
      </c>
      <c r="I252" t="s">
        <v>12</v>
      </c>
      <c r="J252" t="s">
        <v>12</v>
      </c>
      <c r="K252" s="17">
        <v>3046617.33</v>
      </c>
      <c r="L252" s="17">
        <v>703241.38000000012</v>
      </c>
      <c r="M252" s="10">
        <v>0.23082694799743692</v>
      </c>
      <c r="N252" s="17">
        <v>54605.95</v>
      </c>
      <c r="O252" s="17">
        <v>0</v>
      </c>
      <c r="P252" s="17">
        <v>1236.7414170000011</v>
      </c>
      <c r="Q252" s="17">
        <v>53369.208583</v>
      </c>
      <c r="R252" s="10">
        <v>7.5890313199430889E-2</v>
      </c>
      <c r="S252" s="9">
        <v>0.75</v>
      </c>
      <c r="T252" s="17">
        <v>36920.172450000013</v>
      </c>
      <c r="U252" s="17">
        <v>-16449.036132999987</v>
      </c>
      <c r="V252" s="17" t="s">
        <v>2701</v>
      </c>
      <c r="W252" s="17">
        <v>243729.38640000002</v>
      </c>
      <c r="X252" s="17">
        <v>56259.310400000009</v>
      </c>
      <c r="Y252" s="17">
        <v>4641.3931080000002</v>
      </c>
      <c r="Z252" s="17">
        <v>41561.565558000017</v>
      </c>
      <c r="AA252" s="17">
        <v>-13044.38444199998</v>
      </c>
      <c r="AB252" s="17">
        <v>513741.19936120929</v>
      </c>
      <c r="AC252" s="17">
        <v>118585.31310909073</v>
      </c>
      <c r="AD252" s="17">
        <v>2698239.79</v>
      </c>
      <c r="AE252" s="17">
        <v>617090.35</v>
      </c>
      <c r="AF252" s="17">
        <v>3429028.26</v>
      </c>
      <c r="AG252" s="17">
        <v>835889.28</v>
      </c>
      <c r="AH252" s="17">
        <v>3939869.48</v>
      </c>
      <c r="AI252">
        <v>77.33</v>
      </c>
      <c r="AJ252">
        <v>0</v>
      </c>
      <c r="AK252" s="1">
        <v>6000</v>
      </c>
      <c r="AL252" s="1">
        <v>0</v>
      </c>
    </row>
    <row r="253" spans="1:38" x14ac:dyDescent="0.35">
      <c r="A253" t="s">
        <v>886</v>
      </c>
      <c r="B253" t="s">
        <v>887</v>
      </c>
      <c r="C253" s="2">
        <v>43497</v>
      </c>
      <c r="D253" s="3">
        <v>5.9178082191780819</v>
      </c>
      <c r="E253" s="3" t="s">
        <v>64</v>
      </c>
      <c r="F253" s="3" t="s">
        <v>8</v>
      </c>
      <c r="G253" t="s">
        <v>888</v>
      </c>
      <c r="H253" t="s">
        <v>381</v>
      </c>
      <c r="I253" t="s">
        <v>12</v>
      </c>
      <c r="J253" t="s">
        <v>12</v>
      </c>
      <c r="K253" s="17">
        <v>4178115.79</v>
      </c>
      <c r="L253" s="17">
        <v>1098994.4099999997</v>
      </c>
      <c r="M253" s="10">
        <v>0.26303589111397024</v>
      </c>
      <c r="N253" s="17">
        <v>94654.27</v>
      </c>
      <c r="O253" s="17">
        <v>0</v>
      </c>
      <c r="P253" s="17">
        <v>0</v>
      </c>
      <c r="Q253" s="17">
        <v>94654.27</v>
      </c>
      <c r="R253" s="10">
        <v>8.6128072298384151E-2</v>
      </c>
      <c r="S253" s="9">
        <v>1</v>
      </c>
      <c r="T253" s="17">
        <v>76929.608699999982</v>
      </c>
      <c r="U253" s="17">
        <v>-17724.661300000022</v>
      </c>
      <c r="V253" s="17" t="s">
        <v>2701</v>
      </c>
      <c r="W253" s="17">
        <v>334249.26319999999</v>
      </c>
      <c r="X253" s="17">
        <v>87919.552799999976</v>
      </c>
      <c r="Y253" s="17">
        <v>9671.1508079999967</v>
      </c>
      <c r="Z253" s="17">
        <v>86600.759507999974</v>
      </c>
      <c r="AA253" s="17">
        <v>-8053.5104920000304</v>
      </c>
      <c r="AB253" s="17">
        <v>278341.22345582186</v>
      </c>
      <c r="AC253" s="17">
        <v>73213.731745454817</v>
      </c>
      <c r="AD253" s="17">
        <v>3950874.31</v>
      </c>
      <c r="AE253" s="17">
        <v>1208843.27</v>
      </c>
      <c r="AF253" s="17">
        <v>4099530.46</v>
      </c>
      <c r="AG253" s="17">
        <v>1102618.8600000001</v>
      </c>
      <c r="AH253" s="17">
        <v>4506532.4400000004</v>
      </c>
      <c r="AI253">
        <v>92.71</v>
      </c>
      <c r="AJ253">
        <v>0</v>
      </c>
      <c r="AK253" s="1">
        <v>6000</v>
      </c>
      <c r="AL253" s="1">
        <v>0</v>
      </c>
    </row>
    <row r="254" spans="1:38" x14ac:dyDescent="0.35">
      <c r="A254" t="s">
        <v>889</v>
      </c>
      <c r="B254" t="s">
        <v>890</v>
      </c>
      <c r="C254" s="2">
        <v>43409</v>
      </c>
      <c r="D254" s="3">
        <v>6.1589041095890407</v>
      </c>
      <c r="E254" s="3" t="s">
        <v>64</v>
      </c>
      <c r="F254" s="3" t="s">
        <v>8</v>
      </c>
      <c r="G254" t="s">
        <v>891</v>
      </c>
      <c r="H254" t="s">
        <v>164</v>
      </c>
      <c r="I254" t="s">
        <v>12</v>
      </c>
      <c r="J254" t="s">
        <v>12</v>
      </c>
      <c r="K254" s="17">
        <v>2616847.4900000002</v>
      </c>
      <c r="L254" s="17">
        <v>681940.40999999992</v>
      </c>
      <c r="M254" s="10">
        <v>0.2605961610701279</v>
      </c>
      <c r="N254" s="17">
        <v>51344.850000000006</v>
      </c>
      <c r="O254" s="17">
        <v>0</v>
      </c>
      <c r="P254" s="17">
        <v>0</v>
      </c>
      <c r="Q254" s="17">
        <v>51344.850000000006</v>
      </c>
      <c r="R254" s="10">
        <v>7.5292282503100258E-2</v>
      </c>
      <c r="S254" s="9">
        <v>1</v>
      </c>
      <c r="T254" s="17">
        <v>47735.828699999998</v>
      </c>
      <c r="U254" s="17">
        <v>-3609.0213000000076</v>
      </c>
      <c r="V254" s="17" t="s">
        <v>2701</v>
      </c>
      <c r="W254" s="17">
        <v>209347.79920000001</v>
      </c>
      <c r="X254" s="17">
        <v>54555.232799999991</v>
      </c>
      <c r="Y254" s="17">
        <v>6001.0756079999992</v>
      </c>
      <c r="Z254" s="17">
        <v>53736.904307999997</v>
      </c>
      <c r="AA254" s="17">
        <v>2392.0543079999916</v>
      </c>
      <c r="AB254" s="17">
        <v>0</v>
      </c>
      <c r="AC254" s="17">
        <v>0</v>
      </c>
      <c r="AD254" s="17">
        <v>3001187.46</v>
      </c>
      <c r="AE254" s="17">
        <v>812887.95</v>
      </c>
      <c r="AF254" s="17">
        <v>2382348.34</v>
      </c>
      <c r="AG254" s="17">
        <v>618592.32999999996</v>
      </c>
      <c r="AH254" s="17">
        <v>2823720.8</v>
      </c>
      <c r="AI254">
        <v>92.67</v>
      </c>
      <c r="AJ254">
        <v>0</v>
      </c>
      <c r="AK254" s="1">
        <v>6000</v>
      </c>
      <c r="AL254" s="1">
        <v>0</v>
      </c>
    </row>
    <row r="255" spans="1:38" x14ac:dyDescent="0.35">
      <c r="A255" t="s">
        <v>892</v>
      </c>
      <c r="B255" t="s">
        <v>893</v>
      </c>
      <c r="C255" s="2">
        <v>37292</v>
      </c>
      <c r="D255" s="3">
        <v>22.917808219178081</v>
      </c>
      <c r="E255" s="3" t="s">
        <v>64</v>
      </c>
      <c r="F255" s="3" t="s">
        <v>8</v>
      </c>
      <c r="G255" t="s">
        <v>894</v>
      </c>
      <c r="H255" t="s">
        <v>250</v>
      </c>
      <c r="I255" t="s">
        <v>12</v>
      </c>
      <c r="J255" t="s">
        <v>12</v>
      </c>
      <c r="K255" s="17">
        <v>2053750.44</v>
      </c>
      <c r="L255" s="17">
        <v>532286.93000000005</v>
      </c>
      <c r="M255" s="10">
        <v>0.25917799925097035</v>
      </c>
      <c r="N255" s="17">
        <v>36141.67</v>
      </c>
      <c r="O255" s="17">
        <v>0</v>
      </c>
      <c r="P255" s="17">
        <v>1683.3659589002054</v>
      </c>
      <c r="Q255" s="17">
        <v>34458.304041099793</v>
      </c>
      <c r="R255" s="10">
        <v>6.4736333167338511E-2</v>
      </c>
      <c r="S255" s="9">
        <v>1</v>
      </c>
      <c r="T255" s="17">
        <v>37260.085100000004</v>
      </c>
      <c r="U255" s="17">
        <v>2801.7810589002111</v>
      </c>
      <c r="V255" s="17" t="s">
        <v>64</v>
      </c>
      <c r="W255" s="17">
        <v>164300.03520000001</v>
      </c>
      <c r="X255" s="17">
        <v>42582.954400000002</v>
      </c>
      <c r="Y255" s="17">
        <v>4684.124984</v>
      </c>
      <c r="Z255" s="17">
        <v>41944.210084000006</v>
      </c>
      <c r="AA255" s="17">
        <v>5802.5400840000075</v>
      </c>
      <c r="AB255" s="17">
        <v>0</v>
      </c>
      <c r="AC255" s="17">
        <v>0</v>
      </c>
      <c r="AD255" s="17">
        <v>1632367.4</v>
      </c>
      <c r="AE255" s="17">
        <v>410397.36</v>
      </c>
      <c r="AF255" s="17">
        <v>2134264.9500000002</v>
      </c>
      <c r="AG255" s="17">
        <v>566422.03</v>
      </c>
      <c r="AH255" s="17">
        <v>2684281.2200000002</v>
      </c>
      <c r="AI255">
        <v>76.510000000000005</v>
      </c>
      <c r="AJ255">
        <v>0</v>
      </c>
      <c r="AK255" s="1">
        <v>6000</v>
      </c>
      <c r="AL255" s="1">
        <v>0</v>
      </c>
    </row>
    <row r="256" spans="1:38" x14ac:dyDescent="0.35">
      <c r="A256" t="s">
        <v>895</v>
      </c>
      <c r="B256" t="s">
        <v>896</v>
      </c>
      <c r="C256" s="2">
        <v>42523</v>
      </c>
      <c r="D256" s="3">
        <v>8.5863013698630137</v>
      </c>
      <c r="E256" s="3" t="s">
        <v>64</v>
      </c>
      <c r="F256" s="3" t="s">
        <v>8</v>
      </c>
      <c r="G256" t="s">
        <v>897</v>
      </c>
      <c r="H256" t="s">
        <v>381</v>
      </c>
      <c r="I256" t="s">
        <v>12</v>
      </c>
      <c r="J256" s="31" t="s">
        <v>9</v>
      </c>
      <c r="K256" s="17">
        <v>2264439.16</v>
      </c>
      <c r="L256" s="17">
        <v>314688.64999999997</v>
      </c>
      <c r="M256" s="26">
        <v>0.13896979683039926</v>
      </c>
      <c r="N256" s="17">
        <v>11582.46</v>
      </c>
      <c r="O256" s="17">
        <v>0</v>
      </c>
      <c r="P256" s="17">
        <v>109.90229625000211</v>
      </c>
      <c r="Q256" s="17">
        <v>11472.557703749997</v>
      </c>
      <c r="R256" s="10">
        <v>3.6456852523120864E-2</v>
      </c>
      <c r="S256" s="9">
        <v>0.75</v>
      </c>
      <c r="T256" s="17">
        <v>11800.824375</v>
      </c>
      <c r="U256" s="17">
        <v>328.26667125000313</v>
      </c>
      <c r="V256" s="17" t="s">
        <v>64</v>
      </c>
      <c r="W256" s="17">
        <v>113221.95800000001</v>
      </c>
      <c r="X256" s="17">
        <v>15734.432499999999</v>
      </c>
      <c r="Y256" s="17">
        <v>826.05770625000014</v>
      </c>
      <c r="Z256" s="17">
        <v>12626.88208125</v>
      </c>
      <c r="AA256" s="17">
        <v>1044.4220812500007</v>
      </c>
      <c r="AB256" s="17">
        <v>0</v>
      </c>
      <c r="AC256" s="17">
        <v>0</v>
      </c>
      <c r="AD256" s="17">
        <v>2373637.5499999998</v>
      </c>
      <c r="AE256" s="17">
        <v>452468.15</v>
      </c>
      <c r="AF256" s="17">
        <v>2367547.4500000002</v>
      </c>
      <c r="AG256" s="17">
        <v>417875.7</v>
      </c>
      <c r="AH256" s="17">
        <v>2722204.33</v>
      </c>
      <c r="AI256">
        <v>83.18</v>
      </c>
      <c r="AJ256">
        <v>0</v>
      </c>
      <c r="AK256" s="1">
        <v>6000</v>
      </c>
      <c r="AL256" s="1">
        <v>0</v>
      </c>
    </row>
    <row r="257" spans="1:38" x14ac:dyDescent="0.35">
      <c r="A257" t="s">
        <v>898</v>
      </c>
      <c r="B257" t="s">
        <v>899</v>
      </c>
      <c r="C257" s="2">
        <v>43409</v>
      </c>
      <c r="D257" s="3">
        <v>6.1589041095890407</v>
      </c>
      <c r="E257" s="3" t="s">
        <v>64</v>
      </c>
      <c r="F257" s="3" t="s">
        <v>8</v>
      </c>
      <c r="G257" t="s">
        <v>900</v>
      </c>
      <c r="H257" t="s">
        <v>381</v>
      </c>
      <c r="I257" t="s">
        <v>12</v>
      </c>
      <c r="J257" s="31" t="s">
        <v>9</v>
      </c>
      <c r="K257" s="17">
        <v>3131207.08</v>
      </c>
      <c r="L257" s="17">
        <v>592781.43999999994</v>
      </c>
      <c r="M257" s="26">
        <v>0.18931403284895482</v>
      </c>
      <c r="N257" s="17">
        <v>22493.600000000002</v>
      </c>
      <c r="O257" s="17">
        <v>0</v>
      </c>
      <c r="P257" s="17">
        <v>632.55112499999996</v>
      </c>
      <c r="Q257" s="17">
        <v>21861.048875</v>
      </c>
      <c r="R257" s="10">
        <v>3.6878767450951234E-2</v>
      </c>
      <c r="S257" s="9">
        <v>0.75</v>
      </c>
      <c r="T257" s="17">
        <v>22229.304</v>
      </c>
      <c r="U257" s="17">
        <v>368.25512499999968</v>
      </c>
      <c r="V257" s="17" t="s">
        <v>64</v>
      </c>
      <c r="W257" s="17">
        <v>156560.35400000002</v>
      </c>
      <c r="X257" s="17">
        <v>29639.072</v>
      </c>
      <c r="Y257" s="17">
        <v>1556.0512800000001</v>
      </c>
      <c r="Z257" s="17">
        <v>23785.35528</v>
      </c>
      <c r="AA257" s="17">
        <v>1291.7552799999976</v>
      </c>
      <c r="AB257" s="17">
        <v>0</v>
      </c>
      <c r="AC257" s="17">
        <v>0</v>
      </c>
      <c r="AD257" s="17">
        <v>2765895.04</v>
      </c>
      <c r="AE257" s="17">
        <v>468583.16</v>
      </c>
      <c r="AF257" s="17">
        <v>3329544.95</v>
      </c>
      <c r="AG257" s="17">
        <v>584741.12</v>
      </c>
      <c r="AH257" s="17">
        <v>3919882.74</v>
      </c>
      <c r="AI257">
        <v>79.88</v>
      </c>
      <c r="AJ257">
        <v>0</v>
      </c>
      <c r="AK257" s="1">
        <v>3750</v>
      </c>
      <c r="AL257" s="1">
        <v>0</v>
      </c>
    </row>
    <row r="258" spans="1:38" x14ac:dyDescent="0.35">
      <c r="A258" t="s">
        <v>901</v>
      </c>
      <c r="B258" t="s">
        <v>902</v>
      </c>
      <c r="C258" s="2">
        <v>42352</v>
      </c>
      <c r="D258" s="3">
        <v>9.0547945205479454</v>
      </c>
      <c r="E258" s="3" t="s">
        <v>64</v>
      </c>
      <c r="F258" s="3" t="s">
        <v>8</v>
      </c>
      <c r="G258" t="s">
        <v>903</v>
      </c>
      <c r="H258" t="s">
        <v>254</v>
      </c>
      <c r="I258" t="s">
        <v>12</v>
      </c>
      <c r="J258" t="s">
        <v>12</v>
      </c>
      <c r="K258" s="17">
        <v>3378883.89</v>
      </c>
      <c r="L258" s="17">
        <v>750521.92</v>
      </c>
      <c r="M258" s="10">
        <v>0.22212125199720906</v>
      </c>
      <c r="N258" s="17">
        <v>47093.61</v>
      </c>
      <c r="O258" s="17">
        <v>0</v>
      </c>
      <c r="P258" s="17">
        <v>0</v>
      </c>
      <c r="Q258" s="17">
        <v>47093.61</v>
      </c>
      <c r="R258" s="10">
        <v>6.274781421440695E-2</v>
      </c>
      <c r="S258" s="9">
        <v>0.75</v>
      </c>
      <c r="T258" s="17">
        <v>39402.40080000001</v>
      </c>
      <c r="U258" s="17">
        <v>-7691.2091999999902</v>
      </c>
      <c r="V258" s="17" t="s">
        <v>2701</v>
      </c>
      <c r="W258" s="17">
        <v>270310.71120000002</v>
      </c>
      <c r="X258" s="17">
        <v>60041.753600000004</v>
      </c>
      <c r="Y258" s="17">
        <v>4953.4446720000005</v>
      </c>
      <c r="Z258" s="17">
        <v>44355.845472000008</v>
      </c>
      <c r="AA258" s="17">
        <v>-2737.7645279999924</v>
      </c>
      <c r="AB258" s="17">
        <v>112050.36984338758</v>
      </c>
      <c r="AC258" s="17">
        <v>24888.768436363567</v>
      </c>
      <c r="AD258" s="17">
        <v>1953971.25</v>
      </c>
      <c r="AE258" s="17">
        <v>474722.66</v>
      </c>
      <c r="AF258" s="17">
        <v>2783494.96</v>
      </c>
      <c r="AG258" s="17">
        <v>607409.54</v>
      </c>
      <c r="AH258" s="17">
        <v>3175405.03</v>
      </c>
      <c r="AI258">
        <v>106.41</v>
      </c>
      <c r="AJ258">
        <v>135.58000000000001</v>
      </c>
      <c r="AK258" s="1">
        <v>6000</v>
      </c>
      <c r="AL258" s="1">
        <v>8134.5</v>
      </c>
    </row>
    <row r="259" spans="1:38" x14ac:dyDescent="0.35">
      <c r="A259" t="s">
        <v>904</v>
      </c>
      <c r="B259" t="s">
        <v>905</v>
      </c>
      <c r="C259" s="2">
        <v>43136</v>
      </c>
      <c r="D259" s="3">
        <v>6.9068493150684933</v>
      </c>
      <c r="E259" s="3" t="s">
        <v>64</v>
      </c>
      <c r="F259" s="3" t="s">
        <v>8</v>
      </c>
      <c r="G259" t="s">
        <v>906</v>
      </c>
      <c r="H259" t="s">
        <v>242</v>
      </c>
      <c r="I259" t="s">
        <v>12</v>
      </c>
      <c r="J259" s="31" t="s">
        <v>9</v>
      </c>
      <c r="K259" s="17">
        <v>4037647.05</v>
      </c>
      <c r="L259" s="17">
        <v>561568.78</v>
      </c>
      <c r="M259" s="26">
        <v>0.13908317716874238</v>
      </c>
      <c r="N259" s="17">
        <v>24256.03</v>
      </c>
      <c r="O259" s="17">
        <v>0</v>
      </c>
      <c r="P259" s="17">
        <v>0</v>
      </c>
      <c r="Q259" s="17">
        <v>24256.03</v>
      </c>
      <c r="R259" s="10">
        <v>4.319333777778743E-2</v>
      </c>
      <c r="S259" s="9">
        <v>0.75</v>
      </c>
      <c r="T259" s="17">
        <v>21058.829250000003</v>
      </c>
      <c r="U259" s="17">
        <v>-3197.2007499999963</v>
      </c>
      <c r="V259" s="17" t="s">
        <v>2701</v>
      </c>
      <c r="W259" s="17">
        <v>201882.35250000001</v>
      </c>
      <c r="X259" s="17">
        <v>28078.439000000002</v>
      </c>
      <c r="Y259" s="17">
        <v>1474.1180475000003</v>
      </c>
      <c r="Z259" s="17">
        <v>22532.947297500003</v>
      </c>
      <c r="AA259" s="17">
        <v>-1723.0827024999962</v>
      </c>
      <c r="AB259" s="17">
        <v>176983.78538409938</v>
      </c>
      <c r="AC259" s="17">
        <v>24615.467178571373</v>
      </c>
      <c r="AD259" s="17">
        <v>2144719.64</v>
      </c>
      <c r="AE259" s="17">
        <v>483982.65</v>
      </c>
      <c r="AF259" s="17">
        <v>3154197.78</v>
      </c>
      <c r="AG259" s="17">
        <v>576690.28</v>
      </c>
      <c r="AH259" s="17">
        <v>4863170.3</v>
      </c>
      <c r="AI259">
        <v>83.02</v>
      </c>
      <c r="AJ259">
        <v>0</v>
      </c>
      <c r="AK259" s="1">
        <v>6000</v>
      </c>
      <c r="AL259" s="1">
        <v>0</v>
      </c>
    </row>
    <row r="260" spans="1:38" x14ac:dyDescent="0.35">
      <c r="A260" t="s">
        <v>907</v>
      </c>
      <c r="B260" t="s">
        <v>908</v>
      </c>
      <c r="C260" s="2">
        <v>44991</v>
      </c>
      <c r="D260" s="3">
        <v>1.8246575342465754</v>
      </c>
      <c r="E260" s="3" t="s">
        <v>64</v>
      </c>
      <c r="F260" s="3" t="s">
        <v>8</v>
      </c>
      <c r="G260" t="s">
        <v>909</v>
      </c>
      <c r="H260" t="s">
        <v>374</v>
      </c>
      <c r="I260" t="s">
        <v>12</v>
      </c>
      <c r="J260" t="s">
        <v>12</v>
      </c>
      <c r="K260" s="17">
        <v>1223756.94</v>
      </c>
      <c r="L260" s="17">
        <v>273728.62</v>
      </c>
      <c r="M260" s="10">
        <v>0.22367891127138367</v>
      </c>
      <c r="N260" s="17">
        <v>16201.220000000001</v>
      </c>
      <c r="O260" s="17">
        <v>2038.54</v>
      </c>
      <c r="P260" s="17">
        <v>0</v>
      </c>
      <c r="Q260" s="17">
        <v>14162.68</v>
      </c>
      <c r="R260" s="10">
        <v>5.1739858258153644E-2</v>
      </c>
      <c r="S260" s="9">
        <v>0.75</v>
      </c>
      <c r="T260" s="17">
        <v>14370.752550000001</v>
      </c>
      <c r="U260" s="17">
        <v>208.07255000000077</v>
      </c>
      <c r="V260" s="17" t="s">
        <v>64</v>
      </c>
      <c r="W260" s="17">
        <v>97900.555200000003</v>
      </c>
      <c r="X260" s="17">
        <v>21898.2896</v>
      </c>
      <c r="Y260" s="17">
        <v>1806.608892</v>
      </c>
      <c r="Z260" s="17">
        <v>16177.361442000001</v>
      </c>
      <c r="AA260" s="17">
        <v>-23.858557999999903</v>
      </c>
      <c r="AB260" s="17">
        <v>969.67559697671629</v>
      </c>
      <c r="AC260" s="17">
        <v>216.89598181818093</v>
      </c>
      <c r="AD260" s="17">
        <v>0</v>
      </c>
      <c r="AE260" s="17">
        <v>0</v>
      </c>
      <c r="AF260" s="17">
        <v>347674.23</v>
      </c>
      <c r="AG260" s="17">
        <v>86769.66</v>
      </c>
      <c r="AH260" s="17">
        <v>1192295.3799999999</v>
      </c>
      <c r="AI260">
        <v>102.64</v>
      </c>
      <c r="AJ260">
        <v>113.2</v>
      </c>
      <c r="AK260" s="1">
        <v>6000</v>
      </c>
      <c r="AL260" s="1">
        <v>6792</v>
      </c>
    </row>
    <row r="261" spans="1:38" x14ac:dyDescent="0.35">
      <c r="A261" t="s">
        <v>910</v>
      </c>
      <c r="B261" t="s">
        <v>911</v>
      </c>
      <c r="C261" s="2">
        <v>39231</v>
      </c>
      <c r="D261" s="3">
        <v>17.605479452054794</v>
      </c>
      <c r="E261" s="3" t="s">
        <v>64</v>
      </c>
      <c r="F261" s="3" t="s">
        <v>8</v>
      </c>
      <c r="G261" t="s">
        <v>912</v>
      </c>
      <c r="H261" t="s">
        <v>254</v>
      </c>
      <c r="I261" t="s">
        <v>12</v>
      </c>
      <c r="J261" t="s">
        <v>12</v>
      </c>
      <c r="K261" s="17">
        <v>2657884.2200000002</v>
      </c>
      <c r="L261" s="17">
        <v>624416.13</v>
      </c>
      <c r="M261" s="10">
        <v>0.23492977056765849</v>
      </c>
      <c r="N261" s="17">
        <v>39815.360000000001</v>
      </c>
      <c r="O261" s="17">
        <v>0</v>
      </c>
      <c r="P261" s="17">
        <v>0</v>
      </c>
      <c r="Q261" s="17">
        <v>39815.360000000001</v>
      </c>
      <c r="R261" s="10">
        <v>6.3764143953167901E-2</v>
      </c>
      <c r="S261" s="9">
        <v>0.75</v>
      </c>
      <c r="T261" s="17">
        <v>32781.846825000001</v>
      </c>
      <c r="U261" s="17">
        <v>-7033.513175</v>
      </c>
      <c r="V261" s="17" t="s">
        <v>2701</v>
      </c>
      <c r="W261" s="17">
        <v>212630.73760000002</v>
      </c>
      <c r="X261" s="17">
        <v>49953.290399999998</v>
      </c>
      <c r="Y261" s="17">
        <v>4121.1464580000002</v>
      </c>
      <c r="Z261" s="17">
        <v>36902.993283000003</v>
      </c>
      <c r="AA261" s="17">
        <v>-2912.3667169999972</v>
      </c>
      <c r="AB261" s="17">
        <v>112697.76920848513</v>
      </c>
      <c r="AC261" s="17">
        <v>26476.061063636338</v>
      </c>
      <c r="AD261" s="17">
        <v>2928480.6</v>
      </c>
      <c r="AE261" s="17">
        <v>664374.4</v>
      </c>
      <c r="AF261" s="17">
        <v>2940853.84</v>
      </c>
      <c r="AG261" s="17">
        <v>691949.9</v>
      </c>
      <c r="AH261" s="17">
        <v>3387389.87</v>
      </c>
      <c r="AI261">
        <v>78.459999999999994</v>
      </c>
      <c r="AJ261">
        <v>0</v>
      </c>
      <c r="AK261" s="1">
        <v>6000</v>
      </c>
      <c r="AL261" s="1">
        <v>0</v>
      </c>
    </row>
    <row r="262" spans="1:38" x14ac:dyDescent="0.35">
      <c r="A262" t="s">
        <v>913</v>
      </c>
      <c r="B262" t="s">
        <v>914</v>
      </c>
      <c r="C262" s="2">
        <v>44774</v>
      </c>
      <c r="D262" s="3">
        <v>2.419178082191781</v>
      </c>
      <c r="E262" s="3" t="s">
        <v>64</v>
      </c>
      <c r="F262" s="3" t="s">
        <v>8</v>
      </c>
      <c r="G262" t="s">
        <v>915</v>
      </c>
      <c r="H262" t="s">
        <v>258</v>
      </c>
      <c r="I262" t="s">
        <v>12</v>
      </c>
      <c r="J262" t="s">
        <v>12</v>
      </c>
      <c r="K262" s="17">
        <v>2436750.7200000002</v>
      </c>
      <c r="L262" s="17">
        <v>527725.66</v>
      </c>
      <c r="M262" s="10">
        <v>0.21656940764133639</v>
      </c>
      <c r="N262" s="17">
        <v>29262.620000000003</v>
      </c>
      <c r="O262" s="17">
        <v>580.38</v>
      </c>
      <c r="P262" s="17">
        <v>1171.7394553499907</v>
      </c>
      <c r="Q262" s="17">
        <v>27510.500544650011</v>
      </c>
      <c r="R262" s="10">
        <v>5.2130306767061527E-2</v>
      </c>
      <c r="S262" s="9">
        <v>0.75</v>
      </c>
      <c r="T262" s="17">
        <v>27705.597150000001</v>
      </c>
      <c r="U262" s="17">
        <v>195.09660534999057</v>
      </c>
      <c r="V262" s="17" t="s">
        <v>64</v>
      </c>
      <c r="W262" s="17">
        <v>194940.05760000003</v>
      </c>
      <c r="X262" s="17">
        <v>42218.052800000005</v>
      </c>
      <c r="Y262" s="17">
        <v>3482.9893560000005</v>
      </c>
      <c r="Z262" s="17">
        <v>31188.586506000003</v>
      </c>
      <c r="AA262" s="17">
        <v>1925.9665060000007</v>
      </c>
      <c r="AB262" s="17">
        <v>0</v>
      </c>
      <c r="AC262" s="17">
        <v>0</v>
      </c>
      <c r="AD262" s="17">
        <v>207790.52</v>
      </c>
      <c r="AE262" s="17">
        <v>65625.86</v>
      </c>
      <c r="AF262" s="17">
        <v>1513905.01</v>
      </c>
      <c r="AG262" s="17">
        <v>348098.32</v>
      </c>
      <c r="AH262" s="17">
        <v>2608021.58</v>
      </c>
      <c r="AI262">
        <v>93.43</v>
      </c>
      <c r="AJ262">
        <v>0</v>
      </c>
      <c r="AK262" s="1">
        <v>6000</v>
      </c>
      <c r="AL262" s="1">
        <v>0</v>
      </c>
    </row>
    <row r="263" spans="1:38" x14ac:dyDescent="0.35">
      <c r="A263" t="s">
        <v>916</v>
      </c>
      <c r="B263" t="s">
        <v>917</v>
      </c>
      <c r="C263" s="2">
        <v>44655</v>
      </c>
      <c r="D263" s="3">
        <v>2.7452054794520548</v>
      </c>
      <c r="E263" s="3" t="s">
        <v>64</v>
      </c>
      <c r="F263" s="3" t="s">
        <v>8</v>
      </c>
      <c r="G263" t="s">
        <v>918</v>
      </c>
      <c r="H263" t="s">
        <v>286</v>
      </c>
      <c r="I263" t="s">
        <v>12</v>
      </c>
      <c r="J263" t="s">
        <v>12</v>
      </c>
      <c r="K263" s="17">
        <v>1671436.19</v>
      </c>
      <c r="L263" s="17">
        <v>410195.18999999994</v>
      </c>
      <c r="M263" s="10">
        <v>0.24541480701096938</v>
      </c>
      <c r="N263" s="17">
        <v>27500.75</v>
      </c>
      <c r="O263" s="17">
        <v>0</v>
      </c>
      <c r="P263" s="17">
        <v>2563.7805862500009</v>
      </c>
      <c r="Q263" s="17">
        <v>24936.969413749997</v>
      </c>
      <c r="R263" s="10">
        <v>6.0792934733705679E-2</v>
      </c>
      <c r="S263" s="9">
        <v>1</v>
      </c>
      <c r="T263" s="17">
        <v>28713.6633</v>
      </c>
      <c r="U263" s="17">
        <v>3776.6938862500028</v>
      </c>
      <c r="V263" s="17" t="s">
        <v>64</v>
      </c>
      <c r="W263" s="17">
        <v>133714.8952</v>
      </c>
      <c r="X263" s="17">
        <v>32815.615199999993</v>
      </c>
      <c r="Y263" s="17">
        <v>3609.7176719999993</v>
      </c>
      <c r="Z263" s="17">
        <v>32323.380971999999</v>
      </c>
      <c r="AA263" s="17">
        <v>4822.630971999999</v>
      </c>
      <c r="AB263" s="17">
        <v>0</v>
      </c>
      <c r="AC263" s="17">
        <v>0</v>
      </c>
      <c r="AD263" s="17">
        <v>35131.019999999997</v>
      </c>
      <c r="AE263" s="17">
        <v>8344.31</v>
      </c>
      <c r="AF263" s="17">
        <v>544791.51</v>
      </c>
      <c r="AG263" s="17">
        <v>134358.60999999999</v>
      </c>
      <c r="AH263" s="17">
        <v>789291.92</v>
      </c>
      <c r="AI263">
        <v>211.76</v>
      </c>
      <c r="AJ263">
        <v>200</v>
      </c>
      <c r="AK263" s="1">
        <v>6000</v>
      </c>
      <c r="AL263" s="1">
        <v>12000</v>
      </c>
    </row>
    <row r="264" spans="1:38" x14ac:dyDescent="0.35">
      <c r="A264" t="s">
        <v>919</v>
      </c>
      <c r="B264" t="s">
        <v>920</v>
      </c>
      <c r="C264" s="2">
        <v>45166</v>
      </c>
      <c r="D264" s="3">
        <v>1.3452054794520547</v>
      </c>
      <c r="E264" s="3" t="s">
        <v>64</v>
      </c>
      <c r="F264" s="3" t="s">
        <v>8</v>
      </c>
      <c r="G264" t="s">
        <v>921</v>
      </c>
      <c r="H264" t="s">
        <v>374</v>
      </c>
      <c r="I264" t="s">
        <v>12</v>
      </c>
      <c r="J264" t="s">
        <v>12</v>
      </c>
      <c r="K264" s="17">
        <v>836452.82</v>
      </c>
      <c r="L264" s="17">
        <v>124431.04000000001</v>
      </c>
      <c r="M264" s="10">
        <v>0.14876038077078874</v>
      </c>
      <c r="N264" s="17">
        <v>26742.31</v>
      </c>
      <c r="O264" s="17">
        <v>22150.04</v>
      </c>
      <c r="P264" s="17">
        <v>0</v>
      </c>
      <c r="Q264" s="17">
        <v>4592.2700000000004</v>
      </c>
      <c r="R264" s="10">
        <v>3.6906144961900186E-2</v>
      </c>
      <c r="S264" s="9">
        <v>0.75</v>
      </c>
      <c r="T264" s="17">
        <v>6532.629600000002</v>
      </c>
      <c r="U264" s="17">
        <v>1940.3596000000016</v>
      </c>
      <c r="V264" s="17" t="s">
        <v>64</v>
      </c>
      <c r="W264" s="17">
        <v>66916.225599999991</v>
      </c>
      <c r="X264" s="17">
        <v>9954.4831999999988</v>
      </c>
      <c r="Y264" s="17">
        <v>821.24486399999989</v>
      </c>
      <c r="Z264" s="17">
        <v>7353.8744640000023</v>
      </c>
      <c r="AA264" s="17">
        <v>-19388.435535999997</v>
      </c>
      <c r="AB264" s="17">
        <v>1184848.4385389404</v>
      </c>
      <c r="AC264" s="17">
        <v>176258.50487272724</v>
      </c>
      <c r="AD264" s="17">
        <v>0</v>
      </c>
      <c r="AE264" s="17">
        <v>0</v>
      </c>
      <c r="AF264" s="17">
        <v>6621.82</v>
      </c>
      <c r="AG264" s="17">
        <v>1724.82</v>
      </c>
      <c r="AH264" s="17">
        <v>603866.9</v>
      </c>
      <c r="AI264">
        <v>138.52000000000001</v>
      </c>
      <c r="AJ264">
        <v>200</v>
      </c>
      <c r="AK264" s="1">
        <v>6000</v>
      </c>
      <c r="AL264" s="1">
        <v>12000</v>
      </c>
    </row>
    <row r="265" spans="1:38" x14ac:dyDescent="0.35">
      <c r="A265" t="s">
        <v>922</v>
      </c>
      <c r="B265" t="s">
        <v>923</v>
      </c>
      <c r="C265" s="2">
        <v>45341</v>
      </c>
      <c r="D265" s="3">
        <v>0.86575342465753424</v>
      </c>
      <c r="E265" s="3" t="s">
        <v>64</v>
      </c>
      <c r="F265" s="3" t="s">
        <v>14</v>
      </c>
      <c r="G265" t="s">
        <v>924</v>
      </c>
      <c r="H265" t="s">
        <v>234</v>
      </c>
      <c r="I265" t="s">
        <v>16</v>
      </c>
      <c r="J265" t="s">
        <v>16</v>
      </c>
      <c r="K265" s="17">
        <v>528407.49</v>
      </c>
      <c r="L265" s="17">
        <v>168435.91</v>
      </c>
      <c r="M265" s="10">
        <v>0.31876139757216537</v>
      </c>
      <c r="N265" s="17">
        <v>13542.650000000001</v>
      </c>
      <c r="O265" s="17">
        <v>2585.87</v>
      </c>
      <c r="P265" s="17">
        <v>0</v>
      </c>
      <c r="Q265" s="17">
        <v>10956.780000000002</v>
      </c>
      <c r="R265" s="10">
        <v>6.5050142810995595E-2</v>
      </c>
      <c r="S265" s="9">
        <v>1.2</v>
      </c>
      <c r="T265" s="17">
        <v>24254.77104</v>
      </c>
      <c r="U265" s="17">
        <v>13297.991039999997</v>
      </c>
      <c r="V265" s="17" t="s">
        <v>64</v>
      </c>
      <c r="W265" s="17">
        <v>36988.524300000005</v>
      </c>
      <c r="X265" s="17">
        <v>11790.513700000001</v>
      </c>
      <c r="Y265" s="17">
        <v>2546.7509592000001</v>
      </c>
      <c r="Z265" s="17">
        <v>26801.521999199998</v>
      </c>
      <c r="AA265" s="17">
        <v>13258.871999199997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7">
        <v>867785.58</v>
      </c>
      <c r="AI265">
        <v>60.89</v>
      </c>
      <c r="AJ265">
        <v>0</v>
      </c>
      <c r="AK265" s="1">
        <v>6000</v>
      </c>
      <c r="AL265" s="1">
        <v>0</v>
      </c>
    </row>
    <row r="266" spans="1:38" x14ac:dyDescent="0.35">
      <c r="A266" t="s">
        <v>925</v>
      </c>
      <c r="B266" t="s">
        <v>926</v>
      </c>
      <c r="C266" s="2">
        <v>45355</v>
      </c>
      <c r="D266" s="3">
        <v>0.82739726027397265</v>
      </c>
      <c r="E266" s="3" t="s">
        <v>64</v>
      </c>
      <c r="F266" s="3" t="s">
        <v>14</v>
      </c>
      <c r="G266" t="s">
        <v>927</v>
      </c>
      <c r="H266" t="s">
        <v>928</v>
      </c>
      <c r="I266" t="s">
        <v>16</v>
      </c>
      <c r="J266" t="s">
        <v>16</v>
      </c>
      <c r="K266" s="17">
        <v>349115.58</v>
      </c>
      <c r="L266" s="17">
        <v>124123.09999999999</v>
      </c>
      <c r="M266" s="10">
        <v>0.35553583715742504</v>
      </c>
      <c r="N266" s="17">
        <v>37500</v>
      </c>
      <c r="O266" s="17">
        <v>29541.74</v>
      </c>
      <c r="P266" s="17">
        <v>3118.2753794811433</v>
      </c>
      <c r="Q266" s="17">
        <v>4839.9846205188551</v>
      </c>
      <c r="R266" s="10">
        <v>3.8993423629597193E-2</v>
      </c>
      <c r="S266" s="9">
        <v>1.2</v>
      </c>
      <c r="T266" s="17">
        <v>17873.7264</v>
      </c>
      <c r="U266" s="17">
        <v>13033.741779481144</v>
      </c>
      <c r="V266" s="17" t="s">
        <v>64</v>
      </c>
      <c r="W266" s="17">
        <v>24438.090600000003</v>
      </c>
      <c r="X266" s="17">
        <v>8688.6170000000002</v>
      </c>
      <c r="Y266" s="17">
        <v>1876.7412719999998</v>
      </c>
      <c r="Z266" s="17">
        <v>19750.467671999999</v>
      </c>
      <c r="AA266" s="17">
        <v>-17749.532328000001</v>
      </c>
      <c r="AB266" s="17">
        <v>277351.82400099718</v>
      </c>
      <c r="AC266" s="17">
        <v>98608.512933333346</v>
      </c>
      <c r="AD266" s="17">
        <v>0</v>
      </c>
      <c r="AE266" s="17">
        <v>0</v>
      </c>
      <c r="AF266" s="17">
        <v>0</v>
      </c>
      <c r="AG266" s="17">
        <v>0</v>
      </c>
      <c r="AH266" s="17">
        <v>720081.61</v>
      </c>
      <c r="AI266">
        <v>48.48</v>
      </c>
      <c r="AJ266">
        <v>0</v>
      </c>
      <c r="AK266" s="1">
        <v>6000</v>
      </c>
      <c r="AL266" s="1">
        <v>0</v>
      </c>
    </row>
    <row r="267" spans="1:38" x14ac:dyDescent="0.35">
      <c r="A267" t="s">
        <v>929</v>
      </c>
      <c r="B267" t="s">
        <v>930</v>
      </c>
      <c r="C267" s="2">
        <v>45460</v>
      </c>
      <c r="D267" s="3">
        <v>0.53972602739726028</v>
      </c>
      <c r="E267" s="3" t="s">
        <v>64</v>
      </c>
      <c r="F267" s="3" t="s">
        <v>14</v>
      </c>
      <c r="G267" t="s">
        <v>931</v>
      </c>
      <c r="H267" t="s">
        <v>290</v>
      </c>
      <c r="I267" t="s">
        <v>16</v>
      </c>
      <c r="J267" t="s">
        <v>16</v>
      </c>
      <c r="K267" s="17">
        <v>423153</v>
      </c>
      <c r="L267" s="17">
        <v>118268.86000000002</v>
      </c>
      <c r="M267" s="10">
        <v>0.27949432002136348</v>
      </c>
      <c r="N267" s="17">
        <v>9702.99</v>
      </c>
      <c r="O267" s="17">
        <v>1882.94</v>
      </c>
      <c r="P267" s="17">
        <v>0</v>
      </c>
      <c r="Q267" s="17">
        <v>7820.0499999999993</v>
      </c>
      <c r="R267" s="10">
        <v>6.6120955253986535E-2</v>
      </c>
      <c r="S267" s="9">
        <v>1</v>
      </c>
      <c r="T267" s="17">
        <v>14192.263200000001</v>
      </c>
      <c r="U267" s="17">
        <v>6372.213200000002</v>
      </c>
      <c r="V267" s="17" t="s">
        <v>64</v>
      </c>
      <c r="W267" s="17">
        <v>29620.710000000003</v>
      </c>
      <c r="X267" s="17">
        <v>8278.8202000000019</v>
      </c>
      <c r="Y267" s="17">
        <v>1490.1876360000003</v>
      </c>
      <c r="Z267" s="17">
        <v>15682.450836000002</v>
      </c>
      <c r="AA267" s="17">
        <v>5979.460836000002</v>
      </c>
      <c r="AB267" s="17">
        <v>0</v>
      </c>
      <c r="AC267" s="17">
        <v>0</v>
      </c>
      <c r="AD267" s="17">
        <v>0</v>
      </c>
      <c r="AE267" s="17">
        <v>0</v>
      </c>
      <c r="AF267" s="17">
        <v>0</v>
      </c>
      <c r="AG267" s="17">
        <v>0</v>
      </c>
      <c r="AH267" s="17">
        <v>386662.09</v>
      </c>
      <c r="AI267">
        <v>109.44</v>
      </c>
      <c r="AJ267">
        <v>158.30000000000001</v>
      </c>
      <c r="AK267" s="1">
        <v>6000</v>
      </c>
      <c r="AL267" s="1">
        <v>5126.317808219178</v>
      </c>
    </row>
    <row r="268" spans="1:38" x14ac:dyDescent="0.35">
      <c r="A268" t="s">
        <v>932</v>
      </c>
      <c r="B268" t="s">
        <v>933</v>
      </c>
      <c r="C268" s="2">
        <v>45369</v>
      </c>
      <c r="D268" s="3">
        <v>0.78904109589041094</v>
      </c>
      <c r="E268" s="3" t="s">
        <v>64</v>
      </c>
      <c r="F268" s="3" t="s">
        <v>14</v>
      </c>
      <c r="G268" t="s">
        <v>934</v>
      </c>
      <c r="H268" t="s">
        <v>234</v>
      </c>
      <c r="I268" t="s">
        <v>16</v>
      </c>
      <c r="J268" t="s">
        <v>16</v>
      </c>
      <c r="K268" s="17">
        <v>533696.11</v>
      </c>
      <c r="L268" s="17">
        <v>172650.19000000003</v>
      </c>
      <c r="M268" s="10">
        <v>0.32349906016740509</v>
      </c>
      <c r="N268" s="17">
        <v>51954.79</v>
      </c>
      <c r="O268" s="17">
        <v>39022.92</v>
      </c>
      <c r="P268" s="17">
        <v>0</v>
      </c>
      <c r="Q268" s="17">
        <v>12931.870000000003</v>
      </c>
      <c r="R268" s="10">
        <v>7.4902147515736886E-2</v>
      </c>
      <c r="S268" s="9">
        <v>1.2</v>
      </c>
      <c r="T268" s="17">
        <v>24861.627360000002</v>
      </c>
      <c r="U268" s="17">
        <v>11929.75736</v>
      </c>
      <c r="V268" s="17" t="s">
        <v>64</v>
      </c>
      <c r="W268" s="17">
        <v>37358.727700000003</v>
      </c>
      <c r="X268" s="17">
        <v>12085.513300000004</v>
      </c>
      <c r="Y268" s="17">
        <v>2610.470872800001</v>
      </c>
      <c r="Z268" s="17">
        <v>27472.098232800003</v>
      </c>
      <c r="AA268" s="17">
        <v>-24482.691767199998</v>
      </c>
      <c r="AB268" s="17">
        <v>420449.30267134891</v>
      </c>
      <c r="AC268" s="17">
        <v>136014.95426222222</v>
      </c>
      <c r="AD268" s="17">
        <v>0</v>
      </c>
      <c r="AE268" s="17">
        <v>0</v>
      </c>
      <c r="AF268" s="17">
        <v>0</v>
      </c>
      <c r="AG268" s="17">
        <v>0</v>
      </c>
      <c r="AH268" s="17">
        <v>1470252.5</v>
      </c>
      <c r="AI268">
        <v>36.299999999999997</v>
      </c>
      <c r="AJ268">
        <v>0</v>
      </c>
      <c r="AK268" s="1">
        <v>6000</v>
      </c>
      <c r="AL268" s="1">
        <v>0</v>
      </c>
    </row>
    <row r="269" spans="1:38" x14ac:dyDescent="0.35">
      <c r="A269" t="s">
        <v>935</v>
      </c>
      <c r="B269" t="s">
        <v>936</v>
      </c>
      <c r="C269" s="2">
        <v>45441</v>
      </c>
      <c r="D269" s="3">
        <v>0.59178082191780823</v>
      </c>
      <c r="E269" s="3" t="s">
        <v>64</v>
      </c>
      <c r="F269" s="3" t="s">
        <v>14</v>
      </c>
      <c r="G269" t="s">
        <v>937</v>
      </c>
      <c r="H269" t="s">
        <v>565</v>
      </c>
      <c r="I269" t="s">
        <v>16</v>
      </c>
      <c r="J269" t="s">
        <v>16</v>
      </c>
      <c r="K269" s="17">
        <v>318601.55</v>
      </c>
      <c r="L269" s="17">
        <v>94793.860000000015</v>
      </c>
      <c r="M269" s="10">
        <v>0.29753106976409882</v>
      </c>
      <c r="N269" s="17">
        <v>25558.33</v>
      </c>
      <c r="O269" s="17">
        <v>18816.440000000002</v>
      </c>
      <c r="P269" s="17">
        <v>0</v>
      </c>
      <c r="Q269" s="17">
        <v>6741.8899999999994</v>
      </c>
      <c r="R269" s="10">
        <v>7.1121589520671463E-2</v>
      </c>
      <c r="S269" s="9">
        <v>1.2</v>
      </c>
      <c r="T269" s="17">
        <v>13650.315840000001</v>
      </c>
      <c r="U269" s="17">
        <v>6908.4258400000017</v>
      </c>
      <c r="V269" s="17" t="s">
        <v>64</v>
      </c>
      <c r="W269" s="17">
        <v>22302.108500000002</v>
      </c>
      <c r="X269" s="17">
        <v>6635.5702000000019</v>
      </c>
      <c r="Y269" s="17">
        <v>1433.2831632000004</v>
      </c>
      <c r="Z269" s="17">
        <v>15083.599003200001</v>
      </c>
      <c r="AA269" s="17">
        <v>-10474.730996800001</v>
      </c>
      <c r="AB269" s="17">
        <v>195586.12829363073</v>
      </c>
      <c r="AC269" s="17">
        <v>58192.949982222228</v>
      </c>
      <c r="AD269" s="17">
        <v>0</v>
      </c>
      <c r="AE269" s="17">
        <v>0</v>
      </c>
      <c r="AF269" s="17">
        <v>0</v>
      </c>
      <c r="AG269" s="17">
        <v>0</v>
      </c>
      <c r="AH269" s="17">
        <v>795600</v>
      </c>
      <c r="AI269">
        <v>40.049999999999997</v>
      </c>
      <c r="AJ269">
        <v>0</v>
      </c>
      <c r="AK269" s="1">
        <v>6000</v>
      </c>
      <c r="AL269" s="1">
        <v>0</v>
      </c>
    </row>
    <row r="270" spans="1:38" x14ac:dyDescent="0.35">
      <c r="A270" t="s">
        <v>938</v>
      </c>
      <c r="B270" t="s">
        <v>939</v>
      </c>
      <c r="C270" s="2">
        <v>45418</v>
      </c>
      <c r="D270" s="3">
        <v>0.65479452054794518</v>
      </c>
      <c r="E270" s="3" t="s">
        <v>64</v>
      </c>
      <c r="F270" s="3" t="s">
        <v>14</v>
      </c>
      <c r="G270" t="s">
        <v>940</v>
      </c>
      <c r="H270" t="s">
        <v>104</v>
      </c>
      <c r="I270" t="s">
        <v>16</v>
      </c>
      <c r="J270" t="s">
        <v>16</v>
      </c>
      <c r="K270" s="17">
        <v>459940.96</v>
      </c>
      <c r="L270" s="17">
        <v>175599.77</v>
      </c>
      <c r="M270" s="10">
        <v>0.38178763204738275</v>
      </c>
      <c r="N270" s="17">
        <v>30000</v>
      </c>
      <c r="O270" s="17">
        <v>18586</v>
      </c>
      <c r="P270" s="17">
        <v>5149.0467865874816</v>
      </c>
      <c r="Q270" s="17">
        <v>6264.9532134125184</v>
      </c>
      <c r="R270" s="10">
        <v>3.5677456829314294E-2</v>
      </c>
      <c r="S270" s="9">
        <v>1.2</v>
      </c>
      <c r="T270" s="17">
        <v>25286.366879999998</v>
      </c>
      <c r="U270" s="17">
        <v>19021.413666587479</v>
      </c>
      <c r="V270" s="17" t="s">
        <v>64</v>
      </c>
      <c r="W270" s="17">
        <v>32195.867200000004</v>
      </c>
      <c r="X270" s="17">
        <v>12291.983900000001</v>
      </c>
      <c r="Y270" s="17">
        <v>2655.0685223999999</v>
      </c>
      <c r="Z270" s="17">
        <v>27941.435402399999</v>
      </c>
      <c r="AA270" s="17">
        <v>-2058.5645976000014</v>
      </c>
      <c r="AB270" s="17">
        <v>29955.056232013616</v>
      </c>
      <c r="AC270" s="17">
        <v>11436.469986666674</v>
      </c>
      <c r="AD270" s="17">
        <v>0</v>
      </c>
      <c r="AE270" s="17">
        <v>0</v>
      </c>
      <c r="AF270" s="17">
        <v>0</v>
      </c>
      <c r="AG270" s="17">
        <v>0</v>
      </c>
      <c r="AH270" s="17">
        <v>506283.55</v>
      </c>
      <c r="AI270">
        <v>90.85</v>
      </c>
      <c r="AJ270">
        <v>0</v>
      </c>
      <c r="AK270" s="1">
        <v>6000</v>
      </c>
      <c r="AL270" s="1">
        <v>0</v>
      </c>
    </row>
    <row r="271" spans="1:38" x14ac:dyDescent="0.35">
      <c r="A271" t="s">
        <v>941</v>
      </c>
      <c r="B271" t="s">
        <v>942</v>
      </c>
      <c r="C271" s="2">
        <v>45313</v>
      </c>
      <c r="D271" s="3">
        <v>0.94246575342465755</v>
      </c>
      <c r="E271" s="3" t="s">
        <v>64</v>
      </c>
      <c r="F271" s="3" t="s">
        <v>14</v>
      </c>
      <c r="G271" t="s">
        <v>943</v>
      </c>
      <c r="H271" t="s">
        <v>216</v>
      </c>
      <c r="I271" t="s">
        <v>16</v>
      </c>
      <c r="J271" t="s">
        <v>16</v>
      </c>
      <c r="K271" s="17">
        <v>559312.75</v>
      </c>
      <c r="L271" s="17">
        <v>115087.3</v>
      </c>
      <c r="M271" s="10">
        <v>0.20576555782073624</v>
      </c>
      <c r="N271" s="17">
        <v>19999.91</v>
      </c>
      <c r="O271" s="17">
        <v>14155.34</v>
      </c>
      <c r="P271" s="17">
        <v>4773.4120080750145</v>
      </c>
      <c r="Q271" s="17">
        <v>1071.1579919249853</v>
      </c>
      <c r="R271" s="10">
        <v>9.3073518270476874E-3</v>
      </c>
      <c r="S271" s="9">
        <v>0.75</v>
      </c>
      <c r="T271" s="17">
        <v>10357.857</v>
      </c>
      <c r="U271" s="17">
        <v>9286.6990080750147</v>
      </c>
      <c r="V271" s="17" t="s">
        <v>64</v>
      </c>
      <c r="W271" s="17">
        <v>39151.892500000002</v>
      </c>
      <c r="X271" s="17">
        <v>8056.1109999999999</v>
      </c>
      <c r="Y271" s="17">
        <v>1087.574985</v>
      </c>
      <c r="Z271" s="17">
        <v>11445.431984999999</v>
      </c>
      <c r="AA271" s="17">
        <v>-8554.4780150000006</v>
      </c>
      <c r="AB271" s="17">
        <v>230966.14595973821</v>
      </c>
      <c r="AC271" s="17">
        <v>47524.877861111119</v>
      </c>
      <c r="AD271" s="17">
        <v>0</v>
      </c>
      <c r="AE271" s="17">
        <v>0</v>
      </c>
      <c r="AF271" s="17">
        <v>0</v>
      </c>
      <c r="AG271" s="17">
        <v>0</v>
      </c>
      <c r="AH271" s="17">
        <v>918539.17</v>
      </c>
      <c r="AI271">
        <v>60.89</v>
      </c>
      <c r="AJ271">
        <v>0</v>
      </c>
      <c r="AK271" s="1">
        <v>6000</v>
      </c>
      <c r="AL271" s="1">
        <v>0</v>
      </c>
    </row>
    <row r="272" spans="1:38" x14ac:dyDescent="0.35">
      <c r="A272" t="s">
        <v>944</v>
      </c>
      <c r="B272" t="s">
        <v>945</v>
      </c>
      <c r="C272" s="2">
        <v>45579</v>
      </c>
      <c r="D272" s="3">
        <v>0.21369863013698631</v>
      </c>
      <c r="E272" s="3" t="s">
        <v>64</v>
      </c>
      <c r="F272" s="3" t="s">
        <v>14</v>
      </c>
      <c r="G272" t="s">
        <v>946</v>
      </c>
      <c r="H272" t="s">
        <v>146</v>
      </c>
      <c r="I272" t="s">
        <v>16</v>
      </c>
      <c r="J272" t="s">
        <v>16</v>
      </c>
      <c r="K272" s="17">
        <v>500000</v>
      </c>
      <c r="L272" s="17">
        <v>125000</v>
      </c>
      <c r="M272" s="10">
        <v>0.25</v>
      </c>
      <c r="N272" s="17">
        <v>9000</v>
      </c>
      <c r="O272" s="17">
        <v>9000</v>
      </c>
      <c r="P272" s="17">
        <v>0</v>
      </c>
      <c r="Q272" s="17">
        <v>0</v>
      </c>
      <c r="R272" s="10">
        <v>0</v>
      </c>
      <c r="S272" s="9">
        <v>1</v>
      </c>
      <c r="T272" s="17">
        <v>15000</v>
      </c>
      <c r="U272" s="17">
        <v>15000</v>
      </c>
      <c r="V272" s="17" t="s">
        <v>64</v>
      </c>
      <c r="W272" s="17">
        <v>35000</v>
      </c>
      <c r="X272" s="17">
        <v>8750</v>
      </c>
      <c r="Y272" s="17">
        <v>1575</v>
      </c>
      <c r="Z272" s="17">
        <v>16575</v>
      </c>
      <c r="AA272" s="17">
        <v>7575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>
        <v>0</v>
      </c>
      <c r="AJ272">
        <v>0</v>
      </c>
      <c r="AK272" s="1">
        <v>0</v>
      </c>
      <c r="AL272" s="1">
        <v>0</v>
      </c>
    </row>
    <row r="273" spans="1:38" x14ac:dyDescent="0.35">
      <c r="A273" t="s">
        <v>947</v>
      </c>
      <c r="B273" t="s">
        <v>948</v>
      </c>
      <c r="C273" s="2">
        <v>45323</v>
      </c>
      <c r="D273" s="3">
        <v>0.91506849315068495</v>
      </c>
      <c r="E273" s="3" t="s">
        <v>64</v>
      </c>
      <c r="F273" s="3" t="s">
        <v>14</v>
      </c>
      <c r="G273" t="s">
        <v>949</v>
      </c>
      <c r="H273" t="s">
        <v>230</v>
      </c>
      <c r="I273" t="s">
        <v>16</v>
      </c>
      <c r="J273" t="s">
        <v>16</v>
      </c>
      <c r="K273" s="17">
        <v>244062</v>
      </c>
      <c r="L273" s="17">
        <v>54869.070000000007</v>
      </c>
      <c r="M273" s="10">
        <v>0.22481611229933379</v>
      </c>
      <c r="N273" s="17">
        <v>32999.99</v>
      </c>
      <c r="O273" s="17">
        <v>30201.509999999995</v>
      </c>
      <c r="P273" s="17">
        <v>1289.433682679999</v>
      </c>
      <c r="Q273" s="17">
        <v>1509.0463173200042</v>
      </c>
      <c r="R273" s="10">
        <v>2.7502677142514059E-2</v>
      </c>
      <c r="S273" s="9">
        <v>0.75</v>
      </c>
      <c r="T273" s="17">
        <v>4938.2163</v>
      </c>
      <c r="U273" s="17">
        <v>3429.1699826799959</v>
      </c>
      <c r="V273" s="17" t="s">
        <v>64</v>
      </c>
      <c r="W273" s="17">
        <v>17084.34</v>
      </c>
      <c r="X273" s="17">
        <v>3840.8349000000003</v>
      </c>
      <c r="Y273" s="17">
        <v>518.51271150000002</v>
      </c>
      <c r="Z273" s="17">
        <v>5456.7290114999996</v>
      </c>
      <c r="AA273" s="17">
        <v>-27543.260988499998</v>
      </c>
      <c r="AB273" s="17">
        <v>680636.78816329758</v>
      </c>
      <c r="AC273" s="17">
        <v>153018.11660277777</v>
      </c>
      <c r="AD273" s="17">
        <v>0</v>
      </c>
      <c r="AE273" s="17">
        <v>0</v>
      </c>
      <c r="AF273" s="17">
        <v>0</v>
      </c>
      <c r="AG273" s="17">
        <v>0</v>
      </c>
      <c r="AH273" s="17">
        <v>883421.62</v>
      </c>
      <c r="AI273">
        <v>27.63</v>
      </c>
      <c r="AJ273">
        <v>0</v>
      </c>
      <c r="AK273" s="1">
        <v>6000</v>
      </c>
      <c r="AL273" s="1">
        <v>0</v>
      </c>
    </row>
    <row r="274" spans="1:38" x14ac:dyDescent="0.35">
      <c r="A274" t="s">
        <v>950</v>
      </c>
      <c r="B274" t="s">
        <v>951</v>
      </c>
      <c r="C274" s="2">
        <v>45488</v>
      </c>
      <c r="D274" s="3">
        <v>0.46301369863013697</v>
      </c>
      <c r="E274" s="3" t="s">
        <v>64</v>
      </c>
      <c r="F274" s="3" t="s">
        <v>14</v>
      </c>
      <c r="G274" t="s">
        <v>952</v>
      </c>
      <c r="H274" t="s">
        <v>743</v>
      </c>
      <c r="I274" t="s">
        <v>16</v>
      </c>
      <c r="J274" t="s">
        <v>16</v>
      </c>
      <c r="K274" s="17">
        <v>437670.06</v>
      </c>
      <c r="L274" s="17">
        <v>119279.15</v>
      </c>
      <c r="M274" s="10">
        <v>0.27253212157121276</v>
      </c>
      <c r="N274" s="17">
        <v>11775.47</v>
      </c>
      <c r="O274" s="17">
        <v>3717.41</v>
      </c>
      <c r="P274" s="17">
        <v>0</v>
      </c>
      <c r="Q274" s="17">
        <v>8058.0599999999995</v>
      </c>
      <c r="R274" s="10">
        <v>6.7556316422442642E-2</v>
      </c>
      <c r="S274" s="9">
        <v>1</v>
      </c>
      <c r="T274" s="17">
        <v>14313.498</v>
      </c>
      <c r="U274" s="17">
        <v>6255.4380000000001</v>
      </c>
      <c r="V274" s="17" t="s">
        <v>64</v>
      </c>
      <c r="W274" s="17">
        <v>30636.904200000004</v>
      </c>
      <c r="X274" s="17">
        <v>8349.5404999999992</v>
      </c>
      <c r="Y274" s="17">
        <v>1502.9172899999999</v>
      </c>
      <c r="Z274" s="17">
        <v>15816.415289999999</v>
      </c>
      <c r="AA274" s="17">
        <v>4040.9452899999997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613851.59</v>
      </c>
      <c r="AI274">
        <v>71.3</v>
      </c>
      <c r="AJ274">
        <v>0</v>
      </c>
      <c r="AK274" s="1">
        <v>6000</v>
      </c>
      <c r="AL274" s="1">
        <v>0</v>
      </c>
    </row>
    <row r="275" spans="1:38" x14ac:dyDescent="0.35">
      <c r="A275" t="s">
        <v>953</v>
      </c>
      <c r="B275" t="s">
        <v>954</v>
      </c>
      <c r="C275" s="2">
        <v>45614</v>
      </c>
      <c r="D275" s="3">
        <v>0.11780821917808219</v>
      </c>
      <c r="E275" s="3" t="s">
        <v>64</v>
      </c>
      <c r="F275" s="3" t="s">
        <v>14</v>
      </c>
      <c r="G275" t="s">
        <v>955</v>
      </c>
      <c r="H275" t="s">
        <v>73</v>
      </c>
      <c r="I275" t="s">
        <v>16</v>
      </c>
      <c r="J275" t="s">
        <v>16</v>
      </c>
      <c r="K275" s="17">
        <v>500000</v>
      </c>
      <c r="L275" s="17">
        <v>125000</v>
      </c>
      <c r="M275" s="10">
        <v>0.25</v>
      </c>
      <c r="N275" s="17">
        <v>11000</v>
      </c>
      <c r="O275" s="17">
        <v>11000</v>
      </c>
      <c r="P275" s="17">
        <v>0</v>
      </c>
      <c r="Q275" s="17">
        <v>0</v>
      </c>
      <c r="R275" s="10">
        <v>0</v>
      </c>
      <c r="S275" s="9">
        <v>1</v>
      </c>
      <c r="T275" s="17">
        <v>15000</v>
      </c>
      <c r="U275" s="17">
        <v>15000</v>
      </c>
      <c r="V275" s="17" t="s">
        <v>64</v>
      </c>
      <c r="W275" s="17">
        <v>35000</v>
      </c>
      <c r="X275" s="17">
        <v>8750</v>
      </c>
      <c r="Y275" s="17">
        <v>1575</v>
      </c>
      <c r="Z275" s="17">
        <v>16575</v>
      </c>
      <c r="AA275" s="17">
        <v>5575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>
        <v>0</v>
      </c>
      <c r="AJ275">
        <v>0</v>
      </c>
      <c r="AK275" s="1">
        <v>0</v>
      </c>
      <c r="AL275" s="1">
        <v>0</v>
      </c>
    </row>
    <row r="276" spans="1:38" x14ac:dyDescent="0.35">
      <c r="A276" t="s">
        <v>956</v>
      </c>
      <c r="B276" t="s">
        <v>957</v>
      </c>
      <c r="C276" s="2">
        <v>45327</v>
      </c>
      <c r="D276" s="3">
        <v>0.90410958904109584</v>
      </c>
      <c r="E276" s="3" t="s">
        <v>64</v>
      </c>
      <c r="F276" s="3" t="s">
        <v>14</v>
      </c>
      <c r="G276" t="s">
        <v>958</v>
      </c>
      <c r="H276" t="s">
        <v>116</v>
      </c>
      <c r="I276" t="s">
        <v>16</v>
      </c>
      <c r="J276" t="s">
        <v>16</v>
      </c>
      <c r="K276" s="17">
        <v>649448.78</v>
      </c>
      <c r="L276" s="17">
        <v>157150.69</v>
      </c>
      <c r="M276" s="10">
        <v>0.24197549497282911</v>
      </c>
      <c r="N276" s="17">
        <v>9302.3299999999981</v>
      </c>
      <c r="O276" s="17">
        <v>1109.98</v>
      </c>
      <c r="P276" s="17">
        <v>9948.8213887499878</v>
      </c>
      <c r="Q276" s="17">
        <v>-1756.4713887499893</v>
      </c>
      <c r="R276" s="10">
        <v>-1.1176988079085045E-2</v>
      </c>
      <c r="S276" s="9">
        <v>1</v>
      </c>
      <c r="T276" s="17">
        <v>18858.0828</v>
      </c>
      <c r="U276" s="17">
        <v>20614.554188749989</v>
      </c>
      <c r="V276" s="17" t="s">
        <v>64</v>
      </c>
      <c r="W276" s="17">
        <v>45461.414600000004</v>
      </c>
      <c r="X276" s="17">
        <v>11000.5483</v>
      </c>
      <c r="Y276" s="17">
        <v>1980.098694</v>
      </c>
      <c r="Z276" s="17">
        <v>20838.181494</v>
      </c>
      <c r="AA276" s="17">
        <v>11535.851494000002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1128379.22</v>
      </c>
      <c r="AI276">
        <v>57.56</v>
      </c>
      <c r="AJ276">
        <v>0</v>
      </c>
      <c r="AK276" s="1">
        <v>6000</v>
      </c>
      <c r="AL276" s="1">
        <v>0</v>
      </c>
    </row>
    <row r="277" spans="1:38" x14ac:dyDescent="0.35">
      <c r="A277" t="s">
        <v>959</v>
      </c>
      <c r="B277" t="s">
        <v>960</v>
      </c>
      <c r="C277" s="2">
        <v>45372</v>
      </c>
      <c r="D277" s="3">
        <v>0.78082191780821919</v>
      </c>
      <c r="E277" s="3" t="s">
        <v>64</v>
      </c>
      <c r="F277" s="3" t="s">
        <v>14</v>
      </c>
      <c r="G277" t="s">
        <v>961</v>
      </c>
      <c r="H277" t="s">
        <v>108</v>
      </c>
      <c r="I277" t="s">
        <v>16</v>
      </c>
      <c r="J277" t="s">
        <v>16</v>
      </c>
      <c r="K277" s="17">
        <v>387302.85</v>
      </c>
      <c r="L277" s="17">
        <v>88485.17</v>
      </c>
      <c r="M277" s="10">
        <v>0.22846506293460014</v>
      </c>
      <c r="N277" s="17">
        <v>33333.310000000005</v>
      </c>
      <c r="O277" s="17">
        <v>28909.050000000003</v>
      </c>
      <c r="P277" s="17">
        <v>0</v>
      </c>
      <c r="Q277" s="17">
        <v>4424.260000000002</v>
      </c>
      <c r="R277" s="10">
        <v>5.0000016951993222E-2</v>
      </c>
      <c r="S277" s="9">
        <v>0.75</v>
      </c>
      <c r="T277" s="17">
        <v>7963.6653000000006</v>
      </c>
      <c r="U277" s="17">
        <v>3539.4052999999985</v>
      </c>
      <c r="V277" s="17" t="s">
        <v>64</v>
      </c>
      <c r="W277" s="17">
        <v>27111.199500000002</v>
      </c>
      <c r="X277" s="17">
        <v>6193.9619000000002</v>
      </c>
      <c r="Y277" s="17">
        <v>836.18485649999991</v>
      </c>
      <c r="Z277" s="17">
        <v>8799.8501565000006</v>
      </c>
      <c r="AA277" s="17">
        <v>-24533.459843500004</v>
      </c>
      <c r="AB277" s="17">
        <v>596576.98809542542</v>
      </c>
      <c r="AC277" s="17">
        <v>136296.99913055557</v>
      </c>
      <c r="AD277" s="17">
        <v>0</v>
      </c>
      <c r="AE277" s="17">
        <v>0</v>
      </c>
      <c r="AF277" s="17">
        <v>0</v>
      </c>
      <c r="AG277" s="17">
        <v>0</v>
      </c>
      <c r="AH277" s="17">
        <v>938832.58</v>
      </c>
      <c r="AI277">
        <v>41.25</v>
      </c>
      <c r="AJ277">
        <v>0</v>
      </c>
      <c r="AK277" s="1">
        <v>6000</v>
      </c>
      <c r="AL277" s="1">
        <v>0</v>
      </c>
    </row>
    <row r="278" spans="1:38" x14ac:dyDescent="0.35">
      <c r="A278" t="s">
        <v>962</v>
      </c>
      <c r="B278" t="s">
        <v>963</v>
      </c>
      <c r="C278" s="2">
        <v>45294</v>
      </c>
      <c r="D278" s="3">
        <v>0.9945205479452055</v>
      </c>
      <c r="E278" s="3" t="s">
        <v>64</v>
      </c>
      <c r="F278" s="3" t="s">
        <v>14</v>
      </c>
      <c r="G278" t="s">
        <v>964</v>
      </c>
      <c r="H278" t="s">
        <v>470</v>
      </c>
      <c r="I278" t="s">
        <v>16</v>
      </c>
      <c r="J278" t="s">
        <v>16</v>
      </c>
      <c r="K278" s="17">
        <v>341863.57</v>
      </c>
      <c r="L278" s="17">
        <v>137259.5</v>
      </c>
      <c r="M278" s="10">
        <v>0.40150373436982478</v>
      </c>
      <c r="N278" s="17">
        <v>18191.599999999999</v>
      </c>
      <c r="O278" s="17">
        <v>9275.18</v>
      </c>
      <c r="P278" s="17">
        <v>0</v>
      </c>
      <c r="Q278" s="17">
        <v>8916.4199999999983</v>
      </c>
      <c r="R278" s="10">
        <v>6.496031240096313E-2</v>
      </c>
      <c r="S278" s="9">
        <v>1.2</v>
      </c>
      <c r="T278" s="17">
        <v>19765.367999999999</v>
      </c>
      <c r="U278" s="17">
        <v>10848.948</v>
      </c>
      <c r="V278" s="17" t="s">
        <v>64</v>
      </c>
      <c r="W278" s="17">
        <v>23930.449900000003</v>
      </c>
      <c r="X278" s="17">
        <v>9608.1650000000009</v>
      </c>
      <c r="Y278" s="17">
        <v>2075.36364</v>
      </c>
      <c r="Z278" s="17">
        <v>21840.731639999998</v>
      </c>
      <c r="AA278" s="17">
        <v>3649.1316399999996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789704.29</v>
      </c>
      <c r="AI278">
        <v>43.29</v>
      </c>
      <c r="AJ278">
        <v>0</v>
      </c>
      <c r="AK278" s="1">
        <v>6000</v>
      </c>
      <c r="AL278" s="1">
        <v>0</v>
      </c>
    </row>
    <row r="279" spans="1:38" x14ac:dyDescent="0.35">
      <c r="A279" t="s">
        <v>965</v>
      </c>
      <c r="B279" t="s">
        <v>966</v>
      </c>
      <c r="C279" s="2">
        <v>45600</v>
      </c>
      <c r="D279" s="3">
        <v>0.15616438356164383</v>
      </c>
      <c r="E279" s="3" t="s">
        <v>64</v>
      </c>
      <c r="F279" s="3" t="s">
        <v>14</v>
      </c>
      <c r="G279" t="s">
        <v>967</v>
      </c>
      <c r="H279" t="s">
        <v>96</v>
      </c>
      <c r="I279" t="s">
        <v>16</v>
      </c>
      <c r="J279" t="s">
        <v>16</v>
      </c>
      <c r="K279" s="17">
        <v>500000</v>
      </c>
      <c r="L279" s="17">
        <v>125000</v>
      </c>
      <c r="M279" s="10">
        <v>0.25</v>
      </c>
      <c r="N279" s="17">
        <v>14166</v>
      </c>
      <c r="O279" s="17">
        <v>14166</v>
      </c>
      <c r="P279" s="17">
        <v>0</v>
      </c>
      <c r="Q279" s="17">
        <v>0</v>
      </c>
      <c r="R279" s="10">
        <v>0</v>
      </c>
      <c r="S279" s="9">
        <v>1</v>
      </c>
      <c r="T279" s="17">
        <v>15000</v>
      </c>
      <c r="U279" s="17">
        <v>15000</v>
      </c>
      <c r="V279" s="17" t="s">
        <v>64</v>
      </c>
      <c r="W279" s="17">
        <v>35000</v>
      </c>
      <c r="X279" s="17">
        <v>8750</v>
      </c>
      <c r="Y279" s="17">
        <v>1575</v>
      </c>
      <c r="Z279" s="17">
        <v>16575</v>
      </c>
      <c r="AA279" s="17">
        <v>2409</v>
      </c>
      <c r="AB279" s="17">
        <v>0</v>
      </c>
      <c r="AC279" s="17">
        <v>0</v>
      </c>
      <c r="AD279" s="17">
        <v>0</v>
      </c>
      <c r="AE279" s="17">
        <v>0</v>
      </c>
      <c r="AF279" s="17">
        <v>0</v>
      </c>
      <c r="AG279" s="17">
        <v>0</v>
      </c>
      <c r="AH279" s="17">
        <v>0</v>
      </c>
      <c r="AI279">
        <v>0</v>
      </c>
      <c r="AJ279">
        <v>0</v>
      </c>
      <c r="AK279" s="1">
        <v>0</v>
      </c>
      <c r="AL279" s="1">
        <v>0</v>
      </c>
    </row>
    <row r="280" spans="1:38" x14ac:dyDescent="0.35">
      <c r="A280" t="s">
        <v>968</v>
      </c>
      <c r="B280" t="s">
        <v>969</v>
      </c>
      <c r="C280" s="2">
        <v>45293</v>
      </c>
      <c r="D280" s="3">
        <v>0.99726027397260275</v>
      </c>
      <c r="E280" s="3" t="s">
        <v>64</v>
      </c>
      <c r="F280" s="3" t="s">
        <v>14</v>
      </c>
      <c r="G280" t="s">
        <v>970</v>
      </c>
      <c r="H280" t="s">
        <v>112</v>
      </c>
      <c r="I280" t="s">
        <v>16</v>
      </c>
      <c r="J280" t="s">
        <v>16</v>
      </c>
      <c r="K280" s="17">
        <v>644498.78</v>
      </c>
      <c r="L280" s="17">
        <v>182587.9</v>
      </c>
      <c r="M280" s="10">
        <v>0.28330216544397491</v>
      </c>
      <c r="N280" s="17">
        <v>20040.090000000004</v>
      </c>
      <c r="O280" s="17">
        <v>9255.91</v>
      </c>
      <c r="P280" s="17">
        <v>33483.992445270007</v>
      </c>
      <c r="Q280" s="17">
        <v>-22699.812445270003</v>
      </c>
      <c r="R280" s="10">
        <v>-0.12432265470641814</v>
      </c>
      <c r="S280" s="9">
        <v>1</v>
      </c>
      <c r="T280" s="17">
        <v>21910.547999999999</v>
      </c>
      <c r="U280" s="17">
        <v>44610.360445270002</v>
      </c>
      <c r="V280" s="17" t="s">
        <v>64</v>
      </c>
      <c r="W280" s="17">
        <v>45114.914600000004</v>
      </c>
      <c r="X280" s="17">
        <v>12781.153</v>
      </c>
      <c r="Y280" s="17">
        <v>2300.60754</v>
      </c>
      <c r="Z280" s="17">
        <v>24211.15554</v>
      </c>
      <c r="AA280" s="17">
        <v>4171.065539999996</v>
      </c>
      <c r="AB280" s="17">
        <v>0</v>
      </c>
      <c r="AC280" s="17">
        <v>0</v>
      </c>
      <c r="AD280" s="17">
        <v>0</v>
      </c>
      <c r="AE280" s="17">
        <v>0</v>
      </c>
      <c r="AF280" s="17">
        <v>0</v>
      </c>
      <c r="AG280" s="17">
        <v>0</v>
      </c>
      <c r="AH280" s="17">
        <v>1252826.72</v>
      </c>
      <c r="AI280">
        <v>51.44</v>
      </c>
      <c r="AJ280">
        <v>0</v>
      </c>
      <c r="AK280" s="1">
        <v>6000</v>
      </c>
      <c r="AL280" s="1">
        <v>0</v>
      </c>
    </row>
    <row r="281" spans="1:38" x14ac:dyDescent="0.35">
      <c r="A281" t="s">
        <v>971</v>
      </c>
      <c r="B281" t="s">
        <v>972</v>
      </c>
      <c r="C281" s="2">
        <v>45397</v>
      </c>
      <c r="D281" s="3">
        <v>0.71232876712328763</v>
      </c>
      <c r="E281" s="3" t="s">
        <v>64</v>
      </c>
      <c r="F281" s="3" t="s">
        <v>14</v>
      </c>
      <c r="G281" t="s">
        <v>973</v>
      </c>
      <c r="H281" t="s">
        <v>234</v>
      </c>
      <c r="I281" t="s">
        <v>16</v>
      </c>
      <c r="J281" t="s">
        <v>16</v>
      </c>
      <c r="K281" s="17">
        <v>256625.51</v>
      </c>
      <c r="L281" s="17">
        <v>93434.110000000015</v>
      </c>
      <c r="M281" s="10">
        <v>0.3640873816480677</v>
      </c>
      <c r="N281" s="17">
        <v>37499.94</v>
      </c>
      <c r="O281" s="17">
        <v>31516.04</v>
      </c>
      <c r="P281" s="17">
        <v>0</v>
      </c>
      <c r="Q281" s="17">
        <v>5983.9000000000015</v>
      </c>
      <c r="R281" s="10">
        <v>6.4044062709004243E-2</v>
      </c>
      <c r="S281" s="9">
        <v>1.2</v>
      </c>
      <c r="T281" s="17">
        <v>13454.511840000001</v>
      </c>
      <c r="U281" s="17">
        <v>7470.6118399999996</v>
      </c>
      <c r="V281" s="17" t="s">
        <v>64</v>
      </c>
      <c r="W281" s="17">
        <v>17963.785700000004</v>
      </c>
      <c r="X281" s="17">
        <v>6540.387700000002</v>
      </c>
      <c r="Y281" s="17">
        <v>1412.7237432000004</v>
      </c>
      <c r="Z281" s="17">
        <v>14867.235583200001</v>
      </c>
      <c r="AA281" s="17">
        <v>-22632.704416799999</v>
      </c>
      <c r="AB281" s="17">
        <v>345349.0922724136</v>
      </c>
      <c r="AC281" s="17">
        <v>125737.24675999999</v>
      </c>
      <c r="AD281" s="17">
        <v>0</v>
      </c>
      <c r="AE281" s="17">
        <v>0</v>
      </c>
      <c r="AF281" s="17">
        <v>0</v>
      </c>
      <c r="AG281" s="17">
        <v>0</v>
      </c>
      <c r="AH281" s="17">
        <v>557603.81000000006</v>
      </c>
      <c r="AI281">
        <v>46.02</v>
      </c>
      <c r="AJ281">
        <v>0</v>
      </c>
      <c r="AK281" s="1">
        <v>6000</v>
      </c>
      <c r="AL281" s="1">
        <v>0</v>
      </c>
    </row>
    <row r="282" spans="1:38" x14ac:dyDescent="0.35">
      <c r="A282" t="s">
        <v>974</v>
      </c>
      <c r="B282" t="s">
        <v>975</v>
      </c>
      <c r="C282" s="2">
        <v>45307</v>
      </c>
      <c r="D282" s="3">
        <v>0.95890410958904104</v>
      </c>
      <c r="E282" s="3" t="s">
        <v>64</v>
      </c>
      <c r="F282" s="3" t="s">
        <v>14</v>
      </c>
      <c r="G282" t="s">
        <v>976</v>
      </c>
      <c r="H282" t="s">
        <v>454</v>
      </c>
      <c r="I282" t="s">
        <v>16</v>
      </c>
      <c r="J282" t="s">
        <v>16</v>
      </c>
      <c r="K282" s="17">
        <v>650161.41</v>
      </c>
      <c r="L282" s="17">
        <v>162911.65</v>
      </c>
      <c r="M282" s="10">
        <v>0.25057108510946535</v>
      </c>
      <c r="N282" s="17">
        <v>64999.920000000013</v>
      </c>
      <c r="O282" s="17">
        <v>55386.880000000005</v>
      </c>
      <c r="P282" s="17">
        <v>0</v>
      </c>
      <c r="Q282" s="17">
        <v>9613.0400000000081</v>
      </c>
      <c r="R282" s="10">
        <v>5.9007689137026163E-2</v>
      </c>
      <c r="S282" s="9">
        <v>1</v>
      </c>
      <c r="T282" s="17">
        <v>19549.397999999997</v>
      </c>
      <c r="U282" s="17">
        <v>9936.3579999999893</v>
      </c>
      <c r="V282" s="17" t="s">
        <v>64</v>
      </c>
      <c r="W282" s="17">
        <v>45511.298700000007</v>
      </c>
      <c r="X282" s="17">
        <v>11403.815500000001</v>
      </c>
      <c r="Y282" s="17">
        <v>2052.6867900000002</v>
      </c>
      <c r="Z282" s="17">
        <v>21602.084789999997</v>
      </c>
      <c r="AA282" s="17">
        <v>-43397.835210000019</v>
      </c>
      <c r="AB282" s="17">
        <v>962198.34940121975</v>
      </c>
      <c r="AC282" s="17">
        <v>241099.08450000011</v>
      </c>
      <c r="AD282" s="17">
        <v>0</v>
      </c>
      <c r="AE282" s="17">
        <v>0</v>
      </c>
      <c r="AF282" s="17">
        <v>0</v>
      </c>
      <c r="AG282" s="17">
        <v>0</v>
      </c>
      <c r="AH282" s="17">
        <v>1803570.1</v>
      </c>
      <c r="AI282">
        <v>36.049999999999997</v>
      </c>
      <c r="AJ282">
        <v>0</v>
      </c>
      <c r="AK282" s="1">
        <v>6000</v>
      </c>
      <c r="AL282" s="1">
        <v>0</v>
      </c>
    </row>
    <row r="283" spans="1:38" x14ac:dyDescent="0.35">
      <c r="A283" t="s">
        <v>977</v>
      </c>
      <c r="B283" t="s">
        <v>978</v>
      </c>
      <c r="C283" s="2">
        <v>45313</v>
      </c>
      <c r="D283" s="3">
        <v>0.94246575342465755</v>
      </c>
      <c r="E283" s="3" t="s">
        <v>64</v>
      </c>
      <c r="F283" s="3" t="s">
        <v>14</v>
      </c>
      <c r="G283" t="s">
        <v>979</v>
      </c>
      <c r="H283" t="s">
        <v>81</v>
      </c>
      <c r="I283" t="s">
        <v>16</v>
      </c>
      <c r="J283" t="s">
        <v>16</v>
      </c>
      <c r="K283" s="17">
        <v>908700.01</v>
      </c>
      <c r="L283" s="17">
        <v>296831.05</v>
      </c>
      <c r="M283" s="10">
        <v>0.32665461289034209</v>
      </c>
      <c r="N283" s="17">
        <v>28543.830000000005</v>
      </c>
      <c r="O283" s="17">
        <v>6937.1399999999994</v>
      </c>
      <c r="P283" s="17">
        <v>0</v>
      </c>
      <c r="Q283" s="17">
        <v>21606.690000000006</v>
      </c>
      <c r="R283" s="10">
        <v>7.2791205637011386E-2</v>
      </c>
      <c r="S283" s="9">
        <v>1.2</v>
      </c>
      <c r="T283" s="17">
        <v>42743.67119999999</v>
      </c>
      <c r="U283" s="17">
        <v>21136.981199999984</v>
      </c>
      <c r="V283" s="17" t="s">
        <v>64</v>
      </c>
      <c r="W283" s="17">
        <v>63609.000700000004</v>
      </c>
      <c r="X283" s="17">
        <v>20778.173500000001</v>
      </c>
      <c r="Y283" s="17">
        <v>4488.0854759999993</v>
      </c>
      <c r="Z283" s="17">
        <v>47231.75667599999</v>
      </c>
      <c r="AA283" s="17">
        <v>18687.926675999985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1582471.2</v>
      </c>
      <c r="AI283">
        <v>57.42</v>
      </c>
      <c r="AJ283">
        <v>0</v>
      </c>
      <c r="AK283" s="1">
        <v>6000</v>
      </c>
      <c r="AL283" s="1">
        <v>0</v>
      </c>
    </row>
    <row r="284" spans="1:38" x14ac:dyDescent="0.35">
      <c r="A284" t="s">
        <v>980</v>
      </c>
      <c r="B284" t="s">
        <v>981</v>
      </c>
      <c r="C284" s="2">
        <v>45628</v>
      </c>
      <c r="D284" s="3">
        <v>7.9452054794520555E-2</v>
      </c>
      <c r="E284" s="3" t="s">
        <v>64</v>
      </c>
      <c r="F284" s="3" t="s">
        <v>14</v>
      </c>
      <c r="G284" t="s">
        <v>982</v>
      </c>
      <c r="H284" t="s">
        <v>269</v>
      </c>
      <c r="I284" t="s">
        <v>16</v>
      </c>
      <c r="J284" t="s">
        <v>16</v>
      </c>
      <c r="K284" s="17">
        <v>500000</v>
      </c>
      <c r="L284" s="17">
        <v>125000</v>
      </c>
      <c r="M284" s="10">
        <v>0.25</v>
      </c>
      <c r="N284" s="17">
        <v>2083</v>
      </c>
      <c r="O284" s="17">
        <v>2083</v>
      </c>
      <c r="P284" s="17">
        <v>0</v>
      </c>
      <c r="Q284" s="17">
        <v>0</v>
      </c>
      <c r="R284" s="10">
        <v>0</v>
      </c>
      <c r="S284" s="9">
        <v>1</v>
      </c>
      <c r="T284" s="17">
        <v>15000</v>
      </c>
      <c r="U284" s="17">
        <v>15000</v>
      </c>
      <c r="V284" s="17" t="s">
        <v>64</v>
      </c>
      <c r="W284" s="17">
        <v>35000</v>
      </c>
      <c r="X284" s="17">
        <v>8750</v>
      </c>
      <c r="Y284" s="17">
        <v>1575</v>
      </c>
      <c r="Z284" s="17">
        <v>16575</v>
      </c>
      <c r="AA284" s="17">
        <v>14492</v>
      </c>
      <c r="AB284" s="17">
        <v>0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>
        <v>0</v>
      </c>
      <c r="AJ284">
        <v>0</v>
      </c>
      <c r="AK284" s="1">
        <v>0</v>
      </c>
      <c r="AL284" s="1">
        <v>0</v>
      </c>
    </row>
    <row r="285" spans="1:38" x14ac:dyDescent="0.35">
      <c r="A285" t="s">
        <v>983</v>
      </c>
      <c r="B285" t="s">
        <v>984</v>
      </c>
      <c r="C285" s="2">
        <v>45355</v>
      </c>
      <c r="D285" s="3">
        <v>0.82739726027397265</v>
      </c>
      <c r="E285" s="3" t="s">
        <v>64</v>
      </c>
      <c r="F285" s="3" t="s">
        <v>14</v>
      </c>
      <c r="G285" t="s">
        <v>985</v>
      </c>
      <c r="H285" t="s">
        <v>928</v>
      </c>
      <c r="I285" t="s">
        <v>16</v>
      </c>
      <c r="J285" t="s">
        <v>16</v>
      </c>
      <c r="K285" s="17">
        <v>529738.93000000005</v>
      </c>
      <c r="L285" s="17">
        <v>181647.94</v>
      </c>
      <c r="M285" s="10">
        <v>0.34290087005687875</v>
      </c>
      <c r="N285" s="17">
        <v>25000</v>
      </c>
      <c r="O285" s="17">
        <v>12990.740000000002</v>
      </c>
      <c r="P285" s="17">
        <v>0</v>
      </c>
      <c r="Q285" s="17">
        <v>12009.259999999998</v>
      </c>
      <c r="R285" s="10">
        <v>6.6112833429324863E-2</v>
      </c>
      <c r="S285" s="9">
        <v>1.2</v>
      </c>
      <c r="T285" s="17">
        <v>26157.303359999998</v>
      </c>
      <c r="U285" s="17">
        <v>14148.04336</v>
      </c>
      <c r="V285" s="17" t="s">
        <v>64</v>
      </c>
      <c r="W285" s="17">
        <v>37081.725100000011</v>
      </c>
      <c r="X285" s="17">
        <v>12715.355800000003</v>
      </c>
      <c r="Y285" s="17">
        <v>2746.5168528000004</v>
      </c>
      <c r="Z285" s="17">
        <v>28903.820212799998</v>
      </c>
      <c r="AA285" s="17">
        <v>3903.8202127999975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7">
        <v>0</v>
      </c>
      <c r="AH285" s="17">
        <v>724142.42</v>
      </c>
      <c r="AI285">
        <v>73.150000000000006</v>
      </c>
      <c r="AJ285">
        <v>0</v>
      </c>
      <c r="AK285" s="1">
        <v>6000</v>
      </c>
      <c r="AL285" s="1">
        <v>0</v>
      </c>
    </row>
    <row r="286" spans="1:38" x14ac:dyDescent="0.35">
      <c r="A286" t="s">
        <v>986</v>
      </c>
      <c r="B286" t="s">
        <v>987</v>
      </c>
      <c r="C286" s="2">
        <v>45432</v>
      </c>
      <c r="D286" s="3">
        <v>0.61643835616438358</v>
      </c>
      <c r="E286" s="3" t="s">
        <v>64</v>
      </c>
      <c r="F286" s="3" t="s">
        <v>14</v>
      </c>
      <c r="G286" t="s">
        <v>988</v>
      </c>
      <c r="H286" t="s">
        <v>139</v>
      </c>
      <c r="I286" t="s">
        <v>16</v>
      </c>
      <c r="J286" t="s">
        <v>16</v>
      </c>
      <c r="K286" s="17">
        <v>318273.53000000003</v>
      </c>
      <c r="L286" s="17">
        <v>57847.91</v>
      </c>
      <c r="M286" s="10">
        <v>0.18175532850626944</v>
      </c>
      <c r="N286" s="17">
        <v>32000</v>
      </c>
      <c r="O286" s="17">
        <v>29923.89</v>
      </c>
      <c r="P286" s="17">
        <v>0</v>
      </c>
      <c r="Q286" s="17">
        <v>2076.1100000000006</v>
      </c>
      <c r="R286" s="10">
        <v>3.588910990907019E-2</v>
      </c>
      <c r="S286" s="9">
        <v>0.75</v>
      </c>
      <c r="T286" s="17">
        <v>5206.3119000000006</v>
      </c>
      <c r="U286" s="17">
        <v>3130.2019</v>
      </c>
      <c r="V286" s="17" t="s">
        <v>64</v>
      </c>
      <c r="W286" s="17">
        <v>22279.147100000006</v>
      </c>
      <c r="X286" s="17">
        <v>4049.353700000001</v>
      </c>
      <c r="Y286" s="17">
        <v>546.66274950000013</v>
      </c>
      <c r="Z286" s="17">
        <v>5752.9746495000009</v>
      </c>
      <c r="AA286" s="17">
        <v>-26247.0253505</v>
      </c>
      <c r="AB286" s="17">
        <v>802269.78048540675</v>
      </c>
      <c r="AC286" s="17">
        <v>145816.80750277778</v>
      </c>
      <c r="AD286" s="17">
        <v>0</v>
      </c>
      <c r="AE286" s="17">
        <v>0</v>
      </c>
      <c r="AF286" s="17">
        <v>0</v>
      </c>
      <c r="AG286" s="17">
        <v>0</v>
      </c>
      <c r="AH286" s="17">
        <v>354000</v>
      </c>
      <c r="AI286">
        <v>89.91</v>
      </c>
      <c r="AJ286">
        <v>0</v>
      </c>
      <c r="AK286" s="1">
        <v>6000</v>
      </c>
      <c r="AL286" s="1">
        <v>0</v>
      </c>
    </row>
    <row r="287" spans="1:38" x14ac:dyDescent="0.35">
      <c r="A287" t="s">
        <v>989</v>
      </c>
      <c r="B287" t="s">
        <v>990</v>
      </c>
      <c r="C287" s="2">
        <v>45488</v>
      </c>
      <c r="D287" s="3">
        <v>0.46301369863013697</v>
      </c>
      <c r="E287" s="3" t="s">
        <v>64</v>
      </c>
      <c r="F287" s="3" t="s">
        <v>14</v>
      </c>
      <c r="G287" t="s">
        <v>991</v>
      </c>
      <c r="H287" t="s">
        <v>438</v>
      </c>
      <c r="I287" t="s">
        <v>16</v>
      </c>
      <c r="J287" t="s">
        <v>16</v>
      </c>
      <c r="K287" s="17">
        <v>347002.67</v>
      </c>
      <c r="L287" s="17">
        <v>88333.15</v>
      </c>
      <c r="M287" s="10">
        <v>0.25456043320934679</v>
      </c>
      <c r="N287" s="17">
        <v>7530.3099999999995</v>
      </c>
      <c r="O287" s="17">
        <v>2663.6800000000003</v>
      </c>
      <c r="P287" s="17">
        <v>0</v>
      </c>
      <c r="Q287" s="17">
        <v>4866.6299999999992</v>
      </c>
      <c r="R287" s="10">
        <v>5.5094038874420298E-2</v>
      </c>
      <c r="S287" s="9">
        <v>1</v>
      </c>
      <c r="T287" s="17">
        <v>10599.977999999999</v>
      </c>
      <c r="U287" s="17">
        <v>5733.348</v>
      </c>
      <c r="V287" s="17" t="s">
        <v>64</v>
      </c>
      <c r="W287" s="17">
        <v>24290.186900000001</v>
      </c>
      <c r="X287" s="17">
        <v>6183.3205000000007</v>
      </c>
      <c r="Y287" s="17">
        <v>1112.9976900000001</v>
      </c>
      <c r="Z287" s="17">
        <v>11712.975689999999</v>
      </c>
      <c r="AA287" s="17">
        <v>4182.6656899999998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7">
        <v>523905.95</v>
      </c>
      <c r="AI287">
        <v>66.23</v>
      </c>
      <c r="AJ287">
        <v>0</v>
      </c>
      <c r="AK287" s="1">
        <v>6000</v>
      </c>
      <c r="AL287" s="1">
        <v>0</v>
      </c>
    </row>
    <row r="288" spans="1:38" x14ac:dyDescent="0.35">
      <c r="A288" t="s">
        <v>992</v>
      </c>
      <c r="B288" t="s">
        <v>993</v>
      </c>
      <c r="C288" s="2">
        <v>45600</v>
      </c>
      <c r="D288" s="3">
        <v>0.15616438356164383</v>
      </c>
      <c r="E288" s="3" t="s">
        <v>64</v>
      </c>
      <c r="F288" s="3" t="s">
        <v>14</v>
      </c>
      <c r="G288" t="s">
        <v>994</v>
      </c>
      <c r="H288" t="s">
        <v>400</v>
      </c>
      <c r="I288" t="s">
        <v>16</v>
      </c>
      <c r="J288" t="s">
        <v>16</v>
      </c>
      <c r="K288" s="17">
        <v>309009.89</v>
      </c>
      <c r="L288" s="17">
        <v>71672.48000000001</v>
      </c>
      <c r="M288" s="10">
        <v>0.2319423498063444</v>
      </c>
      <c r="N288" s="17">
        <v>10833.32</v>
      </c>
      <c r="O288" s="17">
        <v>7249.6900000000005</v>
      </c>
      <c r="P288" s="17">
        <v>0</v>
      </c>
      <c r="Q288" s="17">
        <v>3583.6299999999992</v>
      </c>
      <c r="R288" s="10">
        <v>5.0000083714139637E-2</v>
      </c>
      <c r="S288" s="9">
        <v>0.75</v>
      </c>
      <c r="T288" s="17">
        <v>6450.5232000000015</v>
      </c>
      <c r="U288" s="17">
        <v>2866.8932000000023</v>
      </c>
      <c r="V288" s="17" t="s">
        <v>64</v>
      </c>
      <c r="W288" s="17">
        <v>21630.692300000002</v>
      </c>
      <c r="X288" s="17">
        <v>5017.0736000000006</v>
      </c>
      <c r="Y288" s="17">
        <v>677.30493600000011</v>
      </c>
      <c r="Z288" s="17">
        <v>7127.8281360000019</v>
      </c>
      <c r="AA288" s="17">
        <v>-3705.4918639999978</v>
      </c>
      <c r="AB288" s="17">
        <v>88755.097671033422</v>
      </c>
      <c r="AC288" s="17">
        <v>20586.065911111098</v>
      </c>
      <c r="AD288" s="17">
        <v>0</v>
      </c>
      <c r="AE288" s="17">
        <v>0</v>
      </c>
      <c r="AF288" s="17">
        <v>0</v>
      </c>
      <c r="AG288" s="17">
        <v>0</v>
      </c>
      <c r="AH288" s="17">
        <v>411027.42</v>
      </c>
      <c r="AI288">
        <v>75.180000000000007</v>
      </c>
      <c r="AJ288">
        <v>0</v>
      </c>
      <c r="AK288" s="1">
        <v>0</v>
      </c>
      <c r="AL288" s="1">
        <v>0</v>
      </c>
    </row>
    <row r="289" spans="1:38" x14ac:dyDescent="0.35">
      <c r="A289" t="s">
        <v>995</v>
      </c>
      <c r="B289" t="s">
        <v>996</v>
      </c>
      <c r="C289" s="2">
        <v>45428</v>
      </c>
      <c r="D289" s="3">
        <v>0.62739726027397258</v>
      </c>
      <c r="E289" s="3" t="s">
        <v>64</v>
      </c>
      <c r="F289" s="3" t="s">
        <v>14</v>
      </c>
      <c r="G289" t="s">
        <v>997</v>
      </c>
      <c r="H289" t="s">
        <v>81</v>
      </c>
      <c r="I289" t="s">
        <v>16</v>
      </c>
      <c r="J289" t="s">
        <v>16</v>
      </c>
      <c r="K289" s="17">
        <v>1111420.3400000001</v>
      </c>
      <c r="L289" s="17">
        <v>349931.20999999996</v>
      </c>
      <c r="M289" s="10">
        <v>0.31485046422670288</v>
      </c>
      <c r="N289" s="17">
        <v>43333.279999999999</v>
      </c>
      <c r="O289" s="17">
        <v>17353.91</v>
      </c>
      <c r="P289" s="17">
        <v>42.883086974999969</v>
      </c>
      <c r="Q289" s="17">
        <v>25936.486913025001</v>
      </c>
      <c r="R289" s="10">
        <v>7.411881584676315E-2</v>
      </c>
      <c r="S289" s="9">
        <v>1.2</v>
      </c>
      <c r="T289" s="17">
        <v>50390.094239999999</v>
      </c>
      <c r="U289" s="17">
        <v>24453.607326974998</v>
      </c>
      <c r="V289" s="17" t="s">
        <v>64</v>
      </c>
      <c r="W289" s="17">
        <v>77799.423800000019</v>
      </c>
      <c r="X289" s="17">
        <v>24495.184700000002</v>
      </c>
      <c r="Y289" s="17">
        <v>5290.9598951999997</v>
      </c>
      <c r="Z289" s="17">
        <v>55681.0541352</v>
      </c>
      <c r="AA289" s="17">
        <v>12347.774135200001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1042372.1</v>
      </c>
      <c r="AI289">
        <v>106.62</v>
      </c>
      <c r="AJ289">
        <v>137.15</v>
      </c>
      <c r="AK289" s="1">
        <v>6000</v>
      </c>
      <c r="AL289" s="1">
        <v>5162.85205479452</v>
      </c>
    </row>
    <row r="290" spans="1:38" x14ac:dyDescent="0.35">
      <c r="A290" t="s">
        <v>998</v>
      </c>
      <c r="B290" t="s">
        <v>999</v>
      </c>
      <c r="C290" s="2">
        <v>45390</v>
      </c>
      <c r="D290" s="3">
        <v>0.73150684931506849</v>
      </c>
      <c r="E290" s="3" t="s">
        <v>64</v>
      </c>
      <c r="F290" s="3" t="s">
        <v>14</v>
      </c>
      <c r="G290" t="s">
        <v>1000</v>
      </c>
      <c r="H290" t="s">
        <v>555</v>
      </c>
      <c r="I290" t="s">
        <v>16</v>
      </c>
      <c r="J290" t="s">
        <v>16</v>
      </c>
      <c r="K290" s="17">
        <v>612580.14</v>
      </c>
      <c r="L290" s="17">
        <v>220546.05000000002</v>
      </c>
      <c r="M290" s="10">
        <v>0.36002807730593422</v>
      </c>
      <c r="N290" s="17">
        <v>56249.99</v>
      </c>
      <c r="O290" s="17">
        <v>40180.82</v>
      </c>
      <c r="P290" s="17">
        <v>0</v>
      </c>
      <c r="Q290" s="17">
        <v>16069.169999999998</v>
      </c>
      <c r="R290" s="10">
        <v>7.2860837906641246E-2</v>
      </c>
      <c r="S290" s="9">
        <v>1.2</v>
      </c>
      <c r="T290" s="17">
        <v>31758.6312</v>
      </c>
      <c r="U290" s="17">
        <v>15689.461200000002</v>
      </c>
      <c r="V290" s="17" t="s">
        <v>64</v>
      </c>
      <c r="W290" s="17">
        <v>42880.609800000006</v>
      </c>
      <c r="X290" s="17">
        <v>15438.223500000002</v>
      </c>
      <c r="Y290" s="17">
        <v>3334.6562760000002</v>
      </c>
      <c r="Z290" s="17">
        <v>35093.287475999998</v>
      </c>
      <c r="AA290" s="17">
        <v>-21156.702524</v>
      </c>
      <c r="AB290" s="17">
        <v>326466.86092920206</v>
      </c>
      <c r="AC290" s="17">
        <v>117537.23624444444</v>
      </c>
      <c r="AD290" s="17">
        <v>0</v>
      </c>
      <c r="AE290" s="17">
        <v>0</v>
      </c>
      <c r="AF290" s="17">
        <v>0</v>
      </c>
      <c r="AG290" s="17">
        <v>0</v>
      </c>
      <c r="AH290" s="17">
        <v>912200</v>
      </c>
      <c r="AI290">
        <v>67.150000000000006</v>
      </c>
      <c r="AJ290">
        <v>0</v>
      </c>
      <c r="AK290" s="1">
        <v>6000</v>
      </c>
      <c r="AL290" s="1">
        <v>0</v>
      </c>
    </row>
    <row r="291" spans="1:38" x14ac:dyDescent="0.35">
      <c r="A291" t="s">
        <v>1001</v>
      </c>
      <c r="B291" t="s">
        <v>1002</v>
      </c>
      <c r="C291" s="2">
        <v>45320</v>
      </c>
      <c r="D291" s="3">
        <v>0.92328767123287669</v>
      </c>
      <c r="E291" s="3" t="s">
        <v>64</v>
      </c>
      <c r="F291" s="3" t="s">
        <v>14</v>
      </c>
      <c r="G291" t="s">
        <v>1003</v>
      </c>
      <c r="H291" t="s">
        <v>160</v>
      </c>
      <c r="I291" t="s">
        <v>16</v>
      </c>
      <c r="J291" t="s">
        <v>16</v>
      </c>
      <c r="K291" s="17">
        <v>766269.94</v>
      </c>
      <c r="L291" s="17">
        <v>156762.66</v>
      </c>
      <c r="M291" s="10">
        <v>0.20457889813607985</v>
      </c>
      <c r="N291" s="17">
        <v>26448.210000000006</v>
      </c>
      <c r="O291" s="17">
        <v>18322.440000000002</v>
      </c>
      <c r="P291" s="17">
        <v>4297.3637128499977</v>
      </c>
      <c r="Q291" s="17">
        <v>3828.4062871500064</v>
      </c>
      <c r="R291" s="10">
        <v>2.4421672145331079E-2</v>
      </c>
      <c r="S291" s="9">
        <v>0.75</v>
      </c>
      <c r="T291" s="17">
        <v>14108.6394</v>
      </c>
      <c r="U291" s="17">
        <v>10280.233112849994</v>
      </c>
      <c r="V291" s="17" t="s">
        <v>64</v>
      </c>
      <c r="W291" s="17">
        <v>53638.895799999998</v>
      </c>
      <c r="X291" s="17">
        <v>10973.386200000001</v>
      </c>
      <c r="Y291" s="17">
        <v>1481.4071370000001</v>
      </c>
      <c r="Z291" s="17">
        <v>15590.046537</v>
      </c>
      <c r="AA291" s="17">
        <v>-10858.163463000006</v>
      </c>
      <c r="AB291" s="17">
        <v>294864.87071542867</v>
      </c>
      <c r="AC291" s="17">
        <v>60323.130350000036</v>
      </c>
      <c r="AD291" s="17">
        <v>0</v>
      </c>
      <c r="AE291" s="17">
        <v>0</v>
      </c>
      <c r="AF291" s="17">
        <v>0</v>
      </c>
      <c r="AG291" s="17">
        <v>0</v>
      </c>
      <c r="AH291" s="17">
        <v>539999.34</v>
      </c>
      <c r="AI291">
        <v>141.9</v>
      </c>
      <c r="AJ291">
        <v>200</v>
      </c>
      <c r="AK291" s="1">
        <v>6000</v>
      </c>
      <c r="AL291" s="1">
        <v>11079.452054794519</v>
      </c>
    </row>
    <row r="292" spans="1:38" x14ac:dyDescent="0.35">
      <c r="A292" t="s">
        <v>1004</v>
      </c>
      <c r="B292" t="s">
        <v>1005</v>
      </c>
      <c r="C292" s="2">
        <v>41063</v>
      </c>
      <c r="D292" s="3">
        <v>12.586301369863014</v>
      </c>
      <c r="E292" s="3" t="s">
        <v>394</v>
      </c>
      <c r="F292" s="3" t="s">
        <v>14</v>
      </c>
      <c r="G292" t="s">
        <v>1006</v>
      </c>
      <c r="H292" t="s">
        <v>694</v>
      </c>
      <c r="I292" t="s">
        <v>13</v>
      </c>
      <c r="J292" t="s">
        <v>13</v>
      </c>
      <c r="K292" s="17">
        <v>8740773.4199999999</v>
      </c>
      <c r="L292" s="17">
        <v>2013332.7199999997</v>
      </c>
      <c r="M292" s="10">
        <v>0.23033805170984512</v>
      </c>
      <c r="N292" s="17">
        <v>240975.74000000002</v>
      </c>
      <c r="O292" s="17">
        <v>0</v>
      </c>
      <c r="P292" s="17">
        <v>0</v>
      </c>
      <c r="Q292" s="17">
        <v>240975.74000000002</v>
      </c>
      <c r="R292" s="10">
        <v>0.11968997354793899</v>
      </c>
      <c r="S292" s="9">
        <v>0.75</v>
      </c>
      <c r="T292" s="17">
        <v>181199.94479999997</v>
      </c>
      <c r="U292" s="17">
        <v>-59775.795200000051</v>
      </c>
      <c r="V292" s="17" t="s">
        <v>2701</v>
      </c>
      <c r="W292" s="17">
        <v>611854.1394000001</v>
      </c>
      <c r="X292" s="17">
        <v>140933.2904</v>
      </c>
      <c r="Y292" s="17">
        <v>19025.994203999999</v>
      </c>
      <c r="Z292" s="17">
        <v>200225.93900399996</v>
      </c>
      <c r="AA292" s="17">
        <v>-40749.800996000064</v>
      </c>
      <c r="AB292" s="17">
        <v>982850.12671849038</v>
      </c>
      <c r="AC292" s="17">
        <v>226387.78331111147</v>
      </c>
      <c r="AD292" s="17">
        <v>8032012.9100000001</v>
      </c>
      <c r="AE292" s="17">
        <v>1618233.74</v>
      </c>
      <c r="AF292" s="17">
        <v>8516080.1899999995</v>
      </c>
      <c r="AG292" s="17">
        <v>1804209.33</v>
      </c>
      <c r="AH292" s="17">
        <v>8398101.1699999999</v>
      </c>
      <c r="AI292">
        <v>104.08</v>
      </c>
      <c r="AJ292">
        <v>120.4</v>
      </c>
      <c r="AK292" s="1">
        <v>20000</v>
      </c>
      <c r="AL292" s="1">
        <v>24080</v>
      </c>
    </row>
    <row r="293" spans="1:38" x14ac:dyDescent="0.35">
      <c r="A293" t="s">
        <v>1007</v>
      </c>
      <c r="B293" t="s">
        <v>1008</v>
      </c>
      <c r="C293" s="2">
        <v>32463</v>
      </c>
      <c r="D293" s="3">
        <v>36.147945205479452</v>
      </c>
      <c r="E293" s="3" t="s">
        <v>64</v>
      </c>
      <c r="F293" s="3" t="s">
        <v>14</v>
      </c>
      <c r="G293" t="s">
        <v>1009</v>
      </c>
      <c r="H293" t="s">
        <v>357</v>
      </c>
      <c r="I293" t="s">
        <v>13</v>
      </c>
      <c r="J293" t="s">
        <v>13</v>
      </c>
      <c r="K293" s="17">
        <v>3375151.19</v>
      </c>
      <c r="L293" s="17">
        <v>996435.80000000016</v>
      </c>
      <c r="M293" s="10">
        <v>0.29522701174165777</v>
      </c>
      <c r="N293" s="17">
        <v>122205.29000000001</v>
      </c>
      <c r="O293" s="17">
        <v>0</v>
      </c>
      <c r="P293" s="17">
        <v>0</v>
      </c>
      <c r="Q293" s="17">
        <v>122205.29000000001</v>
      </c>
      <c r="R293" s="10">
        <v>0.12264241208515389</v>
      </c>
      <c r="S293" s="9">
        <v>1.2</v>
      </c>
      <c r="T293" s="17">
        <v>143486.75520000001</v>
      </c>
      <c r="U293" s="17">
        <v>21281.465200000006</v>
      </c>
      <c r="V293" s="17" t="s">
        <v>64</v>
      </c>
      <c r="W293" s="17">
        <v>236260.58330000003</v>
      </c>
      <c r="X293" s="17">
        <v>69750.506000000023</v>
      </c>
      <c r="Y293" s="17">
        <v>15066.109296000004</v>
      </c>
      <c r="Z293" s="17">
        <v>158552.86449600002</v>
      </c>
      <c r="AA293" s="17">
        <v>36347.574496000016</v>
      </c>
      <c r="AB293" s="17">
        <v>0</v>
      </c>
      <c r="AC293" s="17">
        <v>0</v>
      </c>
      <c r="AD293" s="17">
        <v>4117829.85</v>
      </c>
      <c r="AE293" s="17">
        <v>938158.91</v>
      </c>
      <c r="AF293" s="17">
        <v>3306412.27</v>
      </c>
      <c r="AG293" s="17">
        <v>772785.32</v>
      </c>
      <c r="AH293" s="17">
        <v>3231509.13</v>
      </c>
      <c r="AI293">
        <v>104.45</v>
      </c>
      <c r="AJ293">
        <v>122.25</v>
      </c>
      <c r="AK293" s="1">
        <v>20000</v>
      </c>
      <c r="AL293" s="1">
        <v>24450</v>
      </c>
    </row>
    <row r="294" spans="1:38" x14ac:dyDescent="0.35">
      <c r="A294" t="s">
        <v>1010</v>
      </c>
      <c r="B294" t="s">
        <v>1011</v>
      </c>
      <c r="C294" s="2">
        <v>39486</v>
      </c>
      <c r="D294" s="3">
        <v>16.906849315068492</v>
      </c>
      <c r="E294" s="3" t="s">
        <v>64</v>
      </c>
      <c r="F294" s="3" t="s">
        <v>14</v>
      </c>
      <c r="G294" t="s">
        <v>1012</v>
      </c>
      <c r="H294" t="s">
        <v>1013</v>
      </c>
      <c r="I294" t="s">
        <v>13</v>
      </c>
      <c r="J294" t="s">
        <v>13</v>
      </c>
      <c r="K294" s="17">
        <v>8443179.3000000007</v>
      </c>
      <c r="L294" s="17">
        <v>1332841.7200000002</v>
      </c>
      <c r="M294" s="26">
        <v>0.15786017004281788</v>
      </c>
      <c r="N294" s="17">
        <v>119638.01000000001</v>
      </c>
      <c r="O294" s="17">
        <v>0</v>
      </c>
      <c r="P294" s="17">
        <v>0</v>
      </c>
      <c r="Q294" s="17">
        <v>119638.01000000001</v>
      </c>
      <c r="R294" s="10">
        <v>8.9761603500826778E-2</v>
      </c>
      <c r="S294" s="9">
        <v>0.75</v>
      </c>
      <c r="T294" s="17">
        <v>119955.75480000001</v>
      </c>
      <c r="U294" s="17">
        <v>317.7448000000004</v>
      </c>
      <c r="V294" s="17" t="s">
        <v>64</v>
      </c>
      <c r="W294" s="17">
        <v>591022.55100000009</v>
      </c>
      <c r="X294" s="17">
        <v>93298.920400000017</v>
      </c>
      <c r="Y294" s="17">
        <v>12595.354254000002</v>
      </c>
      <c r="Z294" s="17">
        <v>132551.109054</v>
      </c>
      <c r="AA294" s="17">
        <v>12913.099053999991</v>
      </c>
      <c r="AB294" s="17">
        <v>0</v>
      </c>
      <c r="AC294" s="17">
        <v>0</v>
      </c>
      <c r="AD294" s="17">
        <v>6864488.46</v>
      </c>
      <c r="AE294" s="17">
        <v>1312271.18</v>
      </c>
      <c r="AF294" s="17">
        <v>4428113.2699999996</v>
      </c>
      <c r="AG294" s="17">
        <v>904788.52</v>
      </c>
      <c r="AH294" s="17">
        <v>7532041.9100000001</v>
      </c>
      <c r="AI294">
        <v>112.1</v>
      </c>
      <c r="AJ294">
        <v>178.25</v>
      </c>
      <c r="AK294" s="1">
        <v>20000</v>
      </c>
      <c r="AL294" s="1">
        <v>35650</v>
      </c>
    </row>
    <row r="295" spans="1:38" x14ac:dyDescent="0.35">
      <c r="A295" t="s">
        <v>1014</v>
      </c>
      <c r="B295" t="s">
        <v>1015</v>
      </c>
      <c r="C295" s="2">
        <v>36861</v>
      </c>
      <c r="D295" s="3">
        <v>24.098630136986301</v>
      </c>
      <c r="E295" s="3" t="s">
        <v>64</v>
      </c>
      <c r="F295" s="3" t="s">
        <v>14</v>
      </c>
      <c r="G295" t="s">
        <v>1016</v>
      </c>
      <c r="H295" t="s">
        <v>438</v>
      </c>
      <c r="I295" t="s">
        <v>13</v>
      </c>
      <c r="J295" t="s">
        <v>13</v>
      </c>
      <c r="K295" s="17">
        <v>13366481.43</v>
      </c>
      <c r="L295" s="17">
        <v>2660850.13</v>
      </c>
      <c r="M295" s="10">
        <v>0.19906885323073389</v>
      </c>
      <c r="N295" s="17">
        <v>364837.50000000006</v>
      </c>
      <c r="O295" s="17">
        <v>0</v>
      </c>
      <c r="P295" s="17">
        <v>0</v>
      </c>
      <c r="Q295" s="17">
        <v>364837.50000000006</v>
      </c>
      <c r="R295" s="10">
        <v>0.1371131338389209</v>
      </c>
      <c r="S295" s="9">
        <v>0.75</v>
      </c>
      <c r="T295" s="17">
        <v>239476.51169999997</v>
      </c>
      <c r="U295" s="17">
        <v>-125360.98830000008</v>
      </c>
      <c r="V295" s="17" t="s">
        <v>2701</v>
      </c>
      <c r="W295" s="17">
        <v>935653.70010000002</v>
      </c>
      <c r="X295" s="17">
        <v>186259.50910000002</v>
      </c>
      <c r="Y295" s="17">
        <v>25145.033728500002</v>
      </c>
      <c r="Z295" s="17">
        <v>264621.54542849999</v>
      </c>
      <c r="AA295" s="17">
        <v>-100215.95457150007</v>
      </c>
      <c r="AB295" s="17">
        <v>2796797.6614085604</v>
      </c>
      <c r="AC295" s="17">
        <v>556755.30317500047</v>
      </c>
      <c r="AD295" s="17">
        <v>14874302.539999999</v>
      </c>
      <c r="AE295" s="17">
        <v>2765563.98</v>
      </c>
      <c r="AF295" s="17">
        <v>13057001.119999999</v>
      </c>
      <c r="AG295" s="17">
        <v>2487805.2999999998</v>
      </c>
      <c r="AH295" s="17">
        <v>13351119.220000001</v>
      </c>
      <c r="AI295">
        <v>100.12</v>
      </c>
      <c r="AJ295">
        <v>100.6</v>
      </c>
      <c r="AK295" s="1">
        <v>20000</v>
      </c>
      <c r="AL295" s="1">
        <v>20120</v>
      </c>
    </row>
    <row r="296" spans="1:38" x14ac:dyDescent="0.35">
      <c r="A296" t="s">
        <v>1017</v>
      </c>
      <c r="B296" t="s">
        <v>1018</v>
      </c>
      <c r="C296" s="2">
        <v>39279</v>
      </c>
      <c r="D296" s="3">
        <v>17.473972602739725</v>
      </c>
      <c r="E296" s="3" t="s">
        <v>64</v>
      </c>
      <c r="F296" s="3" t="s">
        <v>14</v>
      </c>
      <c r="G296" t="s">
        <v>1019</v>
      </c>
      <c r="H296" t="s">
        <v>388</v>
      </c>
      <c r="I296" t="s">
        <v>13</v>
      </c>
      <c r="J296" t="s">
        <v>13</v>
      </c>
      <c r="K296" s="17">
        <v>11918363.279999999</v>
      </c>
      <c r="L296" s="17">
        <v>2505197.61</v>
      </c>
      <c r="M296" s="10">
        <v>0.21019644653758196</v>
      </c>
      <c r="N296" s="17">
        <v>303474.75</v>
      </c>
      <c r="O296" s="17">
        <v>0</v>
      </c>
      <c r="P296" s="17">
        <v>9105.161710124994</v>
      </c>
      <c r="Q296" s="17">
        <v>294369.58828987501</v>
      </c>
      <c r="R296" s="10">
        <v>0.11750354028554059</v>
      </c>
      <c r="S296" s="9">
        <v>0.75</v>
      </c>
      <c r="T296" s="17">
        <v>225467.7849</v>
      </c>
      <c r="U296" s="17">
        <v>-68901.803389875015</v>
      </c>
      <c r="V296" s="17" t="s">
        <v>2701</v>
      </c>
      <c r="W296" s="17">
        <v>834285.42960000003</v>
      </c>
      <c r="X296" s="17">
        <v>175363.8327</v>
      </c>
      <c r="Y296" s="17">
        <v>23674.117414499997</v>
      </c>
      <c r="Z296" s="17">
        <v>249141.90231450001</v>
      </c>
      <c r="AA296" s="17">
        <v>-54332.84768549999</v>
      </c>
      <c r="AB296" s="17">
        <v>1436033.571358992</v>
      </c>
      <c r="AC296" s="17">
        <v>301849.15380833327</v>
      </c>
      <c r="AD296" s="17">
        <v>13077327.08</v>
      </c>
      <c r="AE296" s="17">
        <v>2308353.96</v>
      </c>
      <c r="AF296" s="17">
        <v>12210774.26</v>
      </c>
      <c r="AG296" s="17">
        <v>2339975.54</v>
      </c>
      <c r="AH296" s="17">
        <v>12971620.52</v>
      </c>
      <c r="AI296">
        <v>91.88</v>
      </c>
      <c r="AJ296">
        <v>0</v>
      </c>
      <c r="AK296" s="1">
        <v>20000</v>
      </c>
      <c r="AL296" s="1">
        <v>0</v>
      </c>
    </row>
    <row r="297" spans="1:38" x14ac:dyDescent="0.35">
      <c r="A297" t="s">
        <v>1020</v>
      </c>
      <c r="B297" t="s">
        <v>1021</v>
      </c>
      <c r="C297" s="2">
        <v>41394</v>
      </c>
      <c r="D297" s="3">
        <v>11.67945205479452</v>
      </c>
      <c r="E297" s="3" t="s">
        <v>64</v>
      </c>
      <c r="F297" s="3" t="s">
        <v>14</v>
      </c>
      <c r="G297" t="s">
        <v>1022</v>
      </c>
      <c r="H297" t="s">
        <v>330</v>
      </c>
      <c r="I297" t="s">
        <v>13</v>
      </c>
      <c r="J297" t="s">
        <v>13</v>
      </c>
      <c r="K297" s="17">
        <v>3712164.24</v>
      </c>
      <c r="L297" s="17">
        <v>1228029.28</v>
      </c>
      <c r="M297" s="10">
        <v>0.33081221643361342</v>
      </c>
      <c r="N297" s="17">
        <v>163937.08999999994</v>
      </c>
      <c r="O297" s="17">
        <v>0</v>
      </c>
      <c r="P297" s="17">
        <v>0</v>
      </c>
      <c r="Q297" s="17">
        <v>163937.08999999994</v>
      </c>
      <c r="R297" s="10">
        <v>0.13349607592418311</v>
      </c>
      <c r="S297" s="9">
        <v>1.2</v>
      </c>
      <c r="T297" s="17">
        <v>176836.21632000001</v>
      </c>
      <c r="U297" s="17">
        <v>12899.126320000069</v>
      </c>
      <c r="V297" s="17" t="s">
        <v>64</v>
      </c>
      <c r="W297" s="17">
        <v>259851.49680000005</v>
      </c>
      <c r="X297" s="17">
        <v>85962.049600000028</v>
      </c>
      <c r="Y297" s="17">
        <v>18567.802713600006</v>
      </c>
      <c r="Z297" s="17">
        <v>195404.01903360002</v>
      </c>
      <c r="AA297" s="17">
        <v>31466.929033600085</v>
      </c>
      <c r="AB297" s="17">
        <v>0</v>
      </c>
      <c r="AC297" s="17">
        <v>0</v>
      </c>
      <c r="AD297" s="17">
        <v>3429025.65</v>
      </c>
      <c r="AE297" s="17">
        <v>1020127.83</v>
      </c>
      <c r="AF297" s="17">
        <v>4137170.94</v>
      </c>
      <c r="AG297" s="17">
        <v>1187264.03</v>
      </c>
      <c r="AH297" s="17">
        <v>4483364.1500000004</v>
      </c>
      <c r="AI297">
        <v>82.8</v>
      </c>
      <c r="AJ297">
        <v>0</v>
      </c>
      <c r="AK297" s="1">
        <v>20000</v>
      </c>
      <c r="AL297" s="1">
        <v>0</v>
      </c>
    </row>
    <row r="298" spans="1:38" x14ac:dyDescent="0.35">
      <c r="A298" t="s">
        <v>1023</v>
      </c>
      <c r="B298" t="s">
        <v>1024</v>
      </c>
      <c r="C298" s="2">
        <v>41414</v>
      </c>
      <c r="D298" s="3">
        <v>11.624657534246575</v>
      </c>
      <c r="E298" s="3" t="s">
        <v>64</v>
      </c>
      <c r="F298" s="3" t="s">
        <v>14</v>
      </c>
      <c r="G298" t="s">
        <v>1025</v>
      </c>
      <c r="H298" t="s">
        <v>1013</v>
      </c>
      <c r="I298" t="s">
        <v>13</v>
      </c>
      <c r="J298" t="s">
        <v>13</v>
      </c>
      <c r="K298" s="17">
        <v>10361434.640000001</v>
      </c>
      <c r="L298" s="17">
        <v>2411404.6100000003</v>
      </c>
      <c r="M298" s="10">
        <v>0.2327288347398194</v>
      </c>
      <c r="N298" s="17">
        <v>326854.90000000002</v>
      </c>
      <c r="O298" s="17">
        <v>0</v>
      </c>
      <c r="P298" s="17">
        <v>0</v>
      </c>
      <c r="Q298" s="17">
        <v>326854.90000000002</v>
      </c>
      <c r="R298" s="10">
        <v>0.1355454404642612</v>
      </c>
      <c r="S298" s="9">
        <v>0.75</v>
      </c>
      <c r="T298" s="17">
        <v>217026.41490000003</v>
      </c>
      <c r="U298" s="17">
        <v>-109828.48509999999</v>
      </c>
      <c r="V298" s="17" t="s">
        <v>2701</v>
      </c>
      <c r="W298" s="17">
        <v>725300.42480000015</v>
      </c>
      <c r="X298" s="17">
        <v>168798.32270000005</v>
      </c>
      <c r="Y298" s="17">
        <v>22787.773564500007</v>
      </c>
      <c r="Z298" s="17">
        <v>239814.18846450004</v>
      </c>
      <c r="AA298" s="17">
        <v>-87040.711535499984</v>
      </c>
      <c r="AB298" s="17">
        <v>2077780.8176247422</v>
      </c>
      <c r="AC298" s="17">
        <v>483559.50853055547</v>
      </c>
      <c r="AD298" s="17">
        <v>8954402.9700000007</v>
      </c>
      <c r="AE298" s="17">
        <v>1896731.41</v>
      </c>
      <c r="AF298" s="17">
        <v>10199500.43</v>
      </c>
      <c r="AG298" s="17">
        <v>2376253.4</v>
      </c>
      <c r="AH298" s="17">
        <v>11497453.050000001</v>
      </c>
      <c r="AI298">
        <v>90.12</v>
      </c>
      <c r="AJ298">
        <v>0</v>
      </c>
      <c r="AK298" s="1">
        <v>20000</v>
      </c>
      <c r="AL298" s="1">
        <v>0</v>
      </c>
    </row>
    <row r="299" spans="1:38" x14ac:dyDescent="0.35">
      <c r="A299" t="s">
        <v>1026</v>
      </c>
      <c r="B299" t="s">
        <v>1027</v>
      </c>
      <c r="C299" s="2">
        <v>40911</v>
      </c>
      <c r="D299" s="3">
        <v>13.002739726027396</v>
      </c>
      <c r="E299" s="3" t="s">
        <v>64</v>
      </c>
      <c r="F299" s="3" t="s">
        <v>14</v>
      </c>
      <c r="G299" t="s">
        <v>1028</v>
      </c>
      <c r="H299" t="s">
        <v>226</v>
      </c>
      <c r="I299" t="s">
        <v>13</v>
      </c>
      <c r="J299" t="s">
        <v>13</v>
      </c>
      <c r="K299" s="17">
        <v>9081176.0500000007</v>
      </c>
      <c r="L299" s="17">
        <v>2478424.7599999998</v>
      </c>
      <c r="M299" s="10">
        <v>0.27291892001146695</v>
      </c>
      <c r="N299" s="17">
        <v>382222.53</v>
      </c>
      <c r="O299" s="17">
        <v>0</v>
      </c>
      <c r="P299" s="17">
        <v>938.9771666249726</v>
      </c>
      <c r="Q299" s="17">
        <v>381283.55283337506</v>
      </c>
      <c r="R299" s="10">
        <v>0.15384108446099251</v>
      </c>
      <c r="S299" s="9">
        <v>1</v>
      </c>
      <c r="T299" s="17">
        <v>297410.97119999997</v>
      </c>
      <c r="U299" s="17">
        <v>-83872.581633375084</v>
      </c>
      <c r="V299" s="17" t="s">
        <v>2701</v>
      </c>
      <c r="W299" s="17">
        <v>635682.32350000006</v>
      </c>
      <c r="X299" s="17">
        <v>173489.73319999996</v>
      </c>
      <c r="Y299" s="17">
        <v>31228.15197599999</v>
      </c>
      <c r="Z299" s="17">
        <v>328639.12317599996</v>
      </c>
      <c r="AA299" s="17">
        <v>-53583.406824000063</v>
      </c>
      <c r="AB299" s="17">
        <v>1090747.3672186579</v>
      </c>
      <c r="AC299" s="17">
        <v>297685.59346666705</v>
      </c>
      <c r="AD299" s="17">
        <v>7016220.1699999999</v>
      </c>
      <c r="AE299" s="17">
        <v>1884059.47</v>
      </c>
      <c r="AF299" s="17">
        <v>9146387.9199999999</v>
      </c>
      <c r="AG299" s="17">
        <v>2687602.15</v>
      </c>
      <c r="AH299" s="17">
        <v>10987395.1</v>
      </c>
      <c r="AI299">
        <v>82.65</v>
      </c>
      <c r="AJ299">
        <v>0</v>
      </c>
      <c r="AK299" s="1">
        <v>20000</v>
      </c>
      <c r="AL299" s="1">
        <v>0</v>
      </c>
    </row>
    <row r="300" spans="1:38" x14ac:dyDescent="0.35">
      <c r="A300" t="s">
        <v>1029</v>
      </c>
      <c r="B300" t="s">
        <v>1030</v>
      </c>
      <c r="C300" s="2">
        <v>33228</v>
      </c>
      <c r="D300" s="3">
        <v>34.052054794520551</v>
      </c>
      <c r="E300" s="3" t="s">
        <v>64</v>
      </c>
      <c r="F300" s="3" t="s">
        <v>14</v>
      </c>
      <c r="G300" t="s">
        <v>1031</v>
      </c>
      <c r="H300" t="s">
        <v>81</v>
      </c>
      <c r="I300" t="s">
        <v>13</v>
      </c>
      <c r="J300" t="s">
        <v>13</v>
      </c>
      <c r="K300" s="17">
        <v>5525155.1500000004</v>
      </c>
      <c r="L300" s="17">
        <v>1526955.5099999998</v>
      </c>
      <c r="M300" s="10">
        <v>0.27636427729997765</v>
      </c>
      <c r="N300" s="17">
        <v>203853.59</v>
      </c>
      <c r="O300" s="17">
        <v>0</v>
      </c>
      <c r="P300" s="17">
        <v>14366.906795325049</v>
      </c>
      <c r="Q300" s="17">
        <v>189486.68320467495</v>
      </c>
      <c r="R300" s="10">
        <v>0.12409443625811663</v>
      </c>
      <c r="S300" s="9">
        <v>1</v>
      </c>
      <c r="T300" s="17">
        <v>183234.66119999997</v>
      </c>
      <c r="U300" s="17">
        <v>-6252.0220046749746</v>
      </c>
      <c r="V300" s="17" t="s">
        <v>2701</v>
      </c>
      <c r="W300" s="17">
        <v>386760.86050000007</v>
      </c>
      <c r="X300" s="17">
        <v>106886.88569999998</v>
      </c>
      <c r="Y300" s="17">
        <v>19239.639425999998</v>
      </c>
      <c r="Z300" s="17">
        <v>202474.30062599998</v>
      </c>
      <c r="AA300" s="17">
        <v>-1379.2893740000145</v>
      </c>
      <c r="AB300" s="17">
        <v>27726.878521738472</v>
      </c>
      <c r="AC300" s="17">
        <v>7662.7187444445253</v>
      </c>
      <c r="AD300" s="17">
        <v>4884828.2300000004</v>
      </c>
      <c r="AE300" s="17">
        <v>1266869.76</v>
      </c>
      <c r="AF300" s="17">
        <v>4839876.99</v>
      </c>
      <c r="AG300" s="17">
        <v>1375878.38</v>
      </c>
      <c r="AH300" s="17">
        <v>4909413.2300000004</v>
      </c>
      <c r="AI300">
        <v>112.54</v>
      </c>
      <c r="AJ300">
        <v>181.55</v>
      </c>
      <c r="AK300" s="1">
        <v>20000</v>
      </c>
      <c r="AL300" s="1">
        <v>36310</v>
      </c>
    </row>
    <row r="301" spans="1:38" x14ac:dyDescent="0.35">
      <c r="A301" t="s">
        <v>1032</v>
      </c>
      <c r="B301" t="s">
        <v>1033</v>
      </c>
      <c r="C301" s="2">
        <v>38278</v>
      </c>
      <c r="D301" s="3">
        <v>20.216438356164385</v>
      </c>
      <c r="E301" s="3" t="s">
        <v>64</v>
      </c>
      <c r="F301" s="3" t="s">
        <v>14</v>
      </c>
      <c r="G301" t="s">
        <v>1034</v>
      </c>
      <c r="H301" t="s">
        <v>596</v>
      </c>
      <c r="I301" t="s">
        <v>13</v>
      </c>
      <c r="J301" t="s">
        <v>13</v>
      </c>
      <c r="K301" s="17">
        <v>9554193</v>
      </c>
      <c r="L301" s="17">
        <v>2835166.22</v>
      </c>
      <c r="M301" s="10">
        <v>0.29674575550232241</v>
      </c>
      <c r="N301" s="17">
        <v>493447.27</v>
      </c>
      <c r="O301" s="17">
        <v>0</v>
      </c>
      <c r="P301" s="17">
        <v>0</v>
      </c>
      <c r="Q301" s="17">
        <v>493447.27</v>
      </c>
      <c r="R301" s="10">
        <v>0.174045269910136</v>
      </c>
      <c r="S301" s="9">
        <v>1.2</v>
      </c>
      <c r="T301" s="17">
        <v>408263.93568</v>
      </c>
      <c r="U301" s="17">
        <v>-85183.334320000024</v>
      </c>
      <c r="V301" s="17" t="s">
        <v>2701</v>
      </c>
      <c r="W301" s="17">
        <v>668793.51</v>
      </c>
      <c r="X301" s="17">
        <v>198461.63540000003</v>
      </c>
      <c r="Y301" s="17">
        <v>42867.713246400002</v>
      </c>
      <c r="Z301" s="17">
        <v>451131.6489264</v>
      </c>
      <c r="AA301" s="17">
        <v>-42315.621073600021</v>
      </c>
      <c r="AB301" s="17">
        <v>792216.16276962217</v>
      </c>
      <c r="AC301" s="17">
        <v>235086.78374222235</v>
      </c>
      <c r="AD301" s="17">
        <v>10353520.300000001</v>
      </c>
      <c r="AE301" s="17">
        <v>2258715.21</v>
      </c>
      <c r="AF301" s="17">
        <v>9294718.9800000004</v>
      </c>
      <c r="AG301" s="17">
        <v>2363797.17</v>
      </c>
      <c r="AH301" s="17">
        <v>9831038.8200000003</v>
      </c>
      <c r="AI301">
        <v>97.18</v>
      </c>
      <c r="AJ301">
        <v>0</v>
      </c>
      <c r="AK301" s="1">
        <v>20000</v>
      </c>
      <c r="AL301" s="1">
        <v>0</v>
      </c>
    </row>
    <row r="302" spans="1:38" x14ac:dyDescent="0.35">
      <c r="A302" t="s">
        <v>1035</v>
      </c>
      <c r="B302" t="s">
        <v>1036</v>
      </c>
      <c r="C302" s="2">
        <v>42331</v>
      </c>
      <c r="D302" s="3">
        <v>9.1123287671232873</v>
      </c>
      <c r="E302" s="3" t="s">
        <v>64</v>
      </c>
      <c r="F302" s="3" t="s">
        <v>14</v>
      </c>
      <c r="G302" t="s">
        <v>1037</v>
      </c>
      <c r="H302" t="s">
        <v>139</v>
      </c>
      <c r="I302" t="s">
        <v>13</v>
      </c>
      <c r="J302" t="s">
        <v>13</v>
      </c>
      <c r="K302" s="17">
        <v>3203977.68</v>
      </c>
      <c r="L302" s="17">
        <v>1056639.6400000001</v>
      </c>
      <c r="M302" s="10">
        <v>0.32978995034697001</v>
      </c>
      <c r="N302" s="17">
        <v>140398.6</v>
      </c>
      <c r="O302" s="17">
        <v>0</v>
      </c>
      <c r="P302" s="17">
        <v>0</v>
      </c>
      <c r="Q302" s="17">
        <v>140398.6</v>
      </c>
      <c r="R302" s="10">
        <v>0.13287273606354574</v>
      </c>
      <c r="S302" s="9">
        <v>1.2</v>
      </c>
      <c r="T302" s="17">
        <v>152156.10816</v>
      </c>
      <c r="U302" s="17">
        <v>11757.508159999998</v>
      </c>
      <c r="V302" s="17" t="s">
        <v>64</v>
      </c>
      <c r="W302" s="17">
        <v>224278.43760000003</v>
      </c>
      <c r="X302" s="17">
        <v>73964.774800000028</v>
      </c>
      <c r="Y302" s="17">
        <v>15976.391356800004</v>
      </c>
      <c r="Z302" s="17">
        <v>168132.49951680002</v>
      </c>
      <c r="AA302" s="17">
        <v>27733.899516800011</v>
      </c>
      <c r="AB302" s="17">
        <v>0</v>
      </c>
      <c r="AC302" s="17">
        <v>0</v>
      </c>
      <c r="AD302" s="17">
        <v>3659098.7</v>
      </c>
      <c r="AE302" s="17">
        <v>1078252.78</v>
      </c>
      <c r="AF302" s="17">
        <v>3040203.26</v>
      </c>
      <c r="AG302" s="17">
        <v>930747.24</v>
      </c>
      <c r="AH302" s="17">
        <v>3266671.03</v>
      </c>
      <c r="AI302">
        <v>98.08</v>
      </c>
      <c r="AJ302">
        <v>0</v>
      </c>
      <c r="AK302" s="1">
        <v>20000</v>
      </c>
      <c r="AL302" s="1">
        <v>0</v>
      </c>
    </row>
    <row r="303" spans="1:38" x14ac:dyDescent="0.35">
      <c r="A303" t="s">
        <v>1038</v>
      </c>
      <c r="B303" t="s">
        <v>1039</v>
      </c>
      <c r="C303" s="2">
        <v>40174</v>
      </c>
      <c r="D303" s="3">
        <v>15.021917808219179</v>
      </c>
      <c r="E303" s="3" t="s">
        <v>64</v>
      </c>
      <c r="F303" s="3" t="s">
        <v>14</v>
      </c>
      <c r="G303" t="s">
        <v>1040</v>
      </c>
      <c r="H303" t="s">
        <v>596</v>
      </c>
      <c r="I303" t="s">
        <v>13</v>
      </c>
      <c r="J303" t="s">
        <v>13</v>
      </c>
      <c r="K303" s="17">
        <v>4151316.99</v>
      </c>
      <c r="L303" s="17">
        <v>1468171.8499999996</v>
      </c>
      <c r="M303" s="10">
        <v>0.35366411515589891</v>
      </c>
      <c r="N303" s="17">
        <v>216252.01</v>
      </c>
      <c r="O303" s="17">
        <v>0</v>
      </c>
      <c r="P303" s="17">
        <v>3867.3103260000007</v>
      </c>
      <c r="Q303" s="17">
        <v>212384.699674</v>
      </c>
      <c r="R303" s="10">
        <v>0.14465929153593299</v>
      </c>
      <c r="S303" s="9">
        <v>1.2</v>
      </c>
      <c r="T303" s="17">
        <v>211416.74639999992</v>
      </c>
      <c r="U303" s="17">
        <v>-967.95327400008682</v>
      </c>
      <c r="V303" s="17" t="s">
        <v>2701</v>
      </c>
      <c r="W303" s="17">
        <v>290592.18930000003</v>
      </c>
      <c r="X303" s="17">
        <v>102772.02949999999</v>
      </c>
      <c r="Y303" s="17">
        <v>22198.758371999997</v>
      </c>
      <c r="Z303" s="17">
        <v>233615.5047719999</v>
      </c>
      <c r="AA303" s="17">
        <v>17363.494771999889</v>
      </c>
      <c r="AB303" s="17">
        <v>0</v>
      </c>
      <c r="AC303" s="17">
        <v>0</v>
      </c>
      <c r="AD303" s="17">
        <v>5454860.7999999998</v>
      </c>
      <c r="AE303" s="17">
        <v>1685527.74</v>
      </c>
      <c r="AF303" s="17">
        <v>4639409.34</v>
      </c>
      <c r="AG303" s="17">
        <v>1581456.78</v>
      </c>
      <c r="AH303" s="17">
        <v>4804059.05</v>
      </c>
      <c r="AI303">
        <v>86.41</v>
      </c>
      <c r="AJ303">
        <v>0</v>
      </c>
      <c r="AK303" s="1">
        <v>20000</v>
      </c>
      <c r="AL303" s="1">
        <v>0</v>
      </c>
    </row>
    <row r="304" spans="1:38" x14ac:dyDescent="0.35">
      <c r="A304" t="s">
        <v>1041</v>
      </c>
      <c r="B304" t="s">
        <v>1042</v>
      </c>
      <c r="C304" s="2">
        <v>41106</v>
      </c>
      <c r="D304" s="3">
        <v>12.468493150684932</v>
      </c>
      <c r="E304" s="3" t="s">
        <v>64</v>
      </c>
      <c r="F304" s="3" t="s">
        <v>14</v>
      </c>
      <c r="G304" t="s">
        <v>1043</v>
      </c>
      <c r="H304" t="s">
        <v>124</v>
      </c>
      <c r="I304" t="s">
        <v>13</v>
      </c>
      <c r="J304" t="s">
        <v>13</v>
      </c>
      <c r="K304" s="17">
        <v>15995467.199999999</v>
      </c>
      <c r="L304" s="17">
        <v>3981589.64</v>
      </c>
      <c r="M304" s="10">
        <v>0.24891987149959585</v>
      </c>
      <c r="N304" s="17">
        <v>575882.5</v>
      </c>
      <c r="O304" s="17">
        <v>0</v>
      </c>
      <c r="P304" s="17">
        <v>0</v>
      </c>
      <c r="Q304" s="17">
        <v>575882.5</v>
      </c>
      <c r="R304" s="10">
        <v>0.14463632671095658</v>
      </c>
      <c r="S304" s="9">
        <v>1</v>
      </c>
      <c r="T304" s="17">
        <v>477790.75679999997</v>
      </c>
      <c r="U304" s="17">
        <v>-98091.743200000026</v>
      </c>
      <c r="V304" s="17" t="s">
        <v>2701</v>
      </c>
      <c r="W304" s="17">
        <v>1119682.7040000001</v>
      </c>
      <c r="X304" s="17">
        <v>278711.27480000007</v>
      </c>
      <c r="Y304" s="17">
        <v>50168.029464000014</v>
      </c>
      <c r="Z304" s="17">
        <v>527958.78626399999</v>
      </c>
      <c r="AA304" s="17">
        <v>-47923.713736000005</v>
      </c>
      <c r="AB304" s="17">
        <v>1069592.6061866104</v>
      </c>
      <c r="AC304" s="17">
        <v>266242.85408888891</v>
      </c>
      <c r="AD304" s="17">
        <v>7778246.7599999998</v>
      </c>
      <c r="AE304" s="17">
        <v>2085749.25</v>
      </c>
      <c r="AF304" s="17">
        <v>11491979.33</v>
      </c>
      <c r="AG304" s="17">
        <v>2961247.82</v>
      </c>
      <c r="AH304" s="17">
        <v>12101121.17</v>
      </c>
      <c r="AI304">
        <v>132.18</v>
      </c>
      <c r="AJ304">
        <v>200</v>
      </c>
      <c r="AK304" s="1">
        <v>20000</v>
      </c>
      <c r="AL304" s="1">
        <v>40000</v>
      </c>
    </row>
    <row r="305" spans="1:38" x14ac:dyDescent="0.35">
      <c r="A305" t="s">
        <v>1044</v>
      </c>
      <c r="B305" t="s">
        <v>1045</v>
      </c>
      <c r="C305" s="2">
        <v>36834</v>
      </c>
      <c r="D305" s="3">
        <v>24.172602739726027</v>
      </c>
      <c r="E305" s="3" t="s">
        <v>64</v>
      </c>
      <c r="F305" s="3" t="s">
        <v>14</v>
      </c>
      <c r="G305" t="s">
        <v>1046</v>
      </c>
      <c r="H305" t="s">
        <v>596</v>
      </c>
      <c r="I305" t="s">
        <v>13</v>
      </c>
      <c r="J305" t="s">
        <v>13</v>
      </c>
      <c r="K305" s="17">
        <v>4726648.74</v>
      </c>
      <c r="L305" s="17">
        <v>1024986.5199999999</v>
      </c>
      <c r="M305" s="26">
        <v>0.21685269551043471</v>
      </c>
      <c r="N305" s="17">
        <v>93711.409999999989</v>
      </c>
      <c r="O305" s="17">
        <v>0</v>
      </c>
      <c r="P305" s="17">
        <v>0</v>
      </c>
      <c r="Q305" s="17">
        <v>93711.409999999989</v>
      </c>
      <c r="R305" s="10">
        <v>9.1426968229787062E-2</v>
      </c>
      <c r="S305" s="9">
        <v>0.75</v>
      </c>
      <c r="T305" s="17">
        <v>92248.786799999987</v>
      </c>
      <c r="U305" s="17">
        <v>-1462.6232000000018</v>
      </c>
      <c r="V305" s="17" t="s">
        <v>2701</v>
      </c>
      <c r="W305" s="17">
        <v>330865.41180000006</v>
      </c>
      <c r="X305" s="17">
        <v>71749.056400000001</v>
      </c>
      <c r="Y305" s="17">
        <v>9686.1226139999999</v>
      </c>
      <c r="Z305" s="17">
        <v>101934.90941399999</v>
      </c>
      <c r="AA305" s="17">
        <v>8223.4994140000053</v>
      </c>
      <c r="AB305" s="17">
        <v>0</v>
      </c>
      <c r="AC305" s="17">
        <v>0</v>
      </c>
      <c r="AD305" s="17">
        <v>5145618</v>
      </c>
      <c r="AE305" s="17">
        <v>1110539.72</v>
      </c>
      <c r="AF305" s="17">
        <v>5128096.3600000003</v>
      </c>
      <c r="AG305" s="17">
        <v>1214573.81</v>
      </c>
      <c r="AH305" s="17">
        <v>5289679.37</v>
      </c>
      <c r="AI305">
        <v>89.36</v>
      </c>
      <c r="AJ305">
        <v>0</v>
      </c>
      <c r="AK305" s="1">
        <v>20000</v>
      </c>
      <c r="AL305" s="1">
        <v>0</v>
      </c>
    </row>
    <row r="306" spans="1:38" x14ac:dyDescent="0.35">
      <c r="A306" t="s">
        <v>1047</v>
      </c>
      <c r="B306" t="s">
        <v>1048</v>
      </c>
      <c r="C306" s="2">
        <v>37389</v>
      </c>
      <c r="D306" s="3">
        <v>22.652054794520549</v>
      </c>
      <c r="E306" s="3" t="s">
        <v>64</v>
      </c>
      <c r="F306" s="3" t="s">
        <v>14</v>
      </c>
      <c r="G306" t="s">
        <v>1049</v>
      </c>
      <c r="H306" t="s">
        <v>132</v>
      </c>
      <c r="I306" t="s">
        <v>13</v>
      </c>
      <c r="J306" t="s">
        <v>13</v>
      </c>
      <c r="K306" s="17">
        <v>11892049.08</v>
      </c>
      <c r="L306" s="17">
        <v>3517701.2399999998</v>
      </c>
      <c r="M306" s="10">
        <v>0.29580278523371178</v>
      </c>
      <c r="N306" s="17">
        <v>631791.38</v>
      </c>
      <c r="O306" s="17">
        <v>0</v>
      </c>
      <c r="P306" s="17">
        <v>0</v>
      </c>
      <c r="Q306" s="17">
        <v>631791.38</v>
      </c>
      <c r="R306" s="10">
        <v>0.17960347877638411</v>
      </c>
      <c r="S306" s="9">
        <v>1.2</v>
      </c>
      <c r="T306" s="17">
        <v>506548.97855999996</v>
      </c>
      <c r="U306" s="17">
        <v>-125242.40144000005</v>
      </c>
      <c r="V306" s="17" t="s">
        <v>2701</v>
      </c>
      <c r="W306" s="17">
        <v>832443.43560000008</v>
      </c>
      <c r="X306" s="17">
        <v>246239.08680000002</v>
      </c>
      <c r="Y306" s="17">
        <v>53187.642748800004</v>
      </c>
      <c r="Z306" s="17">
        <v>559736.62130879995</v>
      </c>
      <c r="AA306" s="17">
        <v>-72054.758691200055</v>
      </c>
      <c r="AB306" s="17">
        <v>1353280.7496549897</v>
      </c>
      <c r="AC306" s="17">
        <v>400304.21495111141</v>
      </c>
      <c r="AD306" s="17">
        <v>6365202.4699999997</v>
      </c>
      <c r="AE306" s="17">
        <v>1743846.66</v>
      </c>
      <c r="AF306" s="17">
        <v>12300225.26</v>
      </c>
      <c r="AG306" s="17">
        <v>3541560.13</v>
      </c>
      <c r="AH306" s="17">
        <v>13252033.380000001</v>
      </c>
      <c r="AI306">
        <v>89.74</v>
      </c>
      <c r="AJ306">
        <v>0</v>
      </c>
      <c r="AK306" s="1">
        <v>20000</v>
      </c>
      <c r="AL306" s="1">
        <v>0</v>
      </c>
    </row>
    <row r="307" spans="1:38" x14ac:dyDescent="0.35">
      <c r="A307" t="s">
        <v>1050</v>
      </c>
      <c r="B307" t="s">
        <v>1051</v>
      </c>
      <c r="C307" s="2">
        <v>34717</v>
      </c>
      <c r="D307" s="3">
        <v>29.972602739726028</v>
      </c>
      <c r="E307" s="3" t="s">
        <v>64</v>
      </c>
      <c r="F307" s="3" t="s">
        <v>14</v>
      </c>
      <c r="G307" t="s">
        <v>1052</v>
      </c>
      <c r="H307" t="s">
        <v>164</v>
      </c>
      <c r="I307" t="s">
        <v>13</v>
      </c>
      <c r="J307" t="s">
        <v>13</v>
      </c>
      <c r="K307" s="17">
        <v>10309862.07</v>
      </c>
      <c r="L307" s="17">
        <v>2676257.19</v>
      </c>
      <c r="M307" s="10">
        <v>0.25958224967795324</v>
      </c>
      <c r="N307" s="17">
        <v>460335.87</v>
      </c>
      <c r="O307" s="17">
        <v>0</v>
      </c>
      <c r="P307" s="17">
        <v>0</v>
      </c>
      <c r="Q307" s="17">
        <v>460335.87</v>
      </c>
      <c r="R307" s="10">
        <v>0.17200733611107086</v>
      </c>
      <c r="S307" s="9">
        <v>1</v>
      </c>
      <c r="T307" s="17">
        <v>321150.8628</v>
      </c>
      <c r="U307" s="17">
        <v>-139185.00719999999</v>
      </c>
      <c r="V307" s="17" t="s">
        <v>2701</v>
      </c>
      <c r="W307" s="17">
        <v>721690.34490000014</v>
      </c>
      <c r="X307" s="17">
        <v>187338.00330000001</v>
      </c>
      <c r="Y307" s="17">
        <v>33720.840594000001</v>
      </c>
      <c r="Z307" s="17">
        <v>354871.70339400001</v>
      </c>
      <c r="AA307" s="17">
        <v>-105464.16660599998</v>
      </c>
      <c r="AB307" s="17">
        <v>2257134.4436181705</v>
      </c>
      <c r="AC307" s="17">
        <v>585912.03669999994</v>
      </c>
      <c r="AD307" s="17">
        <v>12497451.109999999</v>
      </c>
      <c r="AE307" s="17">
        <v>3154763.81</v>
      </c>
      <c r="AF307" s="17">
        <v>15307291.83</v>
      </c>
      <c r="AG307" s="17">
        <v>3447651.46</v>
      </c>
      <c r="AH307" s="17">
        <v>10575843.07</v>
      </c>
      <c r="AI307">
        <v>97.49</v>
      </c>
      <c r="AJ307">
        <v>0</v>
      </c>
      <c r="AK307" s="1">
        <v>20000</v>
      </c>
      <c r="AL307" s="1">
        <v>0</v>
      </c>
    </row>
    <row r="308" spans="1:38" x14ac:dyDescent="0.35">
      <c r="A308" t="s">
        <v>1053</v>
      </c>
      <c r="B308" t="s">
        <v>1054</v>
      </c>
      <c r="C308" s="2">
        <v>42675</v>
      </c>
      <c r="D308" s="3">
        <v>8.169863013698631</v>
      </c>
      <c r="E308" s="3" t="s">
        <v>64</v>
      </c>
      <c r="F308" s="3" t="s">
        <v>14</v>
      </c>
      <c r="G308" t="s">
        <v>1055</v>
      </c>
      <c r="H308" t="s">
        <v>85</v>
      </c>
      <c r="I308" t="s">
        <v>13</v>
      </c>
      <c r="J308" t="s">
        <v>13</v>
      </c>
      <c r="K308" s="17">
        <v>3302316.53</v>
      </c>
      <c r="L308" s="17">
        <v>1050460.45</v>
      </c>
      <c r="M308" s="10">
        <v>0.31809805040100136</v>
      </c>
      <c r="N308" s="17">
        <v>141438.03</v>
      </c>
      <c r="O308" s="17">
        <v>0</v>
      </c>
      <c r="P308" s="17">
        <v>0</v>
      </c>
      <c r="Q308" s="17">
        <v>141438.03</v>
      </c>
      <c r="R308" s="10">
        <v>0.13464384118412073</v>
      </c>
      <c r="S308" s="9">
        <v>1.2</v>
      </c>
      <c r="T308" s="17">
        <v>151266.30479999998</v>
      </c>
      <c r="U308" s="17">
        <v>9828.2747999999847</v>
      </c>
      <c r="V308" s="17" t="s">
        <v>64</v>
      </c>
      <c r="W308" s="17">
        <v>231162.15710000001</v>
      </c>
      <c r="X308" s="17">
        <v>73532.231499999994</v>
      </c>
      <c r="Y308" s="17">
        <v>15882.962003999997</v>
      </c>
      <c r="Z308" s="17">
        <v>167149.26680399998</v>
      </c>
      <c r="AA308" s="17">
        <v>25711.236803999986</v>
      </c>
      <c r="AB308" s="17">
        <v>0</v>
      </c>
      <c r="AC308" s="17">
        <v>0</v>
      </c>
      <c r="AD308" s="17">
        <v>4715982.84</v>
      </c>
      <c r="AE308" s="17">
        <v>1405440.83</v>
      </c>
      <c r="AF308" s="17">
        <v>3738983.73</v>
      </c>
      <c r="AG308" s="17">
        <v>1125649.99</v>
      </c>
      <c r="AH308" s="17">
        <v>3919469.61</v>
      </c>
      <c r="AI308">
        <v>84.25</v>
      </c>
      <c r="AJ308">
        <v>0</v>
      </c>
      <c r="AK308" s="1">
        <v>20000</v>
      </c>
      <c r="AL308" s="1">
        <v>0</v>
      </c>
    </row>
    <row r="309" spans="1:38" x14ac:dyDescent="0.35">
      <c r="A309" t="s">
        <v>1056</v>
      </c>
      <c r="B309" t="s">
        <v>1057</v>
      </c>
      <c r="C309" s="2">
        <v>42268</v>
      </c>
      <c r="D309" s="3">
        <v>9.2849315068493148</v>
      </c>
      <c r="E309" s="3" t="s">
        <v>64</v>
      </c>
      <c r="F309" s="3" t="s">
        <v>14</v>
      </c>
      <c r="G309" t="s">
        <v>1058</v>
      </c>
      <c r="H309" t="s">
        <v>555</v>
      </c>
      <c r="I309" t="s">
        <v>13</v>
      </c>
      <c r="J309" t="s">
        <v>13</v>
      </c>
      <c r="K309" s="17">
        <v>4051696.45</v>
      </c>
      <c r="L309" s="17">
        <v>1147041.5900000001</v>
      </c>
      <c r="M309" s="10">
        <v>0.28310156107573164</v>
      </c>
      <c r="N309" s="17">
        <v>146273.49999999997</v>
      </c>
      <c r="O309" s="17">
        <v>0</v>
      </c>
      <c r="P309" s="17">
        <v>0</v>
      </c>
      <c r="Q309" s="17">
        <v>146273.49999999997</v>
      </c>
      <c r="R309" s="10">
        <v>0.12752240308915039</v>
      </c>
      <c r="S309" s="9">
        <v>1</v>
      </c>
      <c r="T309" s="17">
        <v>137644.9908</v>
      </c>
      <c r="U309" s="17">
        <v>-8628.5091999999713</v>
      </c>
      <c r="V309" s="17" t="s">
        <v>2701</v>
      </c>
      <c r="W309" s="17">
        <v>283618.75150000001</v>
      </c>
      <c r="X309" s="17">
        <v>80292.911300000007</v>
      </c>
      <c r="Y309" s="17">
        <v>14452.724034000001</v>
      </c>
      <c r="Z309" s="17">
        <v>152097.71483400001</v>
      </c>
      <c r="AA309" s="17">
        <v>5824.2148340000422</v>
      </c>
      <c r="AB309" s="17">
        <v>0</v>
      </c>
      <c r="AC309" s="17">
        <v>0</v>
      </c>
      <c r="AD309" s="17">
        <v>2682562.96</v>
      </c>
      <c r="AE309" s="17">
        <v>687022.51</v>
      </c>
      <c r="AF309" s="17">
        <v>3612700.96</v>
      </c>
      <c r="AG309" s="17">
        <v>1018298.48</v>
      </c>
      <c r="AH309" s="17">
        <v>5877354.2599999998</v>
      </c>
      <c r="AI309">
        <v>68.94</v>
      </c>
      <c r="AJ309">
        <v>0</v>
      </c>
      <c r="AK309" s="1">
        <v>20000</v>
      </c>
      <c r="AL309" s="1">
        <v>0</v>
      </c>
    </row>
    <row r="310" spans="1:38" x14ac:dyDescent="0.35">
      <c r="A310" t="s">
        <v>1059</v>
      </c>
      <c r="B310" t="s">
        <v>1060</v>
      </c>
      <c r="C310" s="2">
        <v>40695</v>
      </c>
      <c r="D310" s="3">
        <v>13.594520547945205</v>
      </c>
      <c r="E310" s="3" t="s">
        <v>64</v>
      </c>
      <c r="F310" s="3" t="s">
        <v>14</v>
      </c>
      <c r="G310" t="s">
        <v>1061</v>
      </c>
      <c r="H310" t="s">
        <v>454</v>
      </c>
      <c r="I310" t="s">
        <v>13</v>
      </c>
      <c r="J310" t="s">
        <v>13</v>
      </c>
      <c r="K310" s="17">
        <v>17701775.23</v>
      </c>
      <c r="L310" s="17">
        <v>4124781.62</v>
      </c>
      <c r="M310" s="10">
        <v>0.23301513923922984</v>
      </c>
      <c r="N310" s="17">
        <v>678899.15</v>
      </c>
      <c r="O310" s="17">
        <v>0</v>
      </c>
      <c r="P310" s="17">
        <v>1660.2580226249411</v>
      </c>
      <c r="Q310" s="17">
        <v>677238.89197737514</v>
      </c>
      <c r="R310" s="10">
        <v>0.16418781753041634</v>
      </c>
      <c r="S310" s="9">
        <v>0.75</v>
      </c>
      <c r="T310" s="17">
        <v>371230.34580000001</v>
      </c>
      <c r="U310" s="17">
        <v>-306008.54617737513</v>
      </c>
      <c r="V310" s="17" t="s">
        <v>2701</v>
      </c>
      <c r="W310" s="17">
        <v>1239124.2661000001</v>
      </c>
      <c r="X310" s="17">
        <v>288734.71340000001</v>
      </c>
      <c r="Y310" s="17">
        <v>38979.186308999997</v>
      </c>
      <c r="Z310" s="17">
        <v>410209.53210900002</v>
      </c>
      <c r="AA310" s="17">
        <v>-268689.617891</v>
      </c>
      <c r="AB310" s="17">
        <v>6406107.7931160191</v>
      </c>
      <c r="AC310" s="17">
        <v>1492720.0993944446</v>
      </c>
      <c r="AD310" s="17">
        <v>14012467.9</v>
      </c>
      <c r="AE310" s="17">
        <v>3761521.6</v>
      </c>
      <c r="AF310" s="17">
        <v>16709545.27</v>
      </c>
      <c r="AG310" s="17">
        <v>4369283.75</v>
      </c>
      <c r="AH310" s="17">
        <v>17030324.829999998</v>
      </c>
      <c r="AI310">
        <v>103.94</v>
      </c>
      <c r="AJ310">
        <v>119.7</v>
      </c>
      <c r="AK310" s="1">
        <v>20000</v>
      </c>
      <c r="AL310" s="1">
        <v>23940</v>
      </c>
    </row>
    <row r="311" spans="1:38" x14ac:dyDescent="0.35">
      <c r="A311" t="s">
        <v>1062</v>
      </c>
      <c r="B311" t="s">
        <v>1063</v>
      </c>
      <c r="C311" s="2">
        <v>34925</v>
      </c>
      <c r="D311" s="3">
        <v>29.402739726027399</v>
      </c>
      <c r="E311" s="3" t="s">
        <v>64</v>
      </c>
      <c r="F311" s="3" t="s">
        <v>14</v>
      </c>
      <c r="G311" t="s">
        <v>1064</v>
      </c>
      <c r="H311" t="s">
        <v>438</v>
      </c>
      <c r="I311" t="s">
        <v>13</v>
      </c>
      <c r="J311" t="s">
        <v>13</v>
      </c>
      <c r="K311" s="17">
        <v>7024159.1799999997</v>
      </c>
      <c r="L311" s="17">
        <v>1887376.7100000002</v>
      </c>
      <c r="M311" s="10">
        <v>0.26869788420711732</v>
      </c>
      <c r="N311" s="17">
        <v>261387.08</v>
      </c>
      <c r="O311" s="17">
        <v>0</v>
      </c>
      <c r="P311" s="17">
        <v>0</v>
      </c>
      <c r="Q311" s="17">
        <v>261387.08</v>
      </c>
      <c r="R311" s="10">
        <v>0.13849226739689924</v>
      </c>
      <c r="S311" s="9">
        <v>1</v>
      </c>
      <c r="T311" s="17">
        <v>226485.20520000003</v>
      </c>
      <c r="U311" s="17">
        <v>-34901.874799999961</v>
      </c>
      <c r="V311" s="17" t="s">
        <v>2701</v>
      </c>
      <c r="W311" s="17">
        <v>491691.14260000002</v>
      </c>
      <c r="X311" s="17">
        <v>132116.36970000001</v>
      </c>
      <c r="Y311" s="17">
        <v>23780.946545999999</v>
      </c>
      <c r="Z311" s="17">
        <v>250266.15174600002</v>
      </c>
      <c r="AA311" s="17">
        <v>-11120.928253999969</v>
      </c>
      <c r="AB311" s="17">
        <v>229934.57848302534</v>
      </c>
      <c r="AC311" s="17">
        <v>61782.934744444276</v>
      </c>
      <c r="AD311" s="17">
        <v>7530185.7699999996</v>
      </c>
      <c r="AE311" s="17">
        <v>1965362.4</v>
      </c>
      <c r="AF311" s="17">
        <v>7551600.7000000002</v>
      </c>
      <c r="AG311" s="17">
        <v>2030453.29</v>
      </c>
      <c r="AH311" s="17">
        <v>8445897.5600000005</v>
      </c>
      <c r="AI311">
        <v>83.17</v>
      </c>
      <c r="AJ311">
        <v>0</v>
      </c>
      <c r="AK311" s="1">
        <v>20000</v>
      </c>
      <c r="AL311" s="1">
        <v>0</v>
      </c>
    </row>
    <row r="312" spans="1:38" x14ac:dyDescent="0.35">
      <c r="A312" t="s">
        <v>1065</v>
      </c>
      <c r="B312" t="s">
        <v>1066</v>
      </c>
      <c r="C312" s="2">
        <v>32279</v>
      </c>
      <c r="D312" s="3">
        <v>36.652054794520545</v>
      </c>
      <c r="E312" s="3" t="s">
        <v>64</v>
      </c>
      <c r="F312" s="3" t="s">
        <v>14</v>
      </c>
      <c r="G312" t="s">
        <v>1067</v>
      </c>
      <c r="H312" t="s">
        <v>396</v>
      </c>
      <c r="I312" t="s">
        <v>13</v>
      </c>
      <c r="J312" t="s">
        <v>13</v>
      </c>
      <c r="K312" s="17">
        <v>11884685.699999999</v>
      </c>
      <c r="L312" s="17">
        <v>2875690.77</v>
      </c>
      <c r="M312" s="10">
        <v>0.24196607656187324</v>
      </c>
      <c r="N312" s="17">
        <v>404064.07</v>
      </c>
      <c r="O312" s="17">
        <v>0</v>
      </c>
      <c r="P312" s="17">
        <v>0</v>
      </c>
      <c r="Q312" s="17">
        <v>404064.07</v>
      </c>
      <c r="R312" s="10">
        <v>0.14051026425209134</v>
      </c>
      <c r="S312" s="9">
        <v>1</v>
      </c>
      <c r="T312" s="17">
        <v>345082.89240000001</v>
      </c>
      <c r="U312" s="17">
        <v>-58981.177599999995</v>
      </c>
      <c r="V312" s="17" t="s">
        <v>2701</v>
      </c>
      <c r="W312" s="17">
        <v>831927.99900000007</v>
      </c>
      <c r="X312" s="17">
        <v>201298.35390000002</v>
      </c>
      <c r="Y312" s="17">
        <v>36233.703701999999</v>
      </c>
      <c r="Z312" s="17">
        <v>381316.59610199998</v>
      </c>
      <c r="AA312" s="17">
        <v>-22747.473898000026</v>
      </c>
      <c r="AB312" s="17">
        <v>522283.35800028429</v>
      </c>
      <c r="AC312" s="17">
        <v>126374.85498888904</v>
      </c>
      <c r="AD312" s="17">
        <v>8716132.3900000006</v>
      </c>
      <c r="AE312" s="17">
        <v>1859937.01</v>
      </c>
      <c r="AF312" s="17">
        <v>8251187.4299999997</v>
      </c>
      <c r="AG312" s="17">
        <v>1799996.38</v>
      </c>
      <c r="AH312" s="17">
        <v>10149055.060000001</v>
      </c>
      <c r="AI312">
        <v>117.1</v>
      </c>
      <c r="AJ312">
        <v>200</v>
      </c>
      <c r="AK312" s="1">
        <v>20000</v>
      </c>
      <c r="AL312" s="1">
        <v>40000</v>
      </c>
    </row>
    <row r="313" spans="1:38" x14ac:dyDescent="0.35">
      <c r="A313" t="s">
        <v>1068</v>
      </c>
      <c r="B313" t="s">
        <v>1069</v>
      </c>
      <c r="C313" s="2">
        <v>31187</v>
      </c>
      <c r="D313" s="3">
        <v>39.643835616438359</v>
      </c>
      <c r="E313" s="3" t="s">
        <v>64</v>
      </c>
      <c r="F313" s="3" t="s">
        <v>14</v>
      </c>
      <c r="G313" t="s">
        <v>1070</v>
      </c>
      <c r="H313" t="s">
        <v>226</v>
      </c>
      <c r="I313" t="s">
        <v>13</v>
      </c>
      <c r="J313" t="s">
        <v>13</v>
      </c>
      <c r="K313" s="17">
        <v>8446150.6699999999</v>
      </c>
      <c r="L313" s="17">
        <v>2154202.4200000004</v>
      </c>
      <c r="M313" s="10">
        <v>0.25505138425384027</v>
      </c>
      <c r="N313" s="17">
        <v>297856.31</v>
      </c>
      <c r="O313" s="17">
        <v>0</v>
      </c>
      <c r="P313" s="17">
        <v>0</v>
      </c>
      <c r="Q313" s="17">
        <v>297856.31</v>
      </c>
      <c r="R313" s="10">
        <v>0.13826755890470124</v>
      </c>
      <c r="S313" s="9">
        <v>1</v>
      </c>
      <c r="T313" s="17">
        <v>258504.29040000003</v>
      </c>
      <c r="U313" s="17">
        <v>-39352.019599999971</v>
      </c>
      <c r="V313" s="17" t="s">
        <v>2701</v>
      </c>
      <c r="W313" s="17">
        <v>591230.54690000007</v>
      </c>
      <c r="X313" s="17">
        <v>150794.16940000004</v>
      </c>
      <c r="Y313" s="17">
        <v>27142.950492000007</v>
      </c>
      <c r="Z313" s="17">
        <v>285647.24089200003</v>
      </c>
      <c r="AA313" s="17">
        <v>-12209.069107999967</v>
      </c>
      <c r="AB313" s="17">
        <v>265939.20244559372</v>
      </c>
      <c r="AC313" s="17">
        <v>67828.161711110937</v>
      </c>
      <c r="AD313" s="17">
        <v>6741847.5099999998</v>
      </c>
      <c r="AE313" s="17">
        <v>1475070.05</v>
      </c>
      <c r="AF313" s="17">
        <v>8120773.4000000004</v>
      </c>
      <c r="AG313" s="17">
        <v>1946957.9</v>
      </c>
      <c r="AH313" s="17">
        <v>8838582.7100000009</v>
      </c>
      <c r="AI313">
        <v>95.56</v>
      </c>
      <c r="AJ313">
        <v>0</v>
      </c>
      <c r="AK313" s="1">
        <v>20000</v>
      </c>
      <c r="AL313" s="1">
        <v>0</v>
      </c>
    </row>
    <row r="314" spans="1:38" x14ac:dyDescent="0.35">
      <c r="A314" t="s">
        <v>1071</v>
      </c>
      <c r="B314" t="s">
        <v>1072</v>
      </c>
      <c r="C314" s="2">
        <v>34582</v>
      </c>
      <c r="D314" s="3">
        <v>30.342465753424658</v>
      </c>
      <c r="E314" s="3" t="s">
        <v>64</v>
      </c>
      <c r="F314" s="3" t="s">
        <v>14</v>
      </c>
      <c r="G314" t="s">
        <v>1073</v>
      </c>
      <c r="H314" t="s">
        <v>596</v>
      </c>
      <c r="I314" t="s">
        <v>13</v>
      </c>
      <c r="J314" t="s">
        <v>13</v>
      </c>
      <c r="K314" s="17">
        <v>12217505.01</v>
      </c>
      <c r="L314" s="17">
        <v>2155690.7400000002</v>
      </c>
      <c r="M314" s="10">
        <v>0.17644279566372775</v>
      </c>
      <c r="N314" s="17">
        <v>296580.71999999997</v>
      </c>
      <c r="O314" s="17">
        <v>0</v>
      </c>
      <c r="P314" s="17">
        <v>1393.6081349999949</v>
      </c>
      <c r="Q314" s="17">
        <v>295187.11186499998</v>
      </c>
      <c r="R314" s="10">
        <v>0.13693388684547578</v>
      </c>
      <c r="S314" s="9">
        <v>0.75</v>
      </c>
      <c r="T314" s="17">
        <v>194012.1666</v>
      </c>
      <c r="U314" s="17">
        <v>-101174.94526499999</v>
      </c>
      <c r="V314" s="17" t="s">
        <v>2701</v>
      </c>
      <c r="W314" s="17">
        <v>855225.35070000007</v>
      </c>
      <c r="X314" s="17">
        <v>150898.35180000003</v>
      </c>
      <c r="Y314" s="17">
        <v>20371.277493000001</v>
      </c>
      <c r="Z314" s="17">
        <v>214383.444093</v>
      </c>
      <c r="AA314" s="17">
        <v>-82197.275906999974</v>
      </c>
      <c r="AB314" s="17">
        <v>2588099.6223102962</v>
      </c>
      <c r="AC314" s="17">
        <v>456651.53281666653</v>
      </c>
      <c r="AD314" s="17">
        <v>13487483.220000001</v>
      </c>
      <c r="AE314" s="17">
        <v>2252067.9900000002</v>
      </c>
      <c r="AF314" s="17">
        <v>11447314.5</v>
      </c>
      <c r="AG314" s="17">
        <v>2137252.9500000002</v>
      </c>
      <c r="AH314" s="17">
        <v>12142720.779999999</v>
      </c>
      <c r="AI314">
        <v>100.62</v>
      </c>
      <c r="AJ314">
        <v>103.1</v>
      </c>
      <c r="AK314" s="1">
        <v>20000</v>
      </c>
      <c r="AL314" s="1">
        <v>20620</v>
      </c>
    </row>
    <row r="315" spans="1:38" x14ac:dyDescent="0.35">
      <c r="A315" t="s">
        <v>1074</v>
      </c>
      <c r="B315" t="s">
        <v>1075</v>
      </c>
      <c r="C315" s="2">
        <v>38943</v>
      </c>
      <c r="D315" s="3">
        <v>18.394520547945206</v>
      </c>
      <c r="E315" s="3" t="s">
        <v>64</v>
      </c>
      <c r="F315" s="3" t="s">
        <v>14</v>
      </c>
      <c r="G315" t="s">
        <v>1076</v>
      </c>
      <c r="H315" t="s">
        <v>743</v>
      </c>
      <c r="I315" t="s">
        <v>13</v>
      </c>
      <c r="J315" t="s">
        <v>13</v>
      </c>
      <c r="K315" s="17">
        <v>16437497.199999999</v>
      </c>
      <c r="L315" s="17">
        <v>4006950.27</v>
      </c>
      <c r="M315" s="10">
        <v>0.24376887924275967</v>
      </c>
      <c r="N315" s="17">
        <v>598777.69000000006</v>
      </c>
      <c r="O315" s="17">
        <v>0</v>
      </c>
      <c r="P315" s="17">
        <v>1718.36361975</v>
      </c>
      <c r="Q315" s="17">
        <v>597059.32638025004</v>
      </c>
      <c r="R315" s="10">
        <v>0.14900592374465632</v>
      </c>
      <c r="S315" s="9">
        <v>1</v>
      </c>
      <c r="T315" s="17">
        <v>480834.03239999997</v>
      </c>
      <c r="U315" s="17">
        <v>-116225.29398025008</v>
      </c>
      <c r="V315" s="17" t="s">
        <v>2701</v>
      </c>
      <c r="W315" s="17">
        <v>1150624.804</v>
      </c>
      <c r="X315" s="17">
        <v>280486.51890000002</v>
      </c>
      <c r="Y315" s="17">
        <v>50487.573402000002</v>
      </c>
      <c r="Z315" s="17">
        <v>531321.60580199992</v>
      </c>
      <c r="AA315" s="17">
        <v>-67456.084198000142</v>
      </c>
      <c r="AB315" s="17">
        <v>1537341.5363206333</v>
      </c>
      <c r="AC315" s="17">
        <v>374756.02332222305</v>
      </c>
      <c r="AD315" s="17">
        <v>18606257.309999999</v>
      </c>
      <c r="AE315" s="17">
        <v>4556901.26</v>
      </c>
      <c r="AF315" s="17">
        <v>20425294.949999999</v>
      </c>
      <c r="AG315" s="17">
        <v>5024945.6399999997</v>
      </c>
      <c r="AH315" s="17">
        <v>20522889.41</v>
      </c>
      <c r="AI315">
        <v>80.09</v>
      </c>
      <c r="AJ315">
        <v>0</v>
      </c>
      <c r="AK315" s="1">
        <v>20000</v>
      </c>
      <c r="AL315" s="1">
        <v>0</v>
      </c>
    </row>
    <row r="316" spans="1:38" x14ac:dyDescent="0.35">
      <c r="A316" t="s">
        <v>1077</v>
      </c>
      <c r="B316" t="s">
        <v>1078</v>
      </c>
      <c r="C316" s="2">
        <v>41756</v>
      </c>
      <c r="D316" s="3">
        <v>10.687671232876712</v>
      </c>
      <c r="E316" s="3" t="s">
        <v>64</v>
      </c>
      <c r="F316" s="3" t="s">
        <v>14</v>
      </c>
      <c r="G316" t="s">
        <v>1079</v>
      </c>
      <c r="H316" t="s">
        <v>308</v>
      </c>
      <c r="I316" t="s">
        <v>13</v>
      </c>
      <c r="J316" t="s">
        <v>13</v>
      </c>
      <c r="K316" s="17">
        <v>11428403.93</v>
      </c>
      <c r="L316" s="17">
        <v>2963048.0700000003</v>
      </c>
      <c r="M316" s="10">
        <v>0.25927050602594515</v>
      </c>
      <c r="N316" s="17">
        <v>450277.47999999992</v>
      </c>
      <c r="O316" s="17">
        <v>0</v>
      </c>
      <c r="P316" s="17">
        <v>0</v>
      </c>
      <c r="Q316" s="17">
        <v>450277.47999999992</v>
      </c>
      <c r="R316" s="10">
        <v>0.15196428453487759</v>
      </c>
      <c r="S316" s="9">
        <v>1</v>
      </c>
      <c r="T316" s="17">
        <v>355565.7684</v>
      </c>
      <c r="U316" s="17">
        <v>-94711.711599999922</v>
      </c>
      <c r="V316" s="17" t="s">
        <v>2701</v>
      </c>
      <c r="W316" s="17">
        <v>799988.27510000009</v>
      </c>
      <c r="X316" s="17">
        <v>207413.36490000004</v>
      </c>
      <c r="Y316" s="17">
        <v>37334.405682000004</v>
      </c>
      <c r="Z316" s="17">
        <v>392900.17408199998</v>
      </c>
      <c r="AA316" s="17">
        <v>-57377.30591799994</v>
      </c>
      <c r="AB316" s="17">
        <v>1229460.3637779637</v>
      </c>
      <c r="AC316" s="17">
        <v>318762.81065555522</v>
      </c>
      <c r="AD316" s="17">
        <v>10386080.960000001</v>
      </c>
      <c r="AE316" s="17">
        <v>2447195.0099999998</v>
      </c>
      <c r="AF316" s="17">
        <v>11538813.710000001</v>
      </c>
      <c r="AG316" s="17">
        <v>2932115.74</v>
      </c>
      <c r="AH316" s="17">
        <v>12356520.810000001</v>
      </c>
      <c r="AI316">
        <v>92.49</v>
      </c>
      <c r="AJ316">
        <v>0</v>
      </c>
      <c r="AK316" s="1">
        <v>20000</v>
      </c>
      <c r="AL316" s="1">
        <v>0</v>
      </c>
    </row>
    <row r="317" spans="1:38" x14ac:dyDescent="0.35">
      <c r="A317" t="s">
        <v>1080</v>
      </c>
      <c r="B317" t="s">
        <v>1081</v>
      </c>
      <c r="C317" s="2">
        <v>41474</v>
      </c>
      <c r="D317" s="3">
        <v>11.46027397260274</v>
      </c>
      <c r="E317" s="3" t="s">
        <v>64</v>
      </c>
      <c r="F317" s="3" t="s">
        <v>14</v>
      </c>
      <c r="G317" t="s">
        <v>1082</v>
      </c>
      <c r="H317" t="s">
        <v>238</v>
      </c>
      <c r="I317" t="s">
        <v>13</v>
      </c>
      <c r="J317" t="s">
        <v>13</v>
      </c>
      <c r="K317" s="17">
        <v>5077280.12</v>
      </c>
      <c r="L317" s="17">
        <v>1554284.94</v>
      </c>
      <c r="M317" s="10">
        <v>0.30612550485002588</v>
      </c>
      <c r="N317" s="17">
        <v>252568.28999999998</v>
      </c>
      <c r="O317" s="17">
        <v>0</v>
      </c>
      <c r="P317" s="17">
        <v>2847.2830141499871</v>
      </c>
      <c r="Q317" s="17">
        <v>249721.00698584999</v>
      </c>
      <c r="R317" s="10">
        <v>0.16066616909113846</v>
      </c>
      <c r="S317" s="9">
        <v>1.2</v>
      </c>
      <c r="T317" s="17">
        <v>223817.03135999999</v>
      </c>
      <c r="U317" s="17">
        <v>-25903.975625849998</v>
      </c>
      <c r="V317" s="17" t="s">
        <v>2701</v>
      </c>
      <c r="W317" s="17">
        <v>355409.60840000003</v>
      </c>
      <c r="X317" s="17">
        <v>108799.9458</v>
      </c>
      <c r="Y317" s="17">
        <v>23500.7882928</v>
      </c>
      <c r="Z317" s="17">
        <v>247317.81965279998</v>
      </c>
      <c r="AA317" s="17">
        <v>-5250.4703471999965</v>
      </c>
      <c r="AB317" s="17">
        <v>95285.362521352115</v>
      </c>
      <c r="AC317" s="17">
        <v>29169.27970666665</v>
      </c>
      <c r="AD317" s="17">
        <v>4818460.96</v>
      </c>
      <c r="AE317" s="17">
        <v>1361552.74</v>
      </c>
      <c r="AF317" s="17">
        <v>4687756.53</v>
      </c>
      <c r="AG317" s="17">
        <v>1394682.35</v>
      </c>
      <c r="AH317" s="17">
        <v>4758745.8899999997</v>
      </c>
      <c r="AI317">
        <v>106.69</v>
      </c>
      <c r="AJ317">
        <v>137.68</v>
      </c>
      <c r="AK317" s="1">
        <v>20000</v>
      </c>
      <c r="AL317" s="1">
        <v>27535</v>
      </c>
    </row>
    <row r="318" spans="1:38" x14ac:dyDescent="0.35">
      <c r="A318" t="s">
        <v>1083</v>
      </c>
      <c r="B318" t="s">
        <v>1084</v>
      </c>
      <c r="C318" s="2">
        <v>29262</v>
      </c>
      <c r="D318" s="3">
        <v>44.917808219178085</v>
      </c>
      <c r="E318" s="3" t="s">
        <v>64</v>
      </c>
      <c r="F318" s="3" t="s">
        <v>14</v>
      </c>
      <c r="G318" t="s">
        <v>1085</v>
      </c>
      <c r="H318" t="s">
        <v>497</v>
      </c>
      <c r="I318" t="s">
        <v>13</v>
      </c>
      <c r="J318" t="s">
        <v>13</v>
      </c>
      <c r="K318" s="17">
        <v>5196834</v>
      </c>
      <c r="L318" s="17">
        <v>1766488.2400000002</v>
      </c>
      <c r="M318" s="10">
        <v>0.33991623361454304</v>
      </c>
      <c r="N318" s="17">
        <v>274064.80000000005</v>
      </c>
      <c r="O318" s="17">
        <v>0</v>
      </c>
      <c r="P318" s="17">
        <v>9732.078706965025</v>
      </c>
      <c r="Q318" s="17">
        <v>264332.72129303502</v>
      </c>
      <c r="R318" s="10">
        <v>0.14963740788505617</v>
      </c>
      <c r="S318" s="9">
        <v>1.2</v>
      </c>
      <c r="T318" s="17">
        <v>254374.30656000003</v>
      </c>
      <c r="U318" s="17">
        <v>-9958.4147330349952</v>
      </c>
      <c r="V318" s="17" t="s">
        <v>2701</v>
      </c>
      <c r="W318" s="17">
        <v>363778.38000000006</v>
      </c>
      <c r="X318" s="17">
        <v>123654.17680000003</v>
      </c>
      <c r="Y318" s="17">
        <v>26709.302188800008</v>
      </c>
      <c r="Z318" s="17">
        <v>281083.6087488</v>
      </c>
      <c r="AA318" s="17">
        <v>7018.8087487999583</v>
      </c>
      <c r="AB318" s="17">
        <v>0</v>
      </c>
      <c r="AC318" s="17">
        <v>0</v>
      </c>
      <c r="AD318" s="17">
        <v>7260711.6699999999</v>
      </c>
      <c r="AE318" s="17">
        <v>2136768.0099999998</v>
      </c>
      <c r="AF318" s="17">
        <v>7407199.5800000001</v>
      </c>
      <c r="AG318" s="17">
        <v>2376355.91</v>
      </c>
      <c r="AH318" s="17">
        <v>7926005.7999999998</v>
      </c>
      <c r="AI318">
        <v>65.569999999999993</v>
      </c>
      <c r="AJ318">
        <v>0</v>
      </c>
      <c r="AK318" s="1">
        <v>20000</v>
      </c>
      <c r="AL318" s="1">
        <v>0</v>
      </c>
    </row>
    <row r="319" spans="1:38" x14ac:dyDescent="0.35">
      <c r="A319" t="s">
        <v>1086</v>
      </c>
      <c r="B319" t="s">
        <v>1087</v>
      </c>
      <c r="C319" s="2">
        <v>33805</v>
      </c>
      <c r="D319" s="3">
        <v>32.471232876712328</v>
      </c>
      <c r="E319" s="3" t="s">
        <v>64</v>
      </c>
      <c r="F319" s="3" t="s">
        <v>14</v>
      </c>
      <c r="G319" t="s">
        <v>1088</v>
      </c>
      <c r="H319" t="s">
        <v>128</v>
      </c>
      <c r="I319" t="s">
        <v>13</v>
      </c>
      <c r="J319" t="s">
        <v>13</v>
      </c>
      <c r="K319" s="17">
        <v>16596134.32</v>
      </c>
      <c r="L319" s="17">
        <v>4209116.18</v>
      </c>
      <c r="M319" s="10">
        <v>0.25362027679708488</v>
      </c>
      <c r="N319" s="17">
        <v>629989.68999999994</v>
      </c>
      <c r="O319" s="17">
        <v>0</v>
      </c>
      <c r="P319" s="17">
        <v>0</v>
      </c>
      <c r="Q319" s="17">
        <v>629989.68999999994</v>
      </c>
      <c r="R319" s="10">
        <v>0.14967267783993551</v>
      </c>
      <c r="S319" s="9">
        <v>1</v>
      </c>
      <c r="T319" s="17">
        <v>505093.94159999996</v>
      </c>
      <c r="U319" s="17">
        <v>-124895.74839999998</v>
      </c>
      <c r="V319" s="17" t="s">
        <v>2701</v>
      </c>
      <c r="W319" s="17">
        <v>1161729.4024</v>
      </c>
      <c r="X319" s="17">
        <v>294638.13260000001</v>
      </c>
      <c r="Y319" s="17">
        <v>53034.863868</v>
      </c>
      <c r="Z319" s="17">
        <v>558128.80546800001</v>
      </c>
      <c r="AA319" s="17">
        <v>-71860.884531999938</v>
      </c>
      <c r="AB319" s="17">
        <v>1574113.6368536497</v>
      </c>
      <c r="AC319" s="17">
        <v>399227.13628888858</v>
      </c>
      <c r="AD319" s="17">
        <v>14686120.33</v>
      </c>
      <c r="AE319" s="17">
        <v>3447360.76</v>
      </c>
      <c r="AF319" s="17">
        <v>16687719.619999999</v>
      </c>
      <c r="AG319" s="17">
        <v>3907666.35</v>
      </c>
      <c r="AH319" s="17">
        <v>18880875.899999999</v>
      </c>
      <c r="AI319">
        <v>87.9</v>
      </c>
      <c r="AJ319">
        <v>0</v>
      </c>
      <c r="AK319" s="1">
        <v>20000</v>
      </c>
      <c r="AL319" s="1">
        <v>0</v>
      </c>
    </row>
    <row r="320" spans="1:38" x14ac:dyDescent="0.35">
      <c r="A320" t="s">
        <v>1089</v>
      </c>
      <c r="B320" t="s">
        <v>1090</v>
      </c>
      <c r="C320" s="2">
        <v>36976</v>
      </c>
      <c r="D320" s="3">
        <v>23.783561643835615</v>
      </c>
      <c r="E320" s="3" t="s">
        <v>64</v>
      </c>
      <c r="F320" s="3" t="s">
        <v>14</v>
      </c>
      <c r="G320" t="s">
        <v>1091</v>
      </c>
      <c r="H320" t="s">
        <v>192</v>
      </c>
      <c r="I320" t="s">
        <v>13</v>
      </c>
      <c r="J320" t="s">
        <v>13</v>
      </c>
      <c r="K320" s="17">
        <v>3324691.2</v>
      </c>
      <c r="L320" s="17">
        <v>1165613.24</v>
      </c>
      <c r="M320" s="10">
        <v>0.35059293326249363</v>
      </c>
      <c r="N320" s="17">
        <v>162843.91999999998</v>
      </c>
      <c r="O320" s="17">
        <v>0</v>
      </c>
      <c r="P320" s="17">
        <v>509.79722700000275</v>
      </c>
      <c r="Q320" s="17">
        <v>162334.12277299998</v>
      </c>
      <c r="R320" s="10">
        <v>0.13926928521590917</v>
      </c>
      <c r="S320" s="9">
        <v>1.2</v>
      </c>
      <c r="T320" s="17">
        <v>167848.30656</v>
      </c>
      <c r="U320" s="17">
        <v>5514.1837870000163</v>
      </c>
      <c r="V320" s="17" t="s">
        <v>64</v>
      </c>
      <c r="W320" s="17">
        <v>232728.38400000005</v>
      </c>
      <c r="X320" s="17">
        <v>81592.926800000001</v>
      </c>
      <c r="Y320" s="17">
        <v>17624.072188800001</v>
      </c>
      <c r="Z320" s="17">
        <v>185472.37874879999</v>
      </c>
      <c r="AA320" s="17">
        <v>22628.458748800011</v>
      </c>
      <c r="AB320" s="17">
        <v>0</v>
      </c>
      <c r="AC320" s="17">
        <v>0</v>
      </c>
      <c r="AD320" s="17">
        <v>2857633.75</v>
      </c>
      <c r="AE320" s="17">
        <v>863858.91</v>
      </c>
      <c r="AF320" s="17">
        <v>3037399.63</v>
      </c>
      <c r="AG320" s="17">
        <v>971141.76</v>
      </c>
      <c r="AH320" s="17">
        <v>3697001.24</v>
      </c>
      <c r="AI320">
        <v>89.93</v>
      </c>
      <c r="AJ320">
        <v>0</v>
      </c>
      <c r="AK320" s="1">
        <v>20000</v>
      </c>
      <c r="AL320" s="1">
        <v>0</v>
      </c>
    </row>
    <row r="321" spans="1:38" x14ac:dyDescent="0.35">
      <c r="A321" t="s">
        <v>1092</v>
      </c>
      <c r="B321" t="s">
        <v>1093</v>
      </c>
      <c r="C321" s="2">
        <v>38544</v>
      </c>
      <c r="D321" s="3">
        <v>19.487671232876714</v>
      </c>
      <c r="E321" s="3" t="s">
        <v>64</v>
      </c>
      <c r="F321" s="3" t="s">
        <v>14</v>
      </c>
      <c r="G321" t="s">
        <v>1094</v>
      </c>
      <c r="H321" t="s">
        <v>1095</v>
      </c>
      <c r="I321" t="s">
        <v>13</v>
      </c>
      <c r="J321" t="s">
        <v>13</v>
      </c>
      <c r="K321" s="17">
        <v>7200138.4699999997</v>
      </c>
      <c r="L321" s="17">
        <v>1496057.35</v>
      </c>
      <c r="M321" s="10">
        <v>0.20778174700854055</v>
      </c>
      <c r="N321" s="17">
        <v>168972.94</v>
      </c>
      <c r="O321" s="17">
        <v>0</v>
      </c>
      <c r="P321" s="17">
        <v>0</v>
      </c>
      <c r="Q321" s="17">
        <v>168972.94</v>
      </c>
      <c r="R321" s="10">
        <v>0.11294549637418645</v>
      </c>
      <c r="S321" s="9">
        <v>0.75</v>
      </c>
      <c r="T321" s="17">
        <v>134645.16150000002</v>
      </c>
      <c r="U321" s="17">
        <v>-34327.778499999986</v>
      </c>
      <c r="V321" s="17" t="s">
        <v>2701</v>
      </c>
      <c r="W321" s="17">
        <v>504009.69290000002</v>
      </c>
      <c r="X321" s="17">
        <v>104724.01450000002</v>
      </c>
      <c r="Y321" s="17">
        <v>14137.7419575</v>
      </c>
      <c r="Z321" s="17">
        <v>148782.90345750001</v>
      </c>
      <c r="AA321" s="17">
        <v>-20190.036542499991</v>
      </c>
      <c r="AB321" s="17">
        <v>539830.23675291869</v>
      </c>
      <c r="AC321" s="17">
        <v>112166.86968055551</v>
      </c>
      <c r="AD321" s="17">
        <v>8354000.25</v>
      </c>
      <c r="AE321" s="17">
        <v>2063417.25</v>
      </c>
      <c r="AF321" s="17">
        <v>8502045.9600000009</v>
      </c>
      <c r="AG321" s="17">
        <v>2178108.39</v>
      </c>
      <c r="AH321" s="17">
        <v>9350614.5</v>
      </c>
      <c r="AI321">
        <v>77</v>
      </c>
      <c r="AJ321">
        <v>0</v>
      </c>
      <c r="AK321" s="1">
        <v>20000</v>
      </c>
      <c r="AL321" s="1">
        <v>0</v>
      </c>
    </row>
    <row r="322" spans="1:38" x14ac:dyDescent="0.35">
      <c r="A322" t="s">
        <v>1096</v>
      </c>
      <c r="B322" t="s">
        <v>1097</v>
      </c>
      <c r="C322" s="2">
        <v>41588</v>
      </c>
      <c r="D322" s="3">
        <v>11.147945205479452</v>
      </c>
      <c r="E322" s="3" t="s">
        <v>64</v>
      </c>
      <c r="F322" s="3" t="s">
        <v>14</v>
      </c>
      <c r="G322" t="s">
        <v>1098</v>
      </c>
      <c r="H322" t="s">
        <v>124</v>
      </c>
      <c r="I322" t="s">
        <v>13</v>
      </c>
      <c r="J322" t="s">
        <v>13</v>
      </c>
      <c r="K322" s="17">
        <v>6327125.1299999999</v>
      </c>
      <c r="L322" s="17">
        <v>1516278.27</v>
      </c>
      <c r="M322" s="10">
        <v>0.23964727089252305</v>
      </c>
      <c r="N322" s="17">
        <v>172534.46999999997</v>
      </c>
      <c r="O322" s="17">
        <v>0</v>
      </c>
      <c r="P322" s="17">
        <v>396.5656500000041</v>
      </c>
      <c r="Q322" s="17">
        <v>172137.90434999997</v>
      </c>
      <c r="R322" s="10">
        <v>0.11352659189002291</v>
      </c>
      <c r="S322" s="9">
        <v>0.75</v>
      </c>
      <c r="T322" s="17">
        <v>136465.04429999998</v>
      </c>
      <c r="U322" s="17">
        <v>-35672.860049999988</v>
      </c>
      <c r="V322" s="17" t="s">
        <v>2701</v>
      </c>
      <c r="W322" s="17">
        <v>442898.75910000002</v>
      </c>
      <c r="X322" s="17">
        <v>106139.47890000002</v>
      </c>
      <c r="Y322" s="17">
        <v>14328.829651500004</v>
      </c>
      <c r="Z322" s="17">
        <v>150793.87395149999</v>
      </c>
      <c r="AA322" s="17">
        <v>-21740.596048499981</v>
      </c>
      <c r="AB322" s="17">
        <v>503995.26232243684</v>
      </c>
      <c r="AC322" s="17">
        <v>120781.08915833324</v>
      </c>
      <c r="AD322" s="17">
        <v>5827193.9199999999</v>
      </c>
      <c r="AE322" s="17">
        <v>1479857.19</v>
      </c>
      <c r="AF322" s="17">
        <v>5667751.9199999999</v>
      </c>
      <c r="AG322" s="17">
        <v>1390306.11</v>
      </c>
      <c r="AH322" s="17">
        <v>5994708.3200000003</v>
      </c>
      <c r="AI322">
        <v>105.55</v>
      </c>
      <c r="AJ322">
        <v>129.13</v>
      </c>
      <c r="AK322" s="1">
        <v>20000</v>
      </c>
      <c r="AL322" s="1">
        <v>25825</v>
      </c>
    </row>
    <row r="323" spans="1:38" x14ac:dyDescent="0.35">
      <c r="A323" t="s">
        <v>1099</v>
      </c>
      <c r="B323" t="s">
        <v>1100</v>
      </c>
      <c r="C323" s="2">
        <v>44459</v>
      </c>
      <c r="D323" s="3">
        <v>3.2821917808219179</v>
      </c>
      <c r="E323" s="3" t="s">
        <v>64</v>
      </c>
      <c r="F323" s="3" t="s">
        <v>14</v>
      </c>
      <c r="G323" t="s">
        <v>1101</v>
      </c>
      <c r="H323" t="s">
        <v>290</v>
      </c>
      <c r="I323" t="s">
        <v>13</v>
      </c>
      <c r="J323" t="s">
        <v>13</v>
      </c>
      <c r="K323" s="17">
        <v>4683898.34</v>
      </c>
      <c r="L323" s="17">
        <v>1185127.8299999998</v>
      </c>
      <c r="M323" s="10">
        <v>0.25302168065415354</v>
      </c>
      <c r="N323" s="17">
        <v>159732.84</v>
      </c>
      <c r="O323" s="17">
        <v>0</v>
      </c>
      <c r="P323" s="17">
        <v>0</v>
      </c>
      <c r="Q323" s="17">
        <v>159732.84</v>
      </c>
      <c r="R323" s="10">
        <v>0.13478110627104253</v>
      </c>
      <c r="S323" s="9">
        <v>1</v>
      </c>
      <c r="T323" s="17">
        <v>142215.33959999998</v>
      </c>
      <c r="U323" s="17">
        <v>-17517.500400000019</v>
      </c>
      <c r="V323" s="17" t="s">
        <v>2701</v>
      </c>
      <c r="W323" s="17">
        <v>327872.88380000001</v>
      </c>
      <c r="X323" s="17">
        <v>82958.948099999994</v>
      </c>
      <c r="Y323" s="17">
        <v>14932.610657999998</v>
      </c>
      <c r="Z323" s="17">
        <v>157147.95025799997</v>
      </c>
      <c r="AA323" s="17">
        <v>-2584.8897420000285</v>
      </c>
      <c r="AB323" s="17">
        <v>56756.000234998392</v>
      </c>
      <c r="AC323" s="17">
        <v>14360.498566666825</v>
      </c>
      <c r="AD323" s="17">
        <v>3938303.51</v>
      </c>
      <c r="AE323" s="17">
        <v>810066.23</v>
      </c>
      <c r="AF323" s="17">
        <v>4106721.14</v>
      </c>
      <c r="AG323" s="17">
        <v>1169659.9099999999</v>
      </c>
      <c r="AH323" s="17">
        <v>4580182.8600000003</v>
      </c>
      <c r="AI323">
        <v>102.26</v>
      </c>
      <c r="AJ323">
        <v>111.3</v>
      </c>
      <c r="AK323" s="1">
        <v>20000</v>
      </c>
      <c r="AL323" s="1">
        <v>22260</v>
      </c>
    </row>
    <row r="324" spans="1:38" x14ac:dyDescent="0.35">
      <c r="A324" t="s">
        <v>1102</v>
      </c>
      <c r="B324" t="s">
        <v>1103</v>
      </c>
      <c r="C324" s="2">
        <v>34197</v>
      </c>
      <c r="D324" s="3">
        <v>31.397260273972602</v>
      </c>
      <c r="E324" s="3" t="s">
        <v>64</v>
      </c>
      <c r="F324" s="3" t="s">
        <v>14</v>
      </c>
      <c r="G324" t="s">
        <v>1104</v>
      </c>
      <c r="H324" t="s">
        <v>230</v>
      </c>
      <c r="I324" t="s">
        <v>13</v>
      </c>
      <c r="J324" t="s">
        <v>13</v>
      </c>
      <c r="K324" s="17">
        <v>8769609.6400000006</v>
      </c>
      <c r="L324" s="17">
        <v>2421310.3200000003</v>
      </c>
      <c r="M324" s="10">
        <v>0.27610240585349477</v>
      </c>
      <c r="N324" s="17">
        <v>399946.70999999996</v>
      </c>
      <c r="O324" s="17">
        <v>0</v>
      </c>
      <c r="P324" s="17">
        <v>0</v>
      </c>
      <c r="Q324" s="17">
        <v>399946.70999999996</v>
      </c>
      <c r="R324" s="10">
        <v>0.16517779926696877</v>
      </c>
      <c r="S324" s="9">
        <v>1</v>
      </c>
      <c r="T324" s="17">
        <v>290557.23840000003</v>
      </c>
      <c r="U324" s="17">
        <v>-109389.47159999993</v>
      </c>
      <c r="V324" s="17" t="s">
        <v>2701</v>
      </c>
      <c r="W324" s="17">
        <v>613872.67480000015</v>
      </c>
      <c r="X324" s="17">
        <v>169491.72240000006</v>
      </c>
      <c r="Y324" s="17">
        <v>30508.510032000009</v>
      </c>
      <c r="Z324" s="17">
        <v>321065.74843200005</v>
      </c>
      <c r="AA324" s="17">
        <v>-78880.961567999911</v>
      </c>
      <c r="AB324" s="17">
        <v>1587192.1250088569</v>
      </c>
      <c r="AC324" s="17">
        <v>438227.56426666619</v>
      </c>
      <c r="AD324" s="17">
        <v>11228981.470000001</v>
      </c>
      <c r="AE324" s="17">
        <v>2416103.2200000002</v>
      </c>
      <c r="AF324" s="17">
        <v>9831373.2300000004</v>
      </c>
      <c r="AG324" s="17">
        <v>2433199.91</v>
      </c>
      <c r="AH324" s="17">
        <v>10214374.380000001</v>
      </c>
      <c r="AI324">
        <v>85.86</v>
      </c>
      <c r="AJ324">
        <v>0</v>
      </c>
      <c r="AK324" s="1">
        <v>20000</v>
      </c>
      <c r="AL324" s="1">
        <v>0</v>
      </c>
    </row>
    <row r="325" spans="1:38" x14ac:dyDescent="0.35">
      <c r="A325" t="s">
        <v>1105</v>
      </c>
      <c r="B325" t="s">
        <v>1106</v>
      </c>
      <c r="C325" s="2">
        <v>31187</v>
      </c>
      <c r="D325" s="3">
        <v>39.643835616438359</v>
      </c>
      <c r="E325" s="3" t="s">
        <v>64</v>
      </c>
      <c r="F325" s="3" t="s">
        <v>14</v>
      </c>
      <c r="G325" t="s">
        <v>1107</v>
      </c>
      <c r="H325" t="s">
        <v>171</v>
      </c>
      <c r="I325" t="s">
        <v>13</v>
      </c>
      <c r="J325" t="s">
        <v>13</v>
      </c>
      <c r="K325" s="17">
        <v>4759187.3899999997</v>
      </c>
      <c r="L325" s="17">
        <v>1626624.3699999999</v>
      </c>
      <c r="M325" s="10">
        <v>0.3417861573212817</v>
      </c>
      <c r="N325" s="17">
        <v>246321.82</v>
      </c>
      <c r="O325" s="17">
        <v>0</v>
      </c>
      <c r="P325" s="17">
        <v>0</v>
      </c>
      <c r="Q325" s="17">
        <v>246321.82</v>
      </c>
      <c r="R325" s="10">
        <v>0.15143128588439875</v>
      </c>
      <c r="S325" s="9">
        <v>1.2</v>
      </c>
      <c r="T325" s="17">
        <v>234233.90927999999</v>
      </c>
      <c r="U325" s="17">
        <v>-12087.910720000014</v>
      </c>
      <c r="V325" s="17" t="s">
        <v>2701</v>
      </c>
      <c r="W325" s="17">
        <v>333143.11729999998</v>
      </c>
      <c r="X325" s="17">
        <v>113863.7059</v>
      </c>
      <c r="Y325" s="17">
        <v>24594.560474399997</v>
      </c>
      <c r="Z325" s="17">
        <v>258828.46975439999</v>
      </c>
      <c r="AA325" s="17">
        <v>12506.649754399987</v>
      </c>
      <c r="AB325" s="17">
        <v>0</v>
      </c>
      <c r="AC325" s="17">
        <v>0</v>
      </c>
      <c r="AD325" s="17">
        <v>4541989.07</v>
      </c>
      <c r="AE325" s="17">
        <v>1431398.07</v>
      </c>
      <c r="AF325" s="17">
        <v>4871157.24</v>
      </c>
      <c r="AG325" s="17">
        <v>1646190.66</v>
      </c>
      <c r="AH325" s="17">
        <v>5409094.3700000001</v>
      </c>
      <c r="AI325">
        <v>87.98</v>
      </c>
      <c r="AJ325">
        <v>0</v>
      </c>
      <c r="AK325" s="1">
        <v>20000</v>
      </c>
      <c r="AL325" s="1">
        <v>0</v>
      </c>
    </row>
    <row r="326" spans="1:38" x14ac:dyDescent="0.35">
      <c r="A326" t="s">
        <v>1108</v>
      </c>
      <c r="B326" t="s">
        <v>1109</v>
      </c>
      <c r="C326" s="2">
        <v>36528</v>
      </c>
      <c r="D326" s="3">
        <v>25.010958904109589</v>
      </c>
      <c r="E326" s="3" t="s">
        <v>64</v>
      </c>
      <c r="F326" s="3" t="s">
        <v>14</v>
      </c>
      <c r="G326" t="s">
        <v>1110</v>
      </c>
      <c r="H326" t="s">
        <v>209</v>
      </c>
      <c r="I326" t="s">
        <v>13</v>
      </c>
      <c r="J326" t="s">
        <v>13</v>
      </c>
      <c r="K326" s="17">
        <v>10752056.710000001</v>
      </c>
      <c r="L326" s="17">
        <v>2785363.4400000004</v>
      </c>
      <c r="M326" s="10">
        <v>0.25905401311820275</v>
      </c>
      <c r="N326" s="17">
        <v>393168.80000000005</v>
      </c>
      <c r="O326" s="17">
        <v>0</v>
      </c>
      <c r="P326" s="17">
        <v>3836.5137407999719</v>
      </c>
      <c r="Q326" s="17">
        <v>389332.28625920007</v>
      </c>
      <c r="R326" s="10">
        <v>0.13977791216330462</v>
      </c>
      <c r="S326" s="9">
        <v>1</v>
      </c>
      <c r="T326" s="17">
        <v>334243.61280000006</v>
      </c>
      <c r="U326" s="17">
        <v>-55088.673459200014</v>
      </c>
      <c r="V326" s="17" t="s">
        <v>2701</v>
      </c>
      <c r="W326" s="17">
        <v>752643.96970000013</v>
      </c>
      <c r="X326" s="17">
        <v>194975.44080000004</v>
      </c>
      <c r="Y326" s="17">
        <v>35095.579344000005</v>
      </c>
      <c r="Z326" s="17">
        <v>369339.19214400009</v>
      </c>
      <c r="AA326" s="17">
        <v>-23829.607855999959</v>
      </c>
      <c r="AB326" s="17">
        <v>511039.02509591571</v>
      </c>
      <c r="AC326" s="17">
        <v>132386.71031111089</v>
      </c>
      <c r="AD326" s="17">
        <v>10749737.970000001</v>
      </c>
      <c r="AE326" s="17">
        <v>2367456.9</v>
      </c>
      <c r="AF326" s="17">
        <v>10418330.859999999</v>
      </c>
      <c r="AG326" s="17">
        <v>2504464.56</v>
      </c>
      <c r="AH326" s="17">
        <v>10732915.439999999</v>
      </c>
      <c r="AI326">
        <v>100.18</v>
      </c>
      <c r="AJ326">
        <v>100.9</v>
      </c>
      <c r="AK326" s="1">
        <v>20000</v>
      </c>
      <c r="AL326" s="1">
        <v>20180</v>
      </c>
    </row>
    <row r="327" spans="1:38" x14ac:dyDescent="0.35">
      <c r="A327" t="s">
        <v>1111</v>
      </c>
      <c r="B327" t="s">
        <v>1112</v>
      </c>
      <c r="C327" s="2">
        <v>28583</v>
      </c>
      <c r="D327" s="3">
        <v>46.778082191780825</v>
      </c>
      <c r="E327" s="3" t="s">
        <v>64</v>
      </c>
      <c r="F327" s="3" t="s">
        <v>14</v>
      </c>
      <c r="G327" t="s">
        <v>1113</v>
      </c>
      <c r="H327" t="s">
        <v>205</v>
      </c>
      <c r="I327" t="s">
        <v>13</v>
      </c>
      <c r="J327" t="s">
        <v>13</v>
      </c>
      <c r="K327" s="17">
        <v>6273778.6100000003</v>
      </c>
      <c r="L327" s="17">
        <v>2143325.08</v>
      </c>
      <c r="M327" s="10">
        <v>0.34163224640787887</v>
      </c>
      <c r="N327" s="17">
        <v>352034.94999999995</v>
      </c>
      <c r="O327" s="17">
        <v>0</v>
      </c>
      <c r="P327" s="17">
        <v>1003.7557128749977</v>
      </c>
      <c r="Q327" s="17">
        <v>351031.19428712496</v>
      </c>
      <c r="R327" s="10">
        <v>0.16377879284981117</v>
      </c>
      <c r="S327" s="9">
        <v>1.2</v>
      </c>
      <c r="T327" s="17">
        <v>308638.81151999999</v>
      </c>
      <c r="U327" s="17">
        <v>-42392.382767124975</v>
      </c>
      <c r="V327" s="17" t="s">
        <v>2701</v>
      </c>
      <c r="W327" s="17">
        <v>439164.50270000007</v>
      </c>
      <c r="X327" s="17">
        <v>150032.7556</v>
      </c>
      <c r="Y327" s="17">
        <v>32407.075209599996</v>
      </c>
      <c r="Z327" s="17">
        <v>341045.88672959997</v>
      </c>
      <c r="AA327" s="17">
        <v>-10989.063270399987</v>
      </c>
      <c r="AB327" s="17">
        <v>178701.95844842293</v>
      </c>
      <c r="AC327" s="17">
        <v>61050.351502222155</v>
      </c>
      <c r="AD327" s="17">
        <v>5976733.1399999997</v>
      </c>
      <c r="AE327" s="17">
        <v>1921323.8</v>
      </c>
      <c r="AF327" s="17">
        <v>6721152.0599999996</v>
      </c>
      <c r="AG327" s="17">
        <v>2314682.4700000002</v>
      </c>
      <c r="AH327" s="17">
        <v>7191231.2400000002</v>
      </c>
      <c r="AI327">
        <v>87.24</v>
      </c>
      <c r="AJ327">
        <v>0</v>
      </c>
      <c r="AK327" s="1">
        <v>20000</v>
      </c>
      <c r="AL327" s="1">
        <v>0</v>
      </c>
    </row>
    <row r="328" spans="1:38" x14ac:dyDescent="0.35">
      <c r="A328" t="s">
        <v>1114</v>
      </c>
      <c r="B328" t="s">
        <v>1115</v>
      </c>
      <c r="C328" s="2">
        <v>34001</v>
      </c>
      <c r="D328" s="3">
        <v>31.934246575342467</v>
      </c>
      <c r="E328" s="3" t="s">
        <v>64</v>
      </c>
      <c r="F328" s="3" t="s">
        <v>14</v>
      </c>
      <c r="G328" t="s">
        <v>1116</v>
      </c>
      <c r="H328" t="s">
        <v>330</v>
      </c>
      <c r="I328" t="s">
        <v>13</v>
      </c>
      <c r="J328" t="s">
        <v>13</v>
      </c>
      <c r="K328" s="17">
        <v>3529215.87</v>
      </c>
      <c r="L328" s="17">
        <v>1367448.68</v>
      </c>
      <c r="M328" s="10">
        <v>0.38746529834685345</v>
      </c>
      <c r="N328" s="17">
        <v>199365.34000000003</v>
      </c>
      <c r="O328" s="17">
        <v>0</v>
      </c>
      <c r="P328" s="17">
        <v>539.82467737499246</v>
      </c>
      <c r="Q328" s="17">
        <v>198825.51532262503</v>
      </c>
      <c r="R328" s="10">
        <v>0.14539888643033028</v>
      </c>
      <c r="S328" s="9">
        <v>1.2</v>
      </c>
      <c r="T328" s="17">
        <v>196912.60991999999</v>
      </c>
      <c r="U328" s="17">
        <v>-1912.9054026250378</v>
      </c>
      <c r="V328" s="17" t="s">
        <v>2701</v>
      </c>
      <c r="W328" s="17">
        <v>247045.11090000003</v>
      </c>
      <c r="X328" s="17">
        <v>95721.407600000006</v>
      </c>
      <c r="Y328" s="17">
        <v>20675.824041600001</v>
      </c>
      <c r="Z328" s="17">
        <v>217588.43396159998</v>
      </c>
      <c r="AA328" s="17">
        <v>18223.093961599952</v>
      </c>
      <c r="AB328" s="17">
        <v>0</v>
      </c>
      <c r="AC328" s="17">
        <v>0</v>
      </c>
      <c r="AD328" s="17">
        <v>4396244.9000000004</v>
      </c>
      <c r="AE328" s="17">
        <v>1661932.58</v>
      </c>
      <c r="AF328" s="17">
        <v>3949566.44</v>
      </c>
      <c r="AG328" s="17">
        <v>1550184.36</v>
      </c>
      <c r="AH328" s="17">
        <v>4106665.5</v>
      </c>
      <c r="AI328">
        <v>85.94</v>
      </c>
      <c r="AJ328">
        <v>0</v>
      </c>
      <c r="AK328" s="1">
        <v>20000</v>
      </c>
      <c r="AL328" s="1">
        <v>0</v>
      </c>
    </row>
    <row r="329" spans="1:38" x14ac:dyDescent="0.35">
      <c r="A329" t="s">
        <v>1117</v>
      </c>
      <c r="B329" t="s">
        <v>1118</v>
      </c>
      <c r="C329" s="2">
        <v>42745</v>
      </c>
      <c r="D329" s="3">
        <v>7.978082191780822</v>
      </c>
      <c r="E329" s="3" t="s">
        <v>64</v>
      </c>
      <c r="F329" s="3" t="s">
        <v>14</v>
      </c>
      <c r="G329" t="s">
        <v>1119</v>
      </c>
      <c r="H329" t="s">
        <v>388</v>
      </c>
      <c r="I329" t="s">
        <v>13</v>
      </c>
      <c r="J329" t="s">
        <v>13</v>
      </c>
      <c r="K329" s="17">
        <v>5448673.0300000003</v>
      </c>
      <c r="L329" s="17">
        <v>1236993.9099999997</v>
      </c>
      <c r="M329" s="10">
        <v>0.22702663624504546</v>
      </c>
      <c r="N329" s="17">
        <v>133355.31</v>
      </c>
      <c r="O329" s="17">
        <v>0</v>
      </c>
      <c r="P329" s="17">
        <v>8456.2900175250252</v>
      </c>
      <c r="Q329" s="17">
        <v>124899.01998247497</v>
      </c>
      <c r="R329" s="10">
        <v>0.10096979376598143</v>
      </c>
      <c r="S329" s="9">
        <v>0.75</v>
      </c>
      <c r="T329" s="17">
        <v>111329.45189999996</v>
      </c>
      <c r="U329" s="17">
        <v>-13569.568082475016</v>
      </c>
      <c r="V329" s="17" t="s">
        <v>2701</v>
      </c>
      <c r="W329" s="17">
        <v>381407.11210000003</v>
      </c>
      <c r="X329" s="17">
        <v>86589.573699999979</v>
      </c>
      <c r="Y329" s="17">
        <v>11689.592449499996</v>
      </c>
      <c r="Z329" s="17">
        <v>123019.04434949995</v>
      </c>
      <c r="AA329" s="17">
        <v>-10336.265650500049</v>
      </c>
      <c r="AB329" s="17">
        <v>252938.15302074185</v>
      </c>
      <c r="AC329" s="17">
        <v>57423.698058333604</v>
      </c>
      <c r="AD329" s="17">
        <v>6538154.5999999996</v>
      </c>
      <c r="AE329" s="17">
        <v>1653976.88</v>
      </c>
      <c r="AF329" s="17">
        <v>6250088.4000000004</v>
      </c>
      <c r="AG329" s="17">
        <v>1479182.07</v>
      </c>
      <c r="AH329" s="17">
        <v>6584648.0800000001</v>
      </c>
      <c r="AI329">
        <v>82.75</v>
      </c>
      <c r="AJ329">
        <v>0</v>
      </c>
      <c r="AK329" s="1">
        <v>20000</v>
      </c>
      <c r="AL329" s="1">
        <v>0</v>
      </c>
    </row>
    <row r="330" spans="1:38" x14ac:dyDescent="0.35">
      <c r="A330" t="s">
        <v>1120</v>
      </c>
      <c r="B330" t="s">
        <v>1121</v>
      </c>
      <c r="C330" s="2">
        <v>37890</v>
      </c>
      <c r="D330" s="3">
        <v>21.279452054794522</v>
      </c>
      <c r="E330" s="3" t="s">
        <v>64</v>
      </c>
      <c r="F330" s="3" t="s">
        <v>14</v>
      </c>
      <c r="G330" t="s">
        <v>1122</v>
      </c>
      <c r="H330" t="s">
        <v>269</v>
      </c>
      <c r="I330" t="s">
        <v>13</v>
      </c>
      <c r="J330" t="s">
        <v>13</v>
      </c>
      <c r="K330" s="17">
        <v>4679293.28</v>
      </c>
      <c r="L330" s="17">
        <v>1277543.6600000001</v>
      </c>
      <c r="M330" s="10">
        <v>0.27302064298051437</v>
      </c>
      <c r="N330" s="17">
        <v>164323.70999999996</v>
      </c>
      <c r="O330" s="17">
        <v>0</v>
      </c>
      <c r="P330" s="17">
        <v>0</v>
      </c>
      <c r="Q330" s="17">
        <v>164323.70999999996</v>
      </c>
      <c r="R330" s="10">
        <v>0.12862473130663882</v>
      </c>
      <c r="S330" s="9">
        <v>1</v>
      </c>
      <c r="T330" s="17">
        <v>153305.23920000001</v>
      </c>
      <c r="U330" s="17">
        <v>-11018.470799999952</v>
      </c>
      <c r="V330" s="17" t="s">
        <v>2701</v>
      </c>
      <c r="W330" s="17">
        <v>327550.52960000007</v>
      </c>
      <c r="X330" s="17">
        <v>89428.056200000021</v>
      </c>
      <c r="Y330" s="17">
        <v>16097.050116000004</v>
      </c>
      <c r="Z330" s="17">
        <v>169402.28931600001</v>
      </c>
      <c r="AA330" s="17">
        <v>5078.5793160000467</v>
      </c>
      <c r="AB330" s="17">
        <v>0</v>
      </c>
      <c r="AC330" s="17">
        <v>0</v>
      </c>
      <c r="AD330" s="17">
        <v>4148325.33</v>
      </c>
      <c r="AE330" s="17">
        <v>976059.32</v>
      </c>
      <c r="AF330" s="17">
        <v>4894419.99</v>
      </c>
      <c r="AG330" s="17">
        <v>1309507.43</v>
      </c>
      <c r="AH330" s="17">
        <v>5239670.8499999996</v>
      </c>
      <c r="AI330">
        <v>89.31</v>
      </c>
      <c r="AJ330">
        <v>0</v>
      </c>
      <c r="AK330" s="1">
        <v>20000</v>
      </c>
      <c r="AL330" s="1">
        <v>0</v>
      </c>
    </row>
    <row r="331" spans="1:38" x14ac:dyDescent="0.35">
      <c r="A331" t="s">
        <v>1123</v>
      </c>
      <c r="B331" t="s">
        <v>1124</v>
      </c>
      <c r="C331" s="2">
        <v>42345</v>
      </c>
      <c r="D331" s="3">
        <v>9.0739726027397261</v>
      </c>
      <c r="E331" s="3" t="s">
        <v>64</v>
      </c>
      <c r="F331" s="3" t="s">
        <v>14</v>
      </c>
      <c r="G331" t="s">
        <v>1125</v>
      </c>
      <c r="H331" t="s">
        <v>120</v>
      </c>
      <c r="I331" t="s">
        <v>13</v>
      </c>
      <c r="J331" t="s">
        <v>13</v>
      </c>
      <c r="K331" s="17">
        <v>5430408.6399999997</v>
      </c>
      <c r="L331" s="17">
        <v>1703795.08</v>
      </c>
      <c r="M331" s="10">
        <v>0.31375080458033455</v>
      </c>
      <c r="N331" s="17">
        <v>260111.64</v>
      </c>
      <c r="O331" s="17">
        <v>0</v>
      </c>
      <c r="P331" s="17">
        <v>3829.6761930525463</v>
      </c>
      <c r="Q331" s="17">
        <v>256281.96380694746</v>
      </c>
      <c r="R331" s="10">
        <v>0.1504183025384411</v>
      </c>
      <c r="S331" s="9">
        <v>1.2</v>
      </c>
      <c r="T331" s="17">
        <v>245346.49152000001</v>
      </c>
      <c r="U331" s="17">
        <v>-10935.47228694745</v>
      </c>
      <c r="V331" s="17" t="s">
        <v>2701</v>
      </c>
      <c r="W331" s="17">
        <v>380128.60480000003</v>
      </c>
      <c r="X331" s="17">
        <v>119265.65560000003</v>
      </c>
      <c r="Y331" s="17">
        <v>25761.381609600005</v>
      </c>
      <c r="Z331" s="17">
        <v>271107.87312960002</v>
      </c>
      <c r="AA331" s="17">
        <v>10996.233129600005</v>
      </c>
      <c r="AB331" s="17">
        <v>0</v>
      </c>
      <c r="AC331" s="17">
        <v>0</v>
      </c>
      <c r="AD331" s="17">
        <v>4425873.3099999996</v>
      </c>
      <c r="AE331" s="17">
        <v>1352651.12</v>
      </c>
      <c r="AF331" s="17">
        <v>5518251.3099999996</v>
      </c>
      <c r="AG331" s="17">
        <v>1759829.65</v>
      </c>
      <c r="AH331" s="17">
        <v>5915505.4100000001</v>
      </c>
      <c r="AI331">
        <v>91.8</v>
      </c>
      <c r="AJ331">
        <v>0</v>
      </c>
      <c r="AK331" s="1">
        <v>20000</v>
      </c>
      <c r="AL331" s="1">
        <v>0</v>
      </c>
    </row>
    <row r="332" spans="1:38" x14ac:dyDescent="0.35">
      <c r="A332" t="s">
        <v>1126</v>
      </c>
      <c r="B332" t="s">
        <v>1127</v>
      </c>
      <c r="C332" s="2">
        <v>38838</v>
      </c>
      <c r="D332" s="3">
        <v>18.682191780821917</v>
      </c>
      <c r="E332" s="3" t="s">
        <v>64</v>
      </c>
      <c r="F332" s="3" t="s">
        <v>14</v>
      </c>
      <c r="G332" t="s">
        <v>1128</v>
      </c>
      <c r="H332" t="s">
        <v>493</v>
      </c>
      <c r="I332" t="s">
        <v>13</v>
      </c>
      <c r="J332" t="s">
        <v>13</v>
      </c>
      <c r="K332" s="17">
        <v>3406913.47</v>
      </c>
      <c r="L332" s="17">
        <v>851549.84</v>
      </c>
      <c r="M332" s="10">
        <v>0.24994759846366157</v>
      </c>
      <c r="N332" s="17">
        <v>86546.339999999982</v>
      </c>
      <c r="O332" s="17">
        <v>0</v>
      </c>
      <c r="P332" s="17">
        <v>0</v>
      </c>
      <c r="Q332" s="17">
        <v>86546.339999999982</v>
      </c>
      <c r="R332" s="10">
        <v>0.10163391023595282</v>
      </c>
      <c r="S332" s="9">
        <v>1</v>
      </c>
      <c r="T332" s="17">
        <v>102185.98079999999</v>
      </c>
      <c r="U332" s="17">
        <v>15639.640800000008</v>
      </c>
      <c r="V332" s="17" t="s">
        <v>64</v>
      </c>
      <c r="W332" s="17">
        <v>238483.94290000002</v>
      </c>
      <c r="X332" s="17">
        <v>59608.488799999999</v>
      </c>
      <c r="Y332" s="17">
        <v>10729.527984</v>
      </c>
      <c r="Z332" s="17">
        <v>112915.50878399999</v>
      </c>
      <c r="AA332" s="17">
        <v>26369.168784000009</v>
      </c>
      <c r="AB332" s="17">
        <v>0</v>
      </c>
      <c r="AC332" s="17">
        <v>0</v>
      </c>
      <c r="AD332" s="17">
        <v>3308974.8</v>
      </c>
      <c r="AE332" s="17">
        <v>850943.24</v>
      </c>
      <c r="AF332" s="17">
        <v>3189425.22</v>
      </c>
      <c r="AG332" s="17">
        <v>741596.93</v>
      </c>
      <c r="AH332" s="17">
        <v>3416338.14</v>
      </c>
      <c r="AI332">
        <v>99.72</v>
      </c>
      <c r="AJ332">
        <v>0</v>
      </c>
      <c r="AK332" s="1">
        <v>20000</v>
      </c>
      <c r="AL332" s="1">
        <v>0</v>
      </c>
    </row>
    <row r="333" spans="1:38" x14ac:dyDescent="0.35">
      <c r="A333" t="s">
        <v>1129</v>
      </c>
      <c r="B333" t="s">
        <v>1130</v>
      </c>
      <c r="C333" s="2">
        <v>31992</v>
      </c>
      <c r="D333" s="3">
        <v>37.438356164383563</v>
      </c>
      <c r="E333" s="3" t="s">
        <v>64</v>
      </c>
      <c r="F333" s="3" t="s">
        <v>14</v>
      </c>
      <c r="G333" t="s">
        <v>1131</v>
      </c>
      <c r="H333" t="s">
        <v>269</v>
      </c>
      <c r="I333" t="s">
        <v>13</v>
      </c>
      <c r="J333" t="s">
        <v>13</v>
      </c>
      <c r="K333" s="17">
        <v>6410884.5</v>
      </c>
      <c r="L333" s="17">
        <v>1682338.1</v>
      </c>
      <c r="M333" s="10">
        <v>0.26241903125847926</v>
      </c>
      <c r="N333" s="17">
        <v>221529.09000000003</v>
      </c>
      <c r="O333" s="17">
        <v>0</v>
      </c>
      <c r="P333" s="17">
        <v>781.92462375000105</v>
      </c>
      <c r="Q333" s="17">
        <v>220747.16537625002</v>
      </c>
      <c r="R333" s="10">
        <v>0.13121450758099695</v>
      </c>
      <c r="S333" s="9">
        <v>1</v>
      </c>
      <c r="T333" s="17">
        <v>201880.57200000001</v>
      </c>
      <c r="U333" s="17">
        <v>-18866.593376250006</v>
      </c>
      <c r="V333" s="17" t="s">
        <v>2701</v>
      </c>
      <c r="W333" s="17">
        <v>448761.91500000004</v>
      </c>
      <c r="X333" s="17">
        <v>117763.66700000003</v>
      </c>
      <c r="Y333" s="17">
        <v>21197.460060000005</v>
      </c>
      <c r="Z333" s="17">
        <v>223078.03206000003</v>
      </c>
      <c r="AA333" s="17">
        <v>1548.9420600000012</v>
      </c>
      <c r="AB333" s="17">
        <v>0</v>
      </c>
      <c r="AC333" s="17">
        <v>0</v>
      </c>
      <c r="AD333" s="17">
        <v>4999231.12</v>
      </c>
      <c r="AE333" s="17">
        <v>1093363.3600000001</v>
      </c>
      <c r="AF333" s="17">
        <v>5458502.9699999997</v>
      </c>
      <c r="AG333" s="17">
        <v>1371661.6</v>
      </c>
      <c r="AH333" s="17">
        <v>6411631.4500000002</v>
      </c>
      <c r="AI333">
        <v>1.0001165127838445</v>
      </c>
      <c r="AJ333">
        <v>100</v>
      </c>
      <c r="AK333" s="1">
        <v>20000</v>
      </c>
      <c r="AL333" s="1">
        <v>20000</v>
      </c>
    </row>
    <row r="334" spans="1:38" x14ac:dyDescent="0.35">
      <c r="A334" t="s">
        <v>1132</v>
      </c>
      <c r="B334" t="s">
        <v>1133</v>
      </c>
      <c r="C334" s="2">
        <v>34904</v>
      </c>
      <c r="D334" s="3">
        <v>29.460273972602739</v>
      </c>
      <c r="E334" s="3" t="s">
        <v>64</v>
      </c>
      <c r="F334" s="3" t="s">
        <v>14</v>
      </c>
      <c r="G334" t="s">
        <v>1134</v>
      </c>
      <c r="H334" t="s">
        <v>269</v>
      </c>
      <c r="I334" t="s">
        <v>13</v>
      </c>
      <c r="J334" t="s">
        <v>13</v>
      </c>
      <c r="K334" s="17">
        <v>8422251.5</v>
      </c>
      <c r="L334" s="17">
        <v>2386808.5500000003</v>
      </c>
      <c r="M334" s="10">
        <v>0.28339316986675123</v>
      </c>
      <c r="N334" s="17">
        <v>374686.16</v>
      </c>
      <c r="O334" s="17">
        <v>0</v>
      </c>
      <c r="P334" s="17">
        <v>7399.6618704750144</v>
      </c>
      <c r="Q334" s="17">
        <v>367286.49812952499</v>
      </c>
      <c r="R334" s="10">
        <v>0.15388184281874009</v>
      </c>
      <c r="S334" s="9">
        <v>1</v>
      </c>
      <c r="T334" s="17">
        <v>286417.02600000001</v>
      </c>
      <c r="U334" s="17">
        <v>-80869.472129524976</v>
      </c>
      <c r="V334" s="17" t="s">
        <v>2701</v>
      </c>
      <c r="W334" s="17">
        <v>589557.6050000001</v>
      </c>
      <c r="X334" s="17">
        <v>167076.59850000005</v>
      </c>
      <c r="Y334" s="17">
        <v>30073.787730000007</v>
      </c>
      <c r="Z334" s="17">
        <v>316490.81372999999</v>
      </c>
      <c r="AA334" s="17">
        <v>-58195.34626999998</v>
      </c>
      <c r="AB334" s="17">
        <v>1140844.2886248592</v>
      </c>
      <c r="AC334" s="17">
        <v>323307.47927777766</v>
      </c>
      <c r="AD334" s="17">
        <v>9428550.5299999993</v>
      </c>
      <c r="AE334" s="17">
        <v>2319167.86</v>
      </c>
      <c r="AF334" s="17">
        <v>11293925.91</v>
      </c>
      <c r="AG334" s="17">
        <v>2778534.93</v>
      </c>
      <c r="AH334" s="17">
        <v>10574888.6</v>
      </c>
      <c r="AI334">
        <v>79.64</v>
      </c>
      <c r="AJ334">
        <v>0</v>
      </c>
      <c r="AK334" s="1">
        <v>20000</v>
      </c>
      <c r="AL334" s="1">
        <v>0</v>
      </c>
    </row>
    <row r="335" spans="1:38" x14ac:dyDescent="0.35">
      <c r="A335" t="s">
        <v>1135</v>
      </c>
      <c r="B335" t="s">
        <v>1136</v>
      </c>
      <c r="C335" s="2">
        <v>41126</v>
      </c>
      <c r="D335" s="3">
        <v>12.413698630136986</v>
      </c>
      <c r="E335" s="3" t="s">
        <v>64</v>
      </c>
      <c r="F335" s="3" t="s">
        <v>14</v>
      </c>
      <c r="G335" t="s">
        <v>1137</v>
      </c>
      <c r="H335" t="s">
        <v>743</v>
      </c>
      <c r="I335" t="s">
        <v>13</v>
      </c>
      <c r="J335" t="s">
        <v>13</v>
      </c>
      <c r="K335" s="17">
        <v>3081474.68</v>
      </c>
      <c r="L335" s="17">
        <v>931251.68</v>
      </c>
      <c r="M335" s="10">
        <v>0.30220974588699201</v>
      </c>
      <c r="N335" s="17">
        <v>121222.48000000001</v>
      </c>
      <c r="O335" s="17">
        <v>0</v>
      </c>
      <c r="P335" s="17">
        <v>0</v>
      </c>
      <c r="Q335" s="17">
        <v>121222.48000000001</v>
      </c>
      <c r="R335" s="10">
        <v>0.13017155577104569</v>
      </c>
      <c r="S335" s="9">
        <v>1.2</v>
      </c>
      <c r="T335" s="17">
        <v>134100.24192</v>
      </c>
      <c r="U335" s="17">
        <v>12877.76191999999</v>
      </c>
      <c r="V335" s="17" t="s">
        <v>64</v>
      </c>
      <c r="W335" s="17">
        <v>215703.22760000004</v>
      </c>
      <c r="X335" s="17">
        <v>65187.617600000012</v>
      </c>
      <c r="Y335" s="17">
        <v>14080.525401600002</v>
      </c>
      <c r="Z335" s="17">
        <v>148180.7673216</v>
      </c>
      <c r="AA335" s="17">
        <v>26958.287321599986</v>
      </c>
      <c r="AB335" s="17">
        <v>0</v>
      </c>
      <c r="AC335" s="17">
        <v>0</v>
      </c>
      <c r="AD335" s="17">
        <v>3032946.44</v>
      </c>
      <c r="AE335" s="17">
        <v>860704.26</v>
      </c>
      <c r="AF335" s="17">
        <v>3059799.28</v>
      </c>
      <c r="AG335" s="17">
        <v>904561.55</v>
      </c>
      <c r="AH335" s="17">
        <v>3485262.67</v>
      </c>
      <c r="AI335">
        <v>88.41</v>
      </c>
      <c r="AJ335">
        <v>0</v>
      </c>
      <c r="AK335" s="1">
        <v>20000</v>
      </c>
      <c r="AL335" s="1">
        <v>0</v>
      </c>
    </row>
    <row r="336" spans="1:38" x14ac:dyDescent="0.35">
      <c r="A336" t="s">
        <v>1138</v>
      </c>
      <c r="B336" t="s">
        <v>1139</v>
      </c>
      <c r="C336" s="2">
        <v>35528</v>
      </c>
      <c r="D336" s="3">
        <v>27.75068493150685</v>
      </c>
      <c r="E336" s="3" t="s">
        <v>64</v>
      </c>
      <c r="F336" s="3" t="s">
        <v>14</v>
      </c>
      <c r="G336" t="s">
        <v>1140</v>
      </c>
      <c r="H336" t="s">
        <v>615</v>
      </c>
      <c r="I336" t="s">
        <v>13</v>
      </c>
      <c r="J336" t="s">
        <v>13</v>
      </c>
      <c r="K336" s="17">
        <v>5251052.12</v>
      </c>
      <c r="L336" s="17">
        <v>1229942.95</v>
      </c>
      <c r="M336" s="10">
        <v>0.23422790745409702</v>
      </c>
      <c r="N336" s="17">
        <v>139599.40999999997</v>
      </c>
      <c r="O336" s="17">
        <v>0</v>
      </c>
      <c r="P336" s="17">
        <v>8089.5537853837013</v>
      </c>
      <c r="Q336" s="17">
        <v>131509.85621461627</v>
      </c>
      <c r="R336" s="10">
        <v>0.10692354162818388</v>
      </c>
      <c r="S336" s="9">
        <v>0.75</v>
      </c>
      <c r="T336" s="17">
        <v>110694.86549999999</v>
      </c>
      <c r="U336" s="17">
        <v>-20814.990714616288</v>
      </c>
      <c r="V336" s="17" t="s">
        <v>2701</v>
      </c>
      <c r="W336" s="17">
        <v>367573.64840000006</v>
      </c>
      <c r="X336" s="17">
        <v>86096.006500000018</v>
      </c>
      <c r="Y336" s="17">
        <v>11622.960877500002</v>
      </c>
      <c r="Z336" s="17">
        <v>122317.82637749999</v>
      </c>
      <c r="AA336" s="17">
        <v>-17281.58362249998</v>
      </c>
      <c r="AB336" s="17">
        <v>409894.78558012162</v>
      </c>
      <c r="AC336" s="17">
        <v>96008.797902777675</v>
      </c>
      <c r="AD336" s="17">
        <v>6200446.6699999999</v>
      </c>
      <c r="AE336" s="17">
        <v>1360948.09</v>
      </c>
      <c r="AF336" s="17">
        <v>5604396.2300000004</v>
      </c>
      <c r="AG336" s="17">
        <v>1249873.54</v>
      </c>
      <c r="AH336" s="17">
        <v>5898706.0099999998</v>
      </c>
      <c r="AI336">
        <v>89.02</v>
      </c>
      <c r="AJ336">
        <v>0</v>
      </c>
      <c r="AK336" s="1">
        <v>20000</v>
      </c>
      <c r="AL336" s="1">
        <v>0</v>
      </c>
    </row>
    <row r="337" spans="1:38" x14ac:dyDescent="0.35">
      <c r="A337" t="s">
        <v>1141</v>
      </c>
      <c r="B337" t="s">
        <v>1142</v>
      </c>
      <c r="C337" s="2">
        <v>31089</v>
      </c>
      <c r="D337" s="3">
        <v>39.912328767123284</v>
      </c>
      <c r="E337" s="3" t="s">
        <v>64</v>
      </c>
      <c r="F337" s="3" t="s">
        <v>14</v>
      </c>
      <c r="G337" t="s">
        <v>1143</v>
      </c>
      <c r="H337" t="s">
        <v>73</v>
      </c>
      <c r="I337" t="s">
        <v>13</v>
      </c>
      <c r="J337" t="s">
        <v>13</v>
      </c>
      <c r="K337" s="17">
        <v>3606691.14</v>
      </c>
      <c r="L337" s="17">
        <v>974629.65</v>
      </c>
      <c r="M337" s="10">
        <v>0.27022819869183473</v>
      </c>
      <c r="N337" s="17">
        <v>122851.95</v>
      </c>
      <c r="O337" s="17">
        <v>0</v>
      </c>
      <c r="P337" s="17">
        <v>7513.750410000066</v>
      </c>
      <c r="Q337" s="17">
        <v>115338.19958999993</v>
      </c>
      <c r="R337" s="10">
        <v>0.1183405405222383</v>
      </c>
      <c r="S337" s="9">
        <v>1</v>
      </c>
      <c r="T337" s="17">
        <v>116955.558</v>
      </c>
      <c r="U337" s="17">
        <v>1617.3584100000735</v>
      </c>
      <c r="V337" s="17" t="s">
        <v>64</v>
      </c>
      <c r="W337" s="17">
        <v>252468.37980000002</v>
      </c>
      <c r="X337" s="17">
        <v>68224.075500000006</v>
      </c>
      <c r="Y337" s="17">
        <v>12280.33359</v>
      </c>
      <c r="Z337" s="17">
        <v>129235.89159</v>
      </c>
      <c r="AA337" s="17">
        <v>6383.9415900000022</v>
      </c>
      <c r="AB337" s="17">
        <v>0</v>
      </c>
      <c r="AC337" s="17">
        <v>0</v>
      </c>
      <c r="AD337" s="17">
        <v>4286995.8899999997</v>
      </c>
      <c r="AE337" s="17">
        <v>1176265.6599999999</v>
      </c>
      <c r="AF337" s="17">
        <v>3584207.25</v>
      </c>
      <c r="AG337" s="17">
        <v>1017589.19</v>
      </c>
      <c r="AH337" s="17">
        <v>3824448.39</v>
      </c>
      <c r="AI337">
        <v>94.31</v>
      </c>
      <c r="AJ337">
        <v>0</v>
      </c>
      <c r="AK337" s="1">
        <v>20000</v>
      </c>
      <c r="AL337" s="1">
        <v>0</v>
      </c>
    </row>
    <row r="338" spans="1:38" x14ac:dyDescent="0.35">
      <c r="A338" t="s">
        <v>1144</v>
      </c>
      <c r="B338" t="s">
        <v>1145</v>
      </c>
      <c r="C338" s="2">
        <v>42380</v>
      </c>
      <c r="D338" s="3">
        <v>8.9780821917808211</v>
      </c>
      <c r="E338" s="3" t="s">
        <v>64</v>
      </c>
      <c r="F338" s="3" t="s">
        <v>14</v>
      </c>
      <c r="G338" t="s">
        <v>1146</v>
      </c>
      <c r="H338" t="s">
        <v>96</v>
      </c>
      <c r="I338" t="s">
        <v>13</v>
      </c>
      <c r="J338" t="s">
        <v>13</v>
      </c>
      <c r="K338" s="17">
        <v>6056165.25</v>
      </c>
      <c r="L338" s="17">
        <v>1704456.92</v>
      </c>
      <c r="M338" s="10">
        <v>0.28144161356891639</v>
      </c>
      <c r="N338" s="17">
        <v>261740.05000000002</v>
      </c>
      <c r="O338" s="17">
        <v>0</v>
      </c>
      <c r="P338" s="17">
        <v>0</v>
      </c>
      <c r="Q338" s="17">
        <v>261740.05000000002</v>
      </c>
      <c r="R338" s="10">
        <v>0.15356213872510197</v>
      </c>
      <c r="S338" s="9">
        <v>1</v>
      </c>
      <c r="T338" s="17">
        <v>204534.83039999998</v>
      </c>
      <c r="U338" s="17">
        <v>-57205.21960000004</v>
      </c>
      <c r="V338" s="17" t="s">
        <v>2701</v>
      </c>
      <c r="W338" s="17">
        <v>423931.56750000006</v>
      </c>
      <c r="X338" s="17">
        <v>119311.98440000002</v>
      </c>
      <c r="Y338" s="17">
        <v>21476.157192000002</v>
      </c>
      <c r="Z338" s="17">
        <v>226010.98759199999</v>
      </c>
      <c r="AA338" s="17">
        <v>-35729.062408000027</v>
      </c>
      <c r="AB338" s="17">
        <v>705278.75618134369</v>
      </c>
      <c r="AC338" s="17">
        <v>198494.79115555572</v>
      </c>
      <c r="AD338" s="17">
        <v>6918436.7000000002</v>
      </c>
      <c r="AE338" s="17">
        <v>1967937.79</v>
      </c>
      <c r="AF338" s="17">
        <v>5878858.5899999999</v>
      </c>
      <c r="AG338" s="17">
        <v>1795194.7</v>
      </c>
      <c r="AH338" s="17">
        <v>6185430.1299999999</v>
      </c>
      <c r="AI338">
        <v>97.91</v>
      </c>
      <c r="AJ338">
        <v>0</v>
      </c>
      <c r="AK338" s="1">
        <v>20000</v>
      </c>
      <c r="AL338" s="1">
        <v>0</v>
      </c>
    </row>
    <row r="339" spans="1:38" x14ac:dyDescent="0.35">
      <c r="A339" t="s">
        <v>1147</v>
      </c>
      <c r="B339" t="s">
        <v>1148</v>
      </c>
      <c r="C339" s="2">
        <v>32720</v>
      </c>
      <c r="D339" s="3">
        <v>35.443835616438356</v>
      </c>
      <c r="E339" s="3" t="s">
        <v>64</v>
      </c>
      <c r="F339" s="3" t="s">
        <v>14</v>
      </c>
      <c r="G339" t="s">
        <v>1149</v>
      </c>
      <c r="H339" t="s">
        <v>615</v>
      </c>
      <c r="I339" t="s">
        <v>13</v>
      </c>
      <c r="J339" t="s">
        <v>13</v>
      </c>
      <c r="K339" s="17">
        <v>3879638.16</v>
      </c>
      <c r="L339" s="17">
        <v>1086310.17</v>
      </c>
      <c r="M339" s="10">
        <v>0.280002960379171</v>
      </c>
      <c r="N339" s="17">
        <v>142515.96</v>
      </c>
      <c r="O339" s="17">
        <v>0</v>
      </c>
      <c r="P339" s="17">
        <v>1614.705624825001</v>
      </c>
      <c r="Q339" s="17">
        <v>140901.25437517499</v>
      </c>
      <c r="R339" s="10">
        <v>0.12970628303624829</v>
      </c>
      <c r="S339" s="9">
        <v>1</v>
      </c>
      <c r="T339" s="17">
        <v>130357.22039999999</v>
      </c>
      <c r="U339" s="17">
        <v>-10544.033975175</v>
      </c>
      <c r="V339" s="17" t="s">
        <v>2701</v>
      </c>
      <c r="W339" s="17">
        <v>271574.67120000004</v>
      </c>
      <c r="X339" s="17">
        <v>76041.711899999995</v>
      </c>
      <c r="Y339" s="17">
        <v>13687.508141999999</v>
      </c>
      <c r="Z339" s="17">
        <v>144044.728542</v>
      </c>
      <c r="AA339" s="17">
        <v>1528.7685420000053</v>
      </c>
      <c r="AB339" s="17">
        <v>0</v>
      </c>
      <c r="AC339" s="17">
        <v>0</v>
      </c>
      <c r="AD339" s="17">
        <v>5790453.5800000001</v>
      </c>
      <c r="AE339" s="17">
        <v>1276903.8799999999</v>
      </c>
      <c r="AF339" s="17">
        <v>4955218.04</v>
      </c>
      <c r="AG339" s="17">
        <v>1288665</v>
      </c>
      <c r="AH339" s="17">
        <v>4872045.5199999996</v>
      </c>
      <c r="AI339">
        <v>79.63</v>
      </c>
      <c r="AJ339">
        <v>0</v>
      </c>
      <c r="AK339" s="1">
        <v>20000</v>
      </c>
      <c r="AL339" s="1">
        <v>0</v>
      </c>
    </row>
    <row r="340" spans="1:38" x14ac:dyDescent="0.35">
      <c r="A340" t="s">
        <v>1150</v>
      </c>
      <c r="B340" t="s">
        <v>1151</v>
      </c>
      <c r="C340" s="2">
        <v>39741</v>
      </c>
      <c r="D340" s="3">
        <v>16.208219178082192</v>
      </c>
      <c r="E340" s="3" t="s">
        <v>64</v>
      </c>
      <c r="F340" s="3" t="s">
        <v>14</v>
      </c>
      <c r="G340" t="s">
        <v>1152</v>
      </c>
      <c r="H340" t="s">
        <v>330</v>
      </c>
      <c r="I340" t="s">
        <v>13</v>
      </c>
      <c r="J340" t="s">
        <v>13</v>
      </c>
      <c r="K340" s="17">
        <v>4312395.9000000004</v>
      </c>
      <c r="L340" s="17">
        <v>1059997.6399999999</v>
      </c>
      <c r="M340" s="10">
        <v>0.24580248766120935</v>
      </c>
      <c r="N340" s="17">
        <v>118551.88999999998</v>
      </c>
      <c r="O340" s="17">
        <v>0</v>
      </c>
      <c r="P340" s="17">
        <v>897.2894842500009</v>
      </c>
      <c r="Q340" s="17">
        <v>117654.60051574999</v>
      </c>
      <c r="R340" s="10">
        <v>0.1109951532682186</v>
      </c>
      <c r="S340" s="9">
        <v>1</v>
      </c>
      <c r="T340" s="17">
        <v>127199.71679999998</v>
      </c>
      <c r="U340" s="17">
        <v>9545.1162842499907</v>
      </c>
      <c r="V340" s="17" t="s">
        <v>64</v>
      </c>
      <c r="W340" s="17">
        <v>301867.71300000005</v>
      </c>
      <c r="X340" s="17">
        <v>74199.834799999997</v>
      </c>
      <c r="Y340" s="17">
        <v>13355.970264</v>
      </c>
      <c r="Z340" s="17">
        <v>140555.68706399997</v>
      </c>
      <c r="AA340" s="17">
        <v>22003.797063999984</v>
      </c>
      <c r="AB340" s="17">
        <v>0</v>
      </c>
      <c r="AC340" s="17">
        <v>0</v>
      </c>
      <c r="AD340" s="17">
        <v>6145786.6200000001</v>
      </c>
      <c r="AE340" s="17">
        <v>1561288.88</v>
      </c>
      <c r="AF340" s="17">
        <v>6326708.2599999998</v>
      </c>
      <c r="AG340" s="17">
        <v>1602147.64</v>
      </c>
      <c r="AH340" s="17">
        <v>4948494.41</v>
      </c>
      <c r="AI340">
        <v>87.15</v>
      </c>
      <c r="AJ340">
        <v>0</v>
      </c>
      <c r="AK340" s="1">
        <v>20000</v>
      </c>
      <c r="AL340" s="1">
        <v>0</v>
      </c>
    </row>
    <row r="341" spans="1:38" x14ac:dyDescent="0.35">
      <c r="A341" t="s">
        <v>1153</v>
      </c>
      <c r="B341" t="s">
        <v>1154</v>
      </c>
      <c r="C341" s="2">
        <v>33637</v>
      </c>
      <c r="D341" s="3">
        <v>32.93150684931507</v>
      </c>
      <c r="E341" s="3" t="s">
        <v>64</v>
      </c>
      <c r="F341" s="3" t="s">
        <v>14</v>
      </c>
      <c r="G341" t="s">
        <v>1155</v>
      </c>
      <c r="H341" t="s">
        <v>694</v>
      </c>
      <c r="I341" t="s">
        <v>13</v>
      </c>
      <c r="J341" t="s">
        <v>13</v>
      </c>
      <c r="K341" s="17">
        <v>5318703.72</v>
      </c>
      <c r="L341" s="17">
        <v>1474873.3</v>
      </c>
      <c r="M341" s="10">
        <v>0.27729939053645952</v>
      </c>
      <c r="N341" s="17">
        <v>206117.72</v>
      </c>
      <c r="O341" s="17">
        <v>0</v>
      </c>
      <c r="P341" s="17">
        <v>0</v>
      </c>
      <c r="Q341" s="17">
        <v>206117.72</v>
      </c>
      <c r="R341" s="10">
        <v>0.13975283165001359</v>
      </c>
      <c r="S341" s="9">
        <v>1</v>
      </c>
      <c r="T341" s="17">
        <v>176984.796</v>
      </c>
      <c r="U341" s="17">
        <v>-29132.923999999999</v>
      </c>
      <c r="V341" s="17" t="s">
        <v>2701</v>
      </c>
      <c r="W341" s="17">
        <v>372309.26040000003</v>
      </c>
      <c r="X341" s="17">
        <v>103241.13100000001</v>
      </c>
      <c r="Y341" s="17">
        <v>18583.403580000002</v>
      </c>
      <c r="Z341" s="17">
        <v>195568.19958000001</v>
      </c>
      <c r="AA341" s="17">
        <v>-10549.520419999986</v>
      </c>
      <c r="AB341" s="17">
        <v>211354.40169700561</v>
      </c>
      <c r="AC341" s="17">
        <v>58608.446777777703</v>
      </c>
      <c r="AD341" s="17">
        <v>4231857.97</v>
      </c>
      <c r="AE341" s="17">
        <v>1134379.92</v>
      </c>
      <c r="AF341" s="17">
        <v>4650827.54</v>
      </c>
      <c r="AG341" s="17">
        <v>1299797.6200000001</v>
      </c>
      <c r="AH341" s="17">
        <v>5179379.38</v>
      </c>
      <c r="AI341">
        <v>102.69</v>
      </c>
      <c r="AJ341">
        <v>113.45</v>
      </c>
      <c r="AK341" s="1">
        <v>20000</v>
      </c>
      <c r="AL341" s="1">
        <v>22690</v>
      </c>
    </row>
    <row r="342" spans="1:38" x14ac:dyDescent="0.35">
      <c r="A342" t="s">
        <v>1156</v>
      </c>
      <c r="B342" t="s">
        <v>1157</v>
      </c>
      <c r="C342" s="2">
        <v>37681</v>
      </c>
      <c r="D342" s="3">
        <v>21.852054794520548</v>
      </c>
      <c r="E342" s="3" t="s">
        <v>64</v>
      </c>
      <c r="F342" s="3" t="s">
        <v>14</v>
      </c>
      <c r="G342" t="s">
        <v>1158</v>
      </c>
      <c r="H342" t="s">
        <v>112</v>
      </c>
      <c r="I342" t="s">
        <v>13</v>
      </c>
      <c r="J342" t="s">
        <v>13</v>
      </c>
      <c r="K342" s="17">
        <v>14945318.380000001</v>
      </c>
      <c r="L342" s="17">
        <v>1848433.03</v>
      </c>
      <c r="M342" s="26">
        <v>0.12367973588796841</v>
      </c>
      <c r="N342" s="17">
        <v>172963.58000000002</v>
      </c>
      <c r="O342" s="17">
        <v>0</v>
      </c>
      <c r="P342" s="17">
        <v>0</v>
      </c>
      <c r="Q342" s="17">
        <v>172963.58000000002</v>
      </c>
      <c r="R342" s="10">
        <v>9.3573084441149604E-2</v>
      </c>
      <c r="S342" s="9">
        <v>0.75</v>
      </c>
      <c r="T342" s="17">
        <v>166358.97269999998</v>
      </c>
      <c r="U342" s="17">
        <v>-6604.6073000000324</v>
      </c>
      <c r="V342" s="17" t="s">
        <v>2701</v>
      </c>
      <c r="W342" s="17">
        <v>1046172.2866000001</v>
      </c>
      <c r="X342" s="17">
        <v>129390.3121</v>
      </c>
      <c r="Y342" s="17">
        <v>17467.692133500001</v>
      </c>
      <c r="Z342" s="17">
        <v>183826.66483349999</v>
      </c>
      <c r="AA342" s="17">
        <v>10863.084833499976</v>
      </c>
      <c r="AB342" s="17">
        <v>0</v>
      </c>
      <c r="AC342" s="17">
        <v>0</v>
      </c>
      <c r="AD342" s="17">
        <v>18938653.870000001</v>
      </c>
      <c r="AE342" s="17">
        <v>2229680.27</v>
      </c>
      <c r="AF342" s="17">
        <v>10399017.960000001</v>
      </c>
      <c r="AG342" s="17">
        <v>1578539.96</v>
      </c>
      <c r="AH342" s="17">
        <v>11164942.02</v>
      </c>
      <c r="AI342">
        <v>133.86000000000001</v>
      </c>
      <c r="AJ342">
        <v>200</v>
      </c>
      <c r="AK342" s="1">
        <v>20000</v>
      </c>
      <c r="AL342" s="1">
        <v>40000</v>
      </c>
    </row>
    <row r="343" spans="1:38" x14ac:dyDescent="0.35">
      <c r="A343" t="s">
        <v>1159</v>
      </c>
      <c r="B343" t="s">
        <v>1160</v>
      </c>
      <c r="C343" s="2">
        <v>39650</v>
      </c>
      <c r="D343" s="3">
        <v>16.457534246575342</v>
      </c>
      <c r="E343" s="3" t="s">
        <v>64</v>
      </c>
      <c r="F343" s="3" t="s">
        <v>14</v>
      </c>
      <c r="G343" t="s">
        <v>1161</v>
      </c>
      <c r="H343" t="s">
        <v>116</v>
      </c>
      <c r="I343" t="s">
        <v>13</v>
      </c>
      <c r="J343" t="s">
        <v>13</v>
      </c>
      <c r="K343" s="17">
        <v>14856223.98</v>
      </c>
      <c r="L343" s="17">
        <v>2471451.3199999994</v>
      </c>
      <c r="M343" s="26">
        <v>0.16635797382478609</v>
      </c>
      <c r="N343" s="17">
        <v>226136.61000000002</v>
      </c>
      <c r="O343" s="17">
        <v>0</v>
      </c>
      <c r="P343" s="17">
        <v>0</v>
      </c>
      <c r="Q343" s="17">
        <v>226136.61000000002</v>
      </c>
      <c r="R343" s="10">
        <v>9.1499520209040605E-2</v>
      </c>
      <c r="S343" s="9">
        <v>0.75</v>
      </c>
      <c r="T343" s="17">
        <v>222430.61879999994</v>
      </c>
      <c r="U343" s="17">
        <v>-3705.9912000000768</v>
      </c>
      <c r="V343" s="17" t="s">
        <v>2701</v>
      </c>
      <c r="W343" s="17">
        <v>1039935.6786000001</v>
      </c>
      <c r="X343" s="17">
        <v>173001.59239999999</v>
      </c>
      <c r="Y343" s="17">
        <v>23355.214973999999</v>
      </c>
      <c r="Z343" s="17">
        <v>245785.83377399994</v>
      </c>
      <c r="AA343" s="17">
        <v>19649.223773999925</v>
      </c>
      <c r="AB343" s="17">
        <v>0</v>
      </c>
      <c r="AC343" s="17">
        <v>0</v>
      </c>
      <c r="AD343" s="17">
        <v>12331324.32</v>
      </c>
      <c r="AE343" s="17">
        <v>2063105.26</v>
      </c>
      <c r="AF343" s="17">
        <v>14106110.300000001</v>
      </c>
      <c r="AG343" s="17">
        <v>2329528.86</v>
      </c>
      <c r="AH343" s="17">
        <v>15584945.84</v>
      </c>
      <c r="AI343">
        <v>95.32</v>
      </c>
      <c r="AJ343">
        <v>0</v>
      </c>
      <c r="AK343" s="1">
        <v>20000</v>
      </c>
      <c r="AL343" s="1">
        <v>0</v>
      </c>
    </row>
    <row r="344" spans="1:38" x14ac:dyDescent="0.35">
      <c r="A344" t="s">
        <v>1162</v>
      </c>
      <c r="B344" t="s">
        <v>1163</v>
      </c>
      <c r="C344" s="2">
        <v>34702</v>
      </c>
      <c r="D344" s="3">
        <v>30.013698630136986</v>
      </c>
      <c r="E344" s="3" t="s">
        <v>64</v>
      </c>
      <c r="F344" s="3" t="s">
        <v>14</v>
      </c>
      <c r="G344" t="s">
        <v>1164</v>
      </c>
      <c r="H344" t="s">
        <v>112</v>
      </c>
      <c r="I344" t="s">
        <v>13</v>
      </c>
      <c r="J344" t="s">
        <v>13</v>
      </c>
      <c r="K344" s="17">
        <v>6073533.6100000003</v>
      </c>
      <c r="L344" s="17">
        <v>1527696.3699999999</v>
      </c>
      <c r="M344" s="10">
        <v>0.25153336889165578</v>
      </c>
      <c r="N344" s="17">
        <v>193691</v>
      </c>
      <c r="O344" s="17">
        <v>0</v>
      </c>
      <c r="P344" s="17">
        <v>1389.3425869499915</v>
      </c>
      <c r="Q344" s="17">
        <v>192301.65741305001</v>
      </c>
      <c r="R344" s="10">
        <v>0.12587688312242964</v>
      </c>
      <c r="S344" s="9">
        <v>1</v>
      </c>
      <c r="T344" s="17">
        <v>183323.56439999997</v>
      </c>
      <c r="U344" s="17">
        <v>-8978.0930130500346</v>
      </c>
      <c r="V344" s="17" t="s">
        <v>2701</v>
      </c>
      <c r="W344" s="17">
        <v>425147.35270000005</v>
      </c>
      <c r="X344" s="17">
        <v>106938.74589999999</v>
      </c>
      <c r="Y344" s="17">
        <v>19248.974262</v>
      </c>
      <c r="Z344" s="17">
        <v>202572.53866199998</v>
      </c>
      <c r="AA344" s="17">
        <v>8881.5386619999772</v>
      </c>
      <c r="AB344" s="17">
        <v>0</v>
      </c>
      <c r="AC344" s="17">
        <v>0</v>
      </c>
      <c r="AD344" s="17">
        <v>6064103.3899999997</v>
      </c>
      <c r="AE344" s="17">
        <v>1177252.29</v>
      </c>
      <c r="AF344" s="17">
        <v>6270458.5999999996</v>
      </c>
      <c r="AG344" s="17">
        <v>1457062.7</v>
      </c>
      <c r="AH344" s="17">
        <v>6954996.71</v>
      </c>
      <c r="AI344">
        <v>87.33</v>
      </c>
      <c r="AJ344">
        <v>0</v>
      </c>
      <c r="AK344" s="1">
        <v>20000</v>
      </c>
      <c r="AL344" s="1">
        <v>0</v>
      </c>
    </row>
    <row r="345" spans="1:38" x14ac:dyDescent="0.35">
      <c r="A345" t="s">
        <v>1165</v>
      </c>
      <c r="B345" t="s">
        <v>1166</v>
      </c>
      <c r="C345" s="2">
        <v>34753</v>
      </c>
      <c r="D345" s="3">
        <v>29.873972602739727</v>
      </c>
      <c r="E345" s="3" t="s">
        <v>64</v>
      </c>
      <c r="F345" s="3" t="s">
        <v>14</v>
      </c>
      <c r="G345" t="s">
        <v>1167</v>
      </c>
      <c r="H345" t="s">
        <v>238</v>
      </c>
      <c r="I345" t="s">
        <v>13</v>
      </c>
      <c r="J345" t="s">
        <v>13</v>
      </c>
      <c r="K345" s="17">
        <v>9090708.4499999993</v>
      </c>
      <c r="L345" s="17">
        <v>2388492.56</v>
      </c>
      <c r="M345" s="10">
        <v>0.26273998040273749</v>
      </c>
      <c r="N345" s="17">
        <v>353492.04000000004</v>
      </c>
      <c r="O345" s="17">
        <v>0</v>
      </c>
      <c r="P345" s="17">
        <v>0</v>
      </c>
      <c r="Q345" s="17">
        <v>353492.04000000004</v>
      </c>
      <c r="R345" s="10">
        <v>0.14799796571273391</v>
      </c>
      <c r="S345" s="9">
        <v>1</v>
      </c>
      <c r="T345" s="17">
        <v>286619.10719999997</v>
      </c>
      <c r="U345" s="17">
        <v>-66872.932800000068</v>
      </c>
      <c r="V345" s="17" t="s">
        <v>2701</v>
      </c>
      <c r="W345" s="17">
        <v>636349.59149999998</v>
      </c>
      <c r="X345" s="17">
        <v>167194.4792</v>
      </c>
      <c r="Y345" s="17">
        <v>30095.006256000001</v>
      </c>
      <c r="Z345" s="17">
        <v>316714.11345599999</v>
      </c>
      <c r="AA345" s="17">
        <v>-36777.926544000045</v>
      </c>
      <c r="AB345" s="17">
        <v>777657.87231978029</v>
      </c>
      <c r="AC345" s="17">
        <v>204321.8141333336</v>
      </c>
      <c r="AD345" s="17">
        <v>8154028.3200000003</v>
      </c>
      <c r="AE345" s="17">
        <v>1953993.02</v>
      </c>
      <c r="AF345" s="17">
        <v>8287199.54</v>
      </c>
      <c r="AG345" s="17">
        <v>2181093.44</v>
      </c>
      <c r="AH345" s="17">
        <v>8406809.9900000002</v>
      </c>
      <c r="AI345">
        <v>108.14</v>
      </c>
      <c r="AJ345">
        <v>148.55000000000001</v>
      </c>
      <c r="AK345" s="1">
        <v>20000</v>
      </c>
      <c r="AL345" s="1">
        <v>29710</v>
      </c>
    </row>
    <row r="346" spans="1:38" x14ac:dyDescent="0.35">
      <c r="A346" t="s">
        <v>1168</v>
      </c>
      <c r="B346" t="s">
        <v>1169</v>
      </c>
      <c r="C346" s="2">
        <v>38000</v>
      </c>
      <c r="D346" s="3">
        <v>20.978082191780821</v>
      </c>
      <c r="E346" s="3" t="s">
        <v>64</v>
      </c>
      <c r="F346" s="3" t="s">
        <v>14</v>
      </c>
      <c r="G346" t="s">
        <v>1170</v>
      </c>
      <c r="H346" t="s">
        <v>269</v>
      </c>
      <c r="I346" t="s">
        <v>13</v>
      </c>
      <c r="J346" t="s">
        <v>13</v>
      </c>
      <c r="K346" s="17">
        <v>4532504.93</v>
      </c>
      <c r="L346" s="17">
        <v>1692706.2200000002</v>
      </c>
      <c r="M346" s="10">
        <v>0.37345932241490143</v>
      </c>
      <c r="N346" s="17">
        <v>259438.71000000002</v>
      </c>
      <c r="O346" s="17">
        <v>0</v>
      </c>
      <c r="P346" s="17">
        <v>0</v>
      </c>
      <c r="Q346" s="17">
        <v>259438.71000000002</v>
      </c>
      <c r="R346" s="10">
        <v>0.15326859849312777</v>
      </c>
      <c r="S346" s="9">
        <v>1.2</v>
      </c>
      <c r="T346" s="17">
        <v>243749.69568</v>
      </c>
      <c r="U346" s="17">
        <v>-15689.014320000017</v>
      </c>
      <c r="V346" s="17" t="s">
        <v>2701</v>
      </c>
      <c r="W346" s="17">
        <v>317275.34510000004</v>
      </c>
      <c r="X346" s="17">
        <v>118489.43540000003</v>
      </c>
      <c r="Y346" s="17">
        <v>25593.718046400005</v>
      </c>
      <c r="Z346" s="17">
        <v>269343.4137264</v>
      </c>
      <c r="AA346" s="17">
        <v>9904.703726399981</v>
      </c>
      <c r="AB346" s="17">
        <v>0</v>
      </c>
      <c r="AC346" s="17">
        <v>0</v>
      </c>
      <c r="AD346" s="17">
        <v>3227151.01</v>
      </c>
      <c r="AE346" s="17">
        <v>1240729.93</v>
      </c>
      <c r="AF346" s="17">
        <v>3770961.97</v>
      </c>
      <c r="AG346" s="17">
        <v>1517550.03</v>
      </c>
      <c r="AH346" s="17">
        <v>4002174.62</v>
      </c>
      <c r="AI346">
        <v>113.25</v>
      </c>
      <c r="AJ346">
        <v>186.88</v>
      </c>
      <c r="AK346" s="1">
        <v>20000</v>
      </c>
      <c r="AL346" s="1">
        <v>37375</v>
      </c>
    </row>
    <row r="347" spans="1:38" x14ac:dyDescent="0.35">
      <c r="A347" t="s">
        <v>1171</v>
      </c>
      <c r="B347" t="s">
        <v>1172</v>
      </c>
      <c r="C347" s="2">
        <v>41064</v>
      </c>
      <c r="D347" s="3">
        <v>12.583561643835617</v>
      </c>
      <c r="E347" s="3" t="s">
        <v>64</v>
      </c>
      <c r="F347" s="3" t="s">
        <v>14</v>
      </c>
      <c r="G347" t="s">
        <v>1173</v>
      </c>
      <c r="H347" t="s">
        <v>308</v>
      </c>
      <c r="I347" t="s">
        <v>13</v>
      </c>
      <c r="J347" t="s">
        <v>13</v>
      </c>
      <c r="K347" s="17">
        <v>5391647.8499999996</v>
      </c>
      <c r="L347" s="17">
        <v>1349116.76</v>
      </c>
      <c r="M347" s="10">
        <v>0.25022345626671449</v>
      </c>
      <c r="N347" s="17">
        <v>158902.59</v>
      </c>
      <c r="O347" s="17">
        <v>0</v>
      </c>
      <c r="P347" s="17">
        <v>0</v>
      </c>
      <c r="Q347" s="17">
        <v>158902.59</v>
      </c>
      <c r="R347" s="10">
        <v>0.1177826817598797</v>
      </c>
      <c r="S347" s="9">
        <v>1</v>
      </c>
      <c r="T347" s="17">
        <v>161894.01120000001</v>
      </c>
      <c r="U347" s="17">
        <v>2991.4212000000116</v>
      </c>
      <c r="V347" s="17" t="s">
        <v>64</v>
      </c>
      <c r="W347" s="17">
        <v>377415.34950000001</v>
      </c>
      <c r="X347" s="17">
        <v>94438.173200000019</v>
      </c>
      <c r="Y347" s="17">
        <v>16998.871176000004</v>
      </c>
      <c r="Z347" s="17">
        <v>178892.88237600002</v>
      </c>
      <c r="AA347" s="17">
        <v>19990.292376000027</v>
      </c>
      <c r="AB347" s="17">
        <v>0</v>
      </c>
      <c r="AC347" s="17">
        <v>0</v>
      </c>
      <c r="AD347" s="17">
        <v>7071112.8700000001</v>
      </c>
      <c r="AE347" s="17">
        <v>1610306.53</v>
      </c>
      <c r="AF347" s="17">
        <v>6390996.9100000001</v>
      </c>
      <c r="AG347" s="17">
        <v>1575810.29</v>
      </c>
      <c r="AH347" s="17">
        <v>6621412.4699999997</v>
      </c>
      <c r="AI347">
        <v>81.430000000000007</v>
      </c>
      <c r="AJ347">
        <v>0</v>
      </c>
      <c r="AK347" s="1">
        <v>20000</v>
      </c>
      <c r="AL347" s="1">
        <v>0</v>
      </c>
    </row>
    <row r="348" spans="1:38" x14ac:dyDescent="0.35">
      <c r="A348" t="s">
        <v>1174</v>
      </c>
      <c r="B348" t="s">
        <v>1175</v>
      </c>
      <c r="C348" s="2">
        <v>41070</v>
      </c>
      <c r="D348" s="3">
        <v>12.567123287671233</v>
      </c>
      <c r="E348" s="3" t="s">
        <v>64</v>
      </c>
      <c r="F348" s="3" t="s">
        <v>14</v>
      </c>
      <c r="G348" t="s">
        <v>1176</v>
      </c>
      <c r="H348" t="s">
        <v>209</v>
      </c>
      <c r="I348" t="s">
        <v>13</v>
      </c>
      <c r="J348" t="s">
        <v>13</v>
      </c>
      <c r="K348" s="17">
        <v>4489023.03</v>
      </c>
      <c r="L348" s="17">
        <v>1339761.1200000001</v>
      </c>
      <c r="M348" s="10">
        <v>0.29845271700466192</v>
      </c>
      <c r="N348" s="17">
        <v>193378.22999999998</v>
      </c>
      <c r="O348" s="17">
        <v>0</v>
      </c>
      <c r="P348" s="17">
        <v>0</v>
      </c>
      <c r="Q348" s="17">
        <v>193378.22999999998</v>
      </c>
      <c r="R348" s="10">
        <v>0.14433784285365736</v>
      </c>
      <c r="S348" s="9">
        <v>1.2</v>
      </c>
      <c r="T348" s="17">
        <v>192925.60128000003</v>
      </c>
      <c r="U348" s="17">
        <v>-452.62871999994968</v>
      </c>
      <c r="V348" s="17" t="s">
        <v>2701</v>
      </c>
      <c r="W348" s="17">
        <v>314231.61210000003</v>
      </c>
      <c r="X348" s="17">
        <v>93783.27840000001</v>
      </c>
      <c r="Y348" s="17">
        <v>20257.188134399999</v>
      </c>
      <c r="Z348" s="17">
        <v>213182.78941440003</v>
      </c>
      <c r="AA348" s="17">
        <v>19804.55941440005</v>
      </c>
      <c r="AB348" s="17">
        <v>0</v>
      </c>
      <c r="AC348" s="17">
        <v>0</v>
      </c>
      <c r="AD348" s="17">
        <v>5014305.45</v>
      </c>
      <c r="AE348" s="17">
        <v>1153611.75</v>
      </c>
      <c r="AF348" s="17">
        <v>3659575.89</v>
      </c>
      <c r="AG348" s="17">
        <v>925933.38</v>
      </c>
      <c r="AH348" s="17">
        <v>4713324.03</v>
      </c>
      <c r="AI348">
        <v>95.24</v>
      </c>
      <c r="AJ348">
        <v>0</v>
      </c>
      <c r="AK348" s="1">
        <v>20000</v>
      </c>
      <c r="AL348" s="1">
        <v>0</v>
      </c>
    </row>
    <row r="349" spans="1:38" x14ac:dyDescent="0.35">
      <c r="A349" t="s">
        <v>1177</v>
      </c>
      <c r="B349" t="s">
        <v>1178</v>
      </c>
      <c r="C349" s="2">
        <v>32664</v>
      </c>
      <c r="D349" s="3">
        <v>35.597260273972601</v>
      </c>
      <c r="E349" s="3" t="s">
        <v>64</v>
      </c>
      <c r="F349" s="3" t="s">
        <v>14</v>
      </c>
      <c r="G349" t="s">
        <v>1179</v>
      </c>
      <c r="H349" t="s">
        <v>66</v>
      </c>
      <c r="I349" t="s">
        <v>13</v>
      </c>
      <c r="J349" t="s">
        <v>13</v>
      </c>
      <c r="K349" s="17">
        <v>12066440.66</v>
      </c>
      <c r="L349" s="17">
        <v>2990044.1300000008</v>
      </c>
      <c r="M349" s="10">
        <v>0.24779835365303166</v>
      </c>
      <c r="N349" s="17">
        <v>443157.05</v>
      </c>
      <c r="O349" s="17">
        <v>0</v>
      </c>
      <c r="P349" s="17">
        <v>0</v>
      </c>
      <c r="Q349" s="17">
        <v>443157.05</v>
      </c>
      <c r="R349" s="10">
        <v>0.14821087272715264</v>
      </c>
      <c r="S349" s="9">
        <v>1</v>
      </c>
      <c r="T349" s="17">
        <v>358805.29560000007</v>
      </c>
      <c r="U349" s="17">
        <v>-84351.754399999918</v>
      </c>
      <c r="V349" s="17" t="s">
        <v>2701</v>
      </c>
      <c r="W349" s="17">
        <v>844650.84620000015</v>
      </c>
      <c r="X349" s="17">
        <v>209303.0891000001</v>
      </c>
      <c r="Y349" s="17">
        <v>37674.556038000017</v>
      </c>
      <c r="Z349" s="17">
        <v>396479.85163800011</v>
      </c>
      <c r="AA349" s="17">
        <v>-46677.198361999879</v>
      </c>
      <c r="AB349" s="17">
        <v>1046487.0522944434</v>
      </c>
      <c r="AC349" s="17">
        <v>259317.76867777712</v>
      </c>
      <c r="AD349" s="17">
        <v>10549130.85</v>
      </c>
      <c r="AE349" s="17">
        <v>2564809.37</v>
      </c>
      <c r="AF349" s="17">
        <v>9171527.2300000004</v>
      </c>
      <c r="AG349" s="17">
        <v>2367329.38</v>
      </c>
      <c r="AH349" s="17">
        <v>14712591.41</v>
      </c>
      <c r="AI349">
        <v>82.01</v>
      </c>
      <c r="AJ349">
        <v>0</v>
      </c>
      <c r="AK349" s="1">
        <v>20000</v>
      </c>
      <c r="AL349" s="1">
        <v>0</v>
      </c>
    </row>
    <row r="350" spans="1:38" x14ac:dyDescent="0.35">
      <c r="A350" t="s">
        <v>1180</v>
      </c>
      <c r="B350" t="s">
        <v>1181</v>
      </c>
      <c r="C350" s="2">
        <v>39084</v>
      </c>
      <c r="D350" s="3">
        <v>18.008219178082193</v>
      </c>
      <c r="E350" s="3" t="s">
        <v>64</v>
      </c>
      <c r="F350" s="3" t="s">
        <v>14</v>
      </c>
      <c r="G350" t="s">
        <v>1182</v>
      </c>
      <c r="H350" t="s">
        <v>928</v>
      </c>
      <c r="I350" t="s">
        <v>13</v>
      </c>
      <c r="J350" t="s">
        <v>13</v>
      </c>
      <c r="K350" s="17">
        <v>4576051.26</v>
      </c>
      <c r="L350" s="17">
        <v>1438203.8000000003</v>
      </c>
      <c r="M350" s="10">
        <v>0.31428926781733657</v>
      </c>
      <c r="N350" s="17">
        <v>208349.35</v>
      </c>
      <c r="O350" s="17">
        <v>0</v>
      </c>
      <c r="P350" s="17">
        <v>4446.8184449999972</v>
      </c>
      <c r="Q350" s="17">
        <v>203902.53155499999</v>
      </c>
      <c r="R350" s="10">
        <v>0.14177582589824889</v>
      </c>
      <c r="S350" s="9">
        <v>1.2</v>
      </c>
      <c r="T350" s="17">
        <v>207101.34720000005</v>
      </c>
      <c r="U350" s="17">
        <v>3198.8156450000533</v>
      </c>
      <c r="V350" s="17" t="s">
        <v>64</v>
      </c>
      <c r="W350" s="17">
        <v>320323.5882</v>
      </c>
      <c r="X350" s="17">
        <v>100674.26600000003</v>
      </c>
      <c r="Y350" s="17">
        <v>21745.641456000005</v>
      </c>
      <c r="Z350" s="17">
        <v>228846.98865600006</v>
      </c>
      <c r="AA350" s="17">
        <v>20497.638656000054</v>
      </c>
      <c r="AB350" s="17">
        <v>0</v>
      </c>
      <c r="AC350" s="17">
        <v>0</v>
      </c>
      <c r="AD350" s="17">
        <v>4536028.4400000004</v>
      </c>
      <c r="AE350" s="17">
        <v>1326001.21</v>
      </c>
      <c r="AF350" s="17">
        <v>4145971.74</v>
      </c>
      <c r="AG350" s="17">
        <v>1171089.73</v>
      </c>
      <c r="AH350" s="17">
        <v>4516779.72</v>
      </c>
      <c r="AI350">
        <v>101.31</v>
      </c>
      <c r="AJ350">
        <v>106.55</v>
      </c>
      <c r="AK350" s="1">
        <v>20000</v>
      </c>
      <c r="AL350" s="1">
        <v>21310</v>
      </c>
    </row>
    <row r="351" spans="1:38" x14ac:dyDescent="0.35">
      <c r="A351" t="s">
        <v>1183</v>
      </c>
      <c r="B351" t="s">
        <v>1184</v>
      </c>
      <c r="C351" s="2">
        <v>32307</v>
      </c>
      <c r="D351" s="3">
        <v>36.575342465753423</v>
      </c>
      <c r="E351" s="3" t="s">
        <v>64</v>
      </c>
      <c r="F351" s="3" t="s">
        <v>14</v>
      </c>
      <c r="G351" t="s">
        <v>1185</v>
      </c>
      <c r="H351" t="s">
        <v>334</v>
      </c>
      <c r="I351" t="s">
        <v>13</v>
      </c>
      <c r="J351" t="s">
        <v>13</v>
      </c>
      <c r="K351" s="17">
        <v>6398010.5199999996</v>
      </c>
      <c r="L351" s="17">
        <v>2042602.39</v>
      </c>
      <c r="M351" s="10">
        <v>0.31925586611883222</v>
      </c>
      <c r="N351" s="17">
        <v>327350.74999999994</v>
      </c>
      <c r="O351" s="17">
        <v>0</v>
      </c>
      <c r="P351" s="17">
        <v>0</v>
      </c>
      <c r="Q351" s="17">
        <v>327350.74999999994</v>
      </c>
      <c r="R351" s="10">
        <v>0.16026161116946502</v>
      </c>
      <c r="S351" s="9">
        <v>1.2</v>
      </c>
      <c r="T351" s="17">
        <v>294134.74415999994</v>
      </c>
      <c r="U351" s="17">
        <v>-33216.005839999998</v>
      </c>
      <c r="V351" s="17" t="s">
        <v>2701</v>
      </c>
      <c r="W351" s="17">
        <v>447860.73639999999</v>
      </c>
      <c r="X351" s="17">
        <v>142982.1673</v>
      </c>
      <c r="Y351" s="17">
        <v>30884.148136799999</v>
      </c>
      <c r="Z351" s="17">
        <v>325018.89229679992</v>
      </c>
      <c r="AA351" s="17">
        <v>-2331.8577032000176</v>
      </c>
      <c r="AB351" s="17">
        <v>40578.001511038492</v>
      </c>
      <c r="AC351" s="17">
        <v>12954.765017777876</v>
      </c>
      <c r="AD351" s="17">
        <v>4985986.72</v>
      </c>
      <c r="AE351" s="17">
        <v>1474216.38</v>
      </c>
      <c r="AF351" s="17">
        <v>5291589.72</v>
      </c>
      <c r="AG351" s="17">
        <v>1742575.33</v>
      </c>
      <c r="AH351" s="17">
        <v>5784620.0199999996</v>
      </c>
      <c r="AI351">
        <v>110.6</v>
      </c>
      <c r="AJ351">
        <v>167</v>
      </c>
      <c r="AK351" s="1">
        <v>20000</v>
      </c>
      <c r="AL351" s="1">
        <v>33400</v>
      </c>
    </row>
    <row r="352" spans="1:38" x14ac:dyDescent="0.35">
      <c r="A352" t="s">
        <v>1186</v>
      </c>
      <c r="B352" t="s">
        <v>1187</v>
      </c>
      <c r="C352" s="2">
        <v>32013</v>
      </c>
      <c r="D352" s="3">
        <v>37.38082191780822</v>
      </c>
      <c r="E352" s="3" t="s">
        <v>64</v>
      </c>
      <c r="F352" s="3" t="s">
        <v>14</v>
      </c>
      <c r="G352" t="s">
        <v>1188</v>
      </c>
      <c r="H352" t="s">
        <v>396</v>
      </c>
      <c r="I352" t="s">
        <v>13</v>
      </c>
      <c r="J352" t="s">
        <v>13</v>
      </c>
      <c r="K352" s="17">
        <v>4205372.42</v>
      </c>
      <c r="L352" s="17">
        <v>907187.99000000011</v>
      </c>
      <c r="M352" s="26">
        <v>0.21572120121527788</v>
      </c>
      <c r="N352" s="17">
        <v>80806.630000000019</v>
      </c>
      <c r="O352" s="17">
        <v>0</v>
      </c>
      <c r="P352" s="17">
        <v>0</v>
      </c>
      <c r="Q352" s="17">
        <v>80806.630000000019</v>
      </c>
      <c r="R352" s="10">
        <v>8.907374313894964E-2</v>
      </c>
      <c r="S352" s="9">
        <v>0.75</v>
      </c>
      <c r="T352" s="17">
        <v>81646.919100000014</v>
      </c>
      <c r="U352" s="17">
        <v>840.28909999999451</v>
      </c>
      <c r="V352" s="17" t="s">
        <v>64</v>
      </c>
      <c r="W352" s="17">
        <v>294376.06940000004</v>
      </c>
      <c r="X352" s="17">
        <v>63503.159300000014</v>
      </c>
      <c r="Y352" s="17">
        <v>8572.9265055000014</v>
      </c>
      <c r="Z352" s="17">
        <v>90219.845605500013</v>
      </c>
      <c r="AA352" s="17">
        <v>9413.2156054999941</v>
      </c>
      <c r="AB352" s="17">
        <v>0</v>
      </c>
      <c r="AC352" s="17">
        <v>0</v>
      </c>
      <c r="AD352" s="17">
        <v>4912767.57</v>
      </c>
      <c r="AE352" s="17">
        <v>912421.21</v>
      </c>
      <c r="AF352" s="17">
        <v>4480000.24</v>
      </c>
      <c r="AG352" s="17">
        <v>860767.58</v>
      </c>
      <c r="AH352" s="17">
        <v>4716747.91</v>
      </c>
      <c r="AI352">
        <v>89.16</v>
      </c>
      <c r="AJ352">
        <v>0</v>
      </c>
      <c r="AK352" s="1">
        <v>20000</v>
      </c>
      <c r="AL352" s="1">
        <v>0</v>
      </c>
    </row>
    <row r="353" spans="1:38" x14ac:dyDescent="0.35">
      <c r="A353" t="s">
        <v>1189</v>
      </c>
      <c r="B353" t="s">
        <v>1190</v>
      </c>
      <c r="C353" s="2">
        <v>35646</v>
      </c>
      <c r="D353" s="3">
        <v>27.427397260273974</v>
      </c>
      <c r="E353" s="3" t="s">
        <v>64</v>
      </c>
      <c r="F353" s="3" t="s">
        <v>14</v>
      </c>
      <c r="G353" t="s">
        <v>1191</v>
      </c>
      <c r="H353" t="s">
        <v>104</v>
      </c>
      <c r="I353" t="s">
        <v>13</v>
      </c>
      <c r="J353" t="s">
        <v>13</v>
      </c>
      <c r="K353" s="17">
        <v>7146523.2199999997</v>
      </c>
      <c r="L353" s="17">
        <v>2015791.1099999999</v>
      </c>
      <c r="M353" s="10">
        <v>0.28206598480764467</v>
      </c>
      <c r="N353" s="17">
        <v>325380.88999999996</v>
      </c>
      <c r="O353" s="17">
        <v>0</v>
      </c>
      <c r="P353" s="17">
        <v>0</v>
      </c>
      <c r="Q353" s="17">
        <v>325380.88999999996</v>
      </c>
      <c r="R353" s="10">
        <v>0.16141597628139157</v>
      </c>
      <c r="S353" s="9">
        <v>1</v>
      </c>
      <c r="T353" s="17">
        <v>241894.93319999997</v>
      </c>
      <c r="U353" s="17">
        <v>-83485.956799999985</v>
      </c>
      <c r="V353" s="17" t="s">
        <v>2701</v>
      </c>
      <c r="W353" s="17">
        <v>500256.62540000002</v>
      </c>
      <c r="X353" s="17">
        <v>141105.37769999998</v>
      </c>
      <c r="Y353" s="17">
        <v>25398.967985999996</v>
      </c>
      <c r="Z353" s="17">
        <v>267293.90118599997</v>
      </c>
      <c r="AA353" s="17">
        <v>-58086.988813999982</v>
      </c>
      <c r="AB353" s="17">
        <v>1144078.0200107452</v>
      </c>
      <c r="AC353" s="17">
        <v>322705.49341111101</v>
      </c>
      <c r="AD353" s="17">
        <v>6211125.1399999997</v>
      </c>
      <c r="AE353" s="17">
        <v>1749811.34</v>
      </c>
      <c r="AF353" s="17">
        <v>6200076.8899999997</v>
      </c>
      <c r="AG353" s="17">
        <v>1828318.96</v>
      </c>
      <c r="AH353" s="17">
        <v>6955020.8899999997</v>
      </c>
      <c r="AI353">
        <v>102.75</v>
      </c>
      <c r="AJ353">
        <v>113.75</v>
      </c>
      <c r="AK353" s="1">
        <v>20000</v>
      </c>
      <c r="AL353" s="1">
        <v>22750</v>
      </c>
    </row>
    <row r="354" spans="1:38" x14ac:dyDescent="0.35">
      <c r="A354" t="s">
        <v>1192</v>
      </c>
      <c r="B354" t="s">
        <v>1193</v>
      </c>
      <c r="C354" s="2">
        <v>42800</v>
      </c>
      <c r="D354" s="3">
        <v>7.8273972602739725</v>
      </c>
      <c r="E354" s="3" t="s">
        <v>64</v>
      </c>
      <c r="F354" s="3" t="s">
        <v>14</v>
      </c>
      <c r="G354" t="s">
        <v>1194</v>
      </c>
      <c r="H354" t="s">
        <v>428</v>
      </c>
      <c r="I354" t="s">
        <v>13</v>
      </c>
      <c r="J354" t="s">
        <v>13</v>
      </c>
      <c r="K354" s="17">
        <v>6041727.4500000002</v>
      </c>
      <c r="L354" s="17">
        <v>1732990.8899999997</v>
      </c>
      <c r="M354" s="10">
        <v>0.28683698567038135</v>
      </c>
      <c r="N354" s="17">
        <v>266097.08</v>
      </c>
      <c r="O354" s="17">
        <v>0</v>
      </c>
      <c r="P354" s="17">
        <v>0</v>
      </c>
      <c r="Q354" s="17">
        <v>266097.08</v>
      </c>
      <c r="R354" s="10">
        <v>0.15354788160484795</v>
      </c>
      <c r="S354" s="9">
        <v>1</v>
      </c>
      <c r="T354" s="17">
        <v>207958.90679999994</v>
      </c>
      <c r="U354" s="17">
        <v>-58138.173200000077</v>
      </c>
      <c r="V354" s="17" t="s">
        <v>2701</v>
      </c>
      <c r="W354" s="17">
        <v>422920.92150000005</v>
      </c>
      <c r="X354" s="17">
        <v>121309.36229999999</v>
      </c>
      <c r="Y354" s="17">
        <v>21835.685213999997</v>
      </c>
      <c r="Z354" s="17">
        <v>229794.59201399994</v>
      </c>
      <c r="AA354" s="17">
        <v>-36302.48798600008</v>
      </c>
      <c r="AB354" s="17">
        <v>703118.84061866638</v>
      </c>
      <c r="AC354" s="17">
        <v>201680.48881111157</v>
      </c>
      <c r="AD354" s="17">
        <v>6331010.3799999999</v>
      </c>
      <c r="AE354" s="17">
        <v>1799954.29</v>
      </c>
      <c r="AF354" s="17">
        <v>7431722.2300000004</v>
      </c>
      <c r="AG354" s="17">
        <v>2221732.6800000002</v>
      </c>
      <c r="AH354" s="17">
        <v>7952767.6399999997</v>
      </c>
      <c r="AI354">
        <v>75.97</v>
      </c>
      <c r="AJ354">
        <v>0</v>
      </c>
      <c r="AK354" s="1">
        <v>20000</v>
      </c>
      <c r="AL354" s="1">
        <v>0</v>
      </c>
    </row>
    <row r="355" spans="1:38" x14ac:dyDescent="0.35">
      <c r="A355" t="s">
        <v>1195</v>
      </c>
      <c r="B355" t="s">
        <v>1196</v>
      </c>
      <c r="C355" s="2">
        <v>30317</v>
      </c>
      <c r="D355" s="3">
        <v>42.027397260273972</v>
      </c>
      <c r="E355" s="3" t="s">
        <v>64</v>
      </c>
      <c r="F355" s="3" t="s">
        <v>14</v>
      </c>
      <c r="G355" t="s">
        <v>1197</v>
      </c>
      <c r="H355" t="s">
        <v>132</v>
      </c>
      <c r="I355" t="s">
        <v>13</v>
      </c>
      <c r="J355" t="s">
        <v>13</v>
      </c>
      <c r="K355" s="17">
        <v>4597755.4400000004</v>
      </c>
      <c r="L355" s="17">
        <v>1662254.7299999995</v>
      </c>
      <c r="M355" s="10">
        <v>0.3615361346840143</v>
      </c>
      <c r="N355" s="17">
        <v>255204.32</v>
      </c>
      <c r="O355" s="17">
        <v>0</v>
      </c>
      <c r="P355" s="17">
        <v>0</v>
      </c>
      <c r="Q355" s="17">
        <v>255204.32</v>
      </c>
      <c r="R355" s="10">
        <v>0.15352900815628906</v>
      </c>
      <c r="S355" s="9">
        <v>1.2</v>
      </c>
      <c r="T355" s="17">
        <v>239364.68111999991</v>
      </c>
      <c r="U355" s="17">
        <v>-15839.6388800001</v>
      </c>
      <c r="V355" s="17" t="s">
        <v>2701</v>
      </c>
      <c r="W355" s="17">
        <v>321842.88080000004</v>
      </c>
      <c r="X355" s="17">
        <v>116357.83109999998</v>
      </c>
      <c r="Y355" s="17">
        <v>25133.291517599991</v>
      </c>
      <c r="Z355" s="17">
        <v>264497.97263759992</v>
      </c>
      <c r="AA355" s="17">
        <v>9293.6526375999092</v>
      </c>
      <c r="AB355" s="17">
        <v>0</v>
      </c>
      <c r="AC355" s="17">
        <v>0</v>
      </c>
      <c r="AD355" s="17">
        <v>3832473.22</v>
      </c>
      <c r="AE355" s="17">
        <v>1448060.73</v>
      </c>
      <c r="AF355" s="17">
        <v>4362579.0999999996</v>
      </c>
      <c r="AG355" s="17">
        <v>1552503.45</v>
      </c>
      <c r="AH355" s="17">
        <v>4662933.42</v>
      </c>
      <c r="AI355">
        <v>98.6</v>
      </c>
      <c r="AJ355">
        <v>0</v>
      </c>
      <c r="AK355" s="1">
        <v>20000</v>
      </c>
      <c r="AL355" s="1">
        <v>0</v>
      </c>
    </row>
    <row r="356" spans="1:38" x14ac:dyDescent="0.35">
      <c r="A356" t="s">
        <v>1198</v>
      </c>
      <c r="B356" t="s">
        <v>1199</v>
      </c>
      <c r="C356" s="2">
        <v>36557</v>
      </c>
      <c r="D356" s="3">
        <v>24.931506849315067</v>
      </c>
      <c r="E356" s="3" t="s">
        <v>64</v>
      </c>
      <c r="F356" s="3" t="s">
        <v>14</v>
      </c>
      <c r="G356" t="s">
        <v>1200</v>
      </c>
      <c r="H356" t="s">
        <v>497</v>
      </c>
      <c r="I356" t="s">
        <v>13</v>
      </c>
      <c r="J356" t="s">
        <v>13</v>
      </c>
      <c r="K356" s="17">
        <v>9334543.1300000008</v>
      </c>
      <c r="L356" s="17">
        <v>1965526.7600000002</v>
      </c>
      <c r="M356" s="10">
        <v>0.21056485921448628</v>
      </c>
      <c r="N356" s="17">
        <v>218939.79</v>
      </c>
      <c r="O356" s="17">
        <v>0</v>
      </c>
      <c r="P356" s="17">
        <v>160.42892481000035</v>
      </c>
      <c r="Q356" s="17">
        <v>218779.36107519001</v>
      </c>
      <c r="R356" s="10">
        <v>0.11130825869559262</v>
      </c>
      <c r="S356" s="9">
        <v>0.75</v>
      </c>
      <c r="T356" s="17">
        <v>176897.40840000001</v>
      </c>
      <c r="U356" s="17">
        <v>-41881.952675189998</v>
      </c>
      <c r="V356" s="17" t="s">
        <v>2701</v>
      </c>
      <c r="W356" s="17">
        <v>653418.01910000015</v>
      </c>
      <c r="X356" s="17">
        <v>137586.87320000003</v>
      </c>
      <c r="Y356" s="17">
        <v>18574.227882000003</v>
      </c>
      <c r="Z356" s="17">
        <v>195471.63628200002</v>
      </c>
      <c r="AA356" s="17">
        <v>-23468.153717999987</v>
      </c>
      <c r="AB356" s="17">
        <v>619185.13969066355</v>
      </c>
      <c r="AC356" s="17">
        <v>130378.6317666666</v>
      </c>
      <c r="AD356" s="17">
        <v>7114746.0099999998</v>
      </c>
      <c r="AE356" s="17">
        <v>1283774.6299999999</v>
      </c>
      <c r="AF356" s="17">
        <v>7371180.4199999999</v>
      </c>
      <c r="AG356" s="17">
        <v>1386098.31</v>
      </c>
      <c r="AH356" s="17">
        <v>9341163.3900000006</v>
      </c>
      <c r="AI356">
        <v>99.93</v>
      </c>
      <c r="AJ356">
        <v>0</v>
      </c>
      <c r="AK356" s="1">
        <v>20000</v>
      </c>
      <c r="AL356" s="1">
        <v>20000</v>
      </c>
    </row>
    <row r="357" spans="1:38" x14ac:dyDescent="0.35">
      <c r="A357" t="s">
        <v>1201</v>
      </c>
      <c r="B357" t="s">
        <v>1202</v>
      </c>
      <c r="C357" s="2">
        <v>41687</v>
      </c>
      <c r="D357" s="3">
        <v>10.876712328767123</v>
      </c>
      <c r="E357" s="3" t="s">
        <v>64</v>
      </c>
      <c r="F357" s="3" t="s">
        <v>14</v>
      </c>
      <c r="G357" t="s">
        <v>1203</v>
      </c>
      <c r="H357" t="s">
        <v>146</v>
      </c>
      <c r="I357" t="s">
        <v>13</v>
      </c>
      <c r="J357" t="s">
        <v>13</v>
      </c>
      <c r="K357" s="17">
        <v>3653088.59</v>
      </c>
      <c r="L357" s="17">
        <v>848028.94000000006</v>
      </c>
      <c r="M357" s="10">
        <v>0.2321402613452635</v>
      </c>
      <c r="N357" s="17">
        <v>82110.179999999993</v>
      </c>
      <c r="O357" s="17">
        <v>0</v>
      </c>
      <c r="P357" s="17">
        <v>220.24486979999983</v>
      </c>
      <c r="Q357" s="17">
        <v>81889.9351302</v>
      </c>
      <c r="R357" s="10">
        <v>9.6565024219810225E-2</v>
      </c>
      <c r="S357" s="9">
        <v>0.75</v>
      </c>
      <c r="T357" s="17">
        <v>76322.604600000006</v>
      </c>
      <c r="U357" s="17">
        <v>-5567.3305301999935</v>
      </c>
      <c r="V357" s="17" t="s">
        <v>2701</v>
      </c>
      <c r="W357" s="17">
        <v>255716.20130000002</v>
      </c>
      <c r="X357" s="17">
        <v>59362.02580000001</v>
      </c>
      <c r="Y357" s="17">
        <v>8013.8734830000012</v>
      </c>
      <c r="Z357" s="17">
        <v>84336.478083000009</v>
      </c>
      <c r="AA357" s="17">
        <v>2226.298083000016</v>
      </c>
      <c r="AB357" s="17">
        <v>0</v>
      </c>
      <c r="AC357" s="17">
        <v>0</v>
      </c>
      <c r="AD357" s="17">
        <v>3426176.36</v>
      </c>
      <c r="AE357" s="17">
        <v>716406.62</v>
      </c>
      <c r="AF357" s="17">
        <v>4155332.25</v>
      </c>
      <c r="AG357" s="17">
        <v>878998.45</v>
      </c>
      <c r="AH357" s="17">
        <v>4714377.9400000004</v>
      </c>
      <c r="AI357">
        <v>77.489999999999995</v>
      </c>
      <c r="AJ357">
        <v>0</v>
      </c>
      <c r="AK357" s="1">
        <v>20000</v>
      </c>
      <c r="AL357" s="1">
        <v>0</v>
      </c>
    </row>
    <row r="358" spans="1:38" x14ac:dyDescent="0.35">
      <c r="A358" t="s">
        <v>1204</v>
      </c>
      <c r="B358" t="s">
        <v>1205</v>
      </c>
      <c r="C358" s="2">
        <v>36684</v>
      </c>
      <c r="D358" s="3">
        <v>24.583561643835615</v>
      </c>
      <c r="E358" s="3" t="s">
        <v>64</v>
      </c>
      <c r="F358" s="3" t="s">
        <v>14</v>
      </c>
      <c r="G358" t="s">
        <v>1206</v>
      </c>
      <c r="H358" t="s">
        <v>146</v>
      </c>
      <c r="I358" t="s">
        <v>13</v>
      </c>
      <c r="J358" t="s">
        <v>13</v>
      </c>
      <c r="K358" s="17">
        <v>5768455.4800000004</v>
      </c>
      <c r="L358" s="17">
        <v>1520848.45</v>
      </c>
      <c r="M358" s="10">
        <v>0.26364916142162892</v>
      </c>
      <c r="N358" s="17">
        <v>199584.21000000002</v>
      </c>
      <c r="O358" s="17">
        <v>0</v>
      </c>
      <c r="P358" s="17">
        <v>0</v>
      </c>
      <c r="Q358" s="17">
        <v>199584.21000000002</v>
      </c>
      <c r="R358" s="10">
        <v>0.13123214873908048</v>
      </c>
      <c r="S358" s="9">
        <v>1</v>
      </c>
      <c r="T358" s="17">
        <v>182501.81399999998</v>
      </c>
      <c r="U358" s="17">
        <v>-17082.396000000037</v>
      </c>
      <c r="V358" s="17" t="s">
        <v>2701</v>
      </c>
      <c r="W358" s="17">
        <v>403791.88360000006</v>
      </c>
      <c r="X358" s="17">
        <v>106459.39150000001</v>
      </c>
      <c r="Y358" s="17">
        <v>19162.690470000001</v>
      </c>
      <c r="Z358" s="17">
        <v>201664.50446999999</v>
      </c>
      <c r="AA358" s="17">
        <v>2080.2944699999643</v>
      </c>
      <c r="AB358" s="17">
        <v>0</v>
      </c>
      <c r="AC358" s="17">
        <v>0</v>
      </c>
      <c r="AD358" s="17">
        <v>3724460.98</v>
      </c>
      <c r="AE358" s="17">
        <v>1000110.74</v>
      </c>
      <c r="AF358" s="17">
        <v>4964704.42</v>
      </c>
      <c r="AG358" s="17">
        <v>1327379.54</v>
      </c>
      <c r="AH358" s="17">
        <v>5263234.4400000004</v>
      </c>
      <c r="AI358">
        <v>109.6</v>
      </c>
      <c r="AJ358">
        <v>159.5</v>
      </c>
      <c r="AK358" s="1">
        <v>20000</v>
      </c>
      <c r="AL358" s="1">
        <v>31900</v>
      </c>
    </row>
    <row r="359" spans="1:38" x14ac:dyDescent="0.35">
      <c r="A359" t="s">
        <v>1207</v>
      </c>
      <c r="B359" t="s">
        <v>1208</v>
      </c>
      <c r="C359" s="2">
        <v>36353</v>
      </c>
      <c r="D359" s="3">
        <v>25.490410958904111</v>
      </c>
      <c r="E359" s="3" t="s">
        <v>64</v>
      </c>
      <c r="F359" s="3" t="s">
        <v>14</v>
      </c>
      <c r="G359" t="s">
        <v>1209</v>
      </c>
      <c r="H359" t="s">
        <v>353</v>
      </c>
      <c r="I359" t="s">
        <v>13</v>
      </c>
      <c r="J359" t="s">
        <v>13</v>
      </c>
      <c r="K359" s="17">
        <v>13539539.289999999</v>
      </c>
      <c r="L359" s="17">
        <v>3826452.7800000003</v>
      </c>
      <c r="M359" s="10">
        <v>0.2826132188135923</v>
      </c>
      <c r="N359" s="17">
        <v>647830.24</v>
      </c>
      <c r="O359" s="17">
        <v>0</v>
      </c>
      <c r="P359" s="17">
        <v>0</v>
      </c>
      <c r="Q359" s="17">
        <v>647830.24</v>
      </c>
      <c r="R359" s="10">
        <v>0.169303079705063</v>
      </c>
      <c r="S359" s="9">
        <v>1</v>
      </c>
      <c r="T359" s="17">
        <v>459174.33360000001</v>
      </c>
      <c r="U359" s="17">
        <v>-188655.90639999998</v>
      </c>
      <c r="V359" s="17" t="s">
        <v>2701</v>
      </c>
      <c r="W359" s="17">
        <v>947767.75030000007</v>
      </c>
      <c r="X359" s="17">
        <v>267851.69460000005</v>
      </c>
      <c r="Y359" s="17">
        <v>48213.30502800001</v>
      </c>
      <c r="Z359" s="17">
        <v>507387.63862800004</v>
      </c>
      <c r="AA359" s="17">
        <v>-140442.60137199995</v>
      </c>
      <c r="AB359" s="17">
        <v>2760793.276281679</v>
      </c>
      <c r="AC359" s="17">
        <v>780236.67428888858</v>
      </c>
      <c r="AD359" s="17">
        <v>14926957.550000001</v>
      </c>
      <c r="AE359" s="17">
        <v>3663277.48</v>
      </c>
      <c r="AF359" s="17">
        <v>13221170.27</v>
      </c>
      <c r="AG359" s="17">
        <v>3276382.5</v>
      </c>
      <c r="AH359" s="17">
        <v>13799468.26</v>
      </c>
      <c r="AI359">
        <v>98.12</v>
      </c>
      <c r="AJ359">
        <v>0</v>
      </c>
      <c r="AK359" s="1">
        <v>20000</v>
      </c>
      <c r="AL359" s="1">
        <v>0</v>
      </c>
    </row>
    <row r="360" spans="1:38" x14ac:dyDescent="0.35">
      <c r="A360" t="s">
        <v>1210</v>
      </c>
      <c r="B360" t="s">
        <v>1211</v>
      </c>
      <c r="C360" s="2">
        <v>36094</v>
      </c>
      <c r="D360" s="3">
        <v>26.2</v>
      </c>
      <c r="E360" s="3" t="s">
        <v>64</v>
      </c>
      <c r="F360" s="3" t="s">
        <v>14</v>
      </c>
      <c r="G360" t="s">
        <v>1212</v>
      </c>
      <c r="H360" t="s">
        <v>192</v>
      </c>
      <c r="I360" t="s">
        <v>13</v>
      </c>
      <c r="J360" t="s">
        <v>13</v>
      </c>
      <c r="K360" s="17">
        <v>6580530.8399999999</v>
      </c>
      <c r="L360" s="17">
        <v>1552737.49</v>
      </c>
      <c r="M360" s="10">
        <v>0.23595930598206877</v>
      </c>
      <c r="N360" s="17">
        <v>176465.09000000003</v>
      </c>
      <c r="O360" s="17">
        <v>0</v>
      </c>
      <c r="P360" s="17">
        <v>0</v>
      </c>
      <c r="Q360" s="17">
        <v>176465.09000000003</v>
      </c>
      <c r="R360" s="10">
        <v>0.11364772934026345</v>
      </c>
      <c r="S360" s="9">
        <v>0.75</v>
      </c>
      <c r="T360" s="17">
        <v>139746.37410000002</v>
      </c>
      <c r="U360" s="17">
        <v>-36718.71590000001</v>
      </c>
      <c r="V360" s="17" t="s">
        <v>2701</v>
      </c>
      <c r="W360" s="17">
        <v>460637.15880000003</v>
      </c>
      <c r="X360" s="17">
        <v>108691.62430000001</v>
      </c>
      <c r="Y360" s="17">
        <v>14673.369280500001</v>
      </c>
      <c r="Z360" s="17">
        <v>154419.7433805</v>
      </c>
      <c r="AA360" s="17">
        <v>-22045.346619500022</v>
      </c>
      <c r="AB360" s="17">
        <v>519047.75434209156</v>
      </c>
      <c r="AC360" s="17">
        <v>122474.14788611124</v>
      </c>
      <c r="AD360" s="17">
        <v>5190040.3099999996</v>
      </c>
      <c r="AE360" s="17">
        <v>1102514.92</v>
      </c>
      <c r="AF360" s="17">
        <v>4859847.33</v>
      </c>
      <c r="AG360" s="17">
        <v>1149507.4099999999</v>
      </c>
      <c r="AH360" s="17">
        <v>5810022.0700000003</v>
      </c>
      <c r="AI360">
        <v>113.26</v>
      </c>
      <c r="AJ360">
        <v>186.95</v>
      </c>
      <c r="AK360" s="1">
        <v>20000</v>
      </c>
      <c r="AL360" s="1">
        <v>37390</v>
      </c>
    </row>
    <row r="361" spans="1:38" x14ac:dyDescent="0.35">
      <c r="A361" t="s">
        <v>1213</v>
      </c>
      <c r="B361" t="s">
        <v>1214</v>
      </c>
      <c r="C361" s="2">
        <v>41099</v>
      </c>
      <c r="D361" s="3">
        <v>12.487671232876712</v>
      </c>
      <c r="E361" s="3" t="s">
        <v>64</v>
      </c>
      <c r="F361" s="3" t="s">
        <v>14</v>
      </c>
      <c r="G361" t="s">
        <v>1215</v>
      </c>
      <c r="H361" t="s">
        <v>1216</v>
      </c>
      <c r="I361" t="s">
        <v>13</v>
      </c>
      <c r="J361" t="s">
        <v>13</v>
      </c>
      <c r="K361" s="17">
        <v>10545825.92</v>
      </c>
      <c r="L361" s="17">
        <v>2681061.9999999995</v>
      </c>
      <c r="M361" s="10">
        <v>0.25422968483818853</v>
      </c>
      <c r="N361" s="17">
        <v>448383.24000000005</v>
      </c>
      <c r="O361" s="17">
        <v>0</v>
      </c>
      <c r="P361" s="17">
        <v>902.69118749999689</v>
      </c>
      <c r="Q361" s="17">
        <v>447480.54881250003</v>
      </c>
      <c r="R361" s="10">
        <v>0.16690421512538692</v>
      </c>
      <c r="S361" s="9">
        <v>1</v>
      </c>
      <c r="T361" s="17">
        <v>321727.43999999994</v>
      </c>
      <c r="U361" s="17">
        <v>-125753.10881250008</v>
      </c>
      <c r="V361" s="17" t="s">
        <v>2701</v>
      </c>
      <c r="W361" s="17">
        <v>738207.81440000003</v>
      </c>
      <c r="X361" s="17">
        <v>187674.33999999997</v>
      </c>
      <c r="Y361" s="17">
        <v>33781.381199999996</v>
      </c>
      <c r="Z361" s="17">
        <v>355508.82119999995</v>
      </c>
      <c r="AA361" s="17">
        <v>-92874.418800000101</v>
      </c>
      <c r="AB361" s="17">
        <v>2029538.7364451031</v>
      </c>
      <c r="AC361" s="17">
        <v>515968.99333333393</v>
      </c>
      <c r="AD361" s="17">
        <v>12335687.08</v>
      </c>
      <c r="AE361" s="17">
        <v>2837274.64</v>
      </c>
      <c r="AF361" s="17">
        <v>13308967.4</v>
      </c>
      <c r="AG361" s="17">
        <v>3447961.6000000001</v>
      </c>
      <c r="AH361" s="17">
        <v>11296585.550000001</v>
      </c>
      <c r="AI361">
        <v>93.35</v>
      </c>
      <c r="AJ361">
        <v>0</v>
      </c>
      <c r="AK361" s="1">
        <v>20000</v>
      </c>
      <c r="AL361" s="1">
        <v>0</v>
      </c>
    </row>
    <row r="362" spans="1:38" x14ac:dyDescent="0.35">
      <c r="A362" t="s">
        <v>1217</v>
      </c>
      <c r="B362" t="s">
        <v>1218</v>
      </c>
      <c r="C362" s="2">
        <v>37469</v>
      </c>
      <c r="D362" s="3">
        <v>22.432876712328767</v>
      </c>
      <c r="E362" s="3" t="s">
        <v>64</v>
      </c>
      <c r="F362" s="3" t="s">
        <v>14</v>
      </c>
      <c r="G362" t="s">
        <v>1219</v>
      </c>
      <c r="H362" t="s">
        <v>357</v>
      </c>
      <c r="I362" t="s">
        <v>13</v>
      </c>
      <c r="J362" t="s">
        <v>13</v>
      </c>
      <c r="K362" s="17">
        <v>15715923.789999999</v>
      </c>
      <c r="L362" s="17">
        <v>3379696.23</v>
      </c>
      <c r="M362" s="10">
        <v>0.21504916129400498</v>
      </c>
      <c r="N362" s="17">
        <v>401826.94</v>
      </c>
      <c r="O362" s="17">
        <v>0</v>
      </c>
      <c r="P362" s="17">
        <v>0</v>
      </c>
      <c r="Q362" s="17">
        <v>401826.94</v>
      </c>
      <c r="R362" s="10">
        <v>0.11889439542914187</v>
      </c>
      <c r="S362" s="9">
        <v>0.75</v>
      </c>
      <c r="T362" s="17">
        <v>304172.66070000001</v>
      </c>
      <c r="U362" s="17">
        <v>-97654.279299999995</v>
      </c>
      <c r="V362" s="17" t="s">
        <v>2701</v>
      </c>
      <c r="W362" s="17">
        <v>1100114.6653</v>
      </c>
      <c r="X362" s="17">
        <v>236578.73610000001</v>
      </c>
      <c r="Y362" s="17">
        <v>31938.1293735</v>
      </c>
      <c r="Z362" s="17">
        <v>336110.79007350001</v>
      </c>
      <c r="AA362" s="17">
        <v>-65716.149926499987</v>
      </c>
      <c r="AB362" s="17">
        <v>1697703.5372612104</v>
      </c>
      <c r="AC362" s="17">
        <v>365089.72181388881</v>
      </c>
      <c r="AD362" s="17">
        <v>16524670.68</v>
      </c>
      <c r="AE362" s="17">
        <v>3174656.82</v>
      </c>
      <c r="AF362" s="17">
        <v>14227465.390000001</v>
      </c>
      <c r="AG362" s="17">
        <v>3168208.03</v>
      </c>
      <c r="AH362" s="17">
        <v>15245435.949999999</v>
      </c>
      <c r="AI362">
        <v>103.09</v>
      </c>
      <c r="AJ362">
        <v>115.45</v>
      </c>
      <c r="AK362" s="1">
        <v>20000</v>
      </c>
      <c r="AL362" s="1">
        <v>23090</v>
      </c>
    </row>
    <row r="363" spans="1:38" x14ac:dyDescent="0.35">
      <c r="A363" t="s">
        <v>1220</v>
      </c>
      <c r="B363" t="s">
        <v>1221</v>
      </c>
      <c r="C363" s="2">
        <v>36633</v>
      </c>
      <c r="D363" s="3">
        <v>24.723287671232878</v>
      </c>
      <c r="E363" s="3" t="s">
        <v>64</v>
      </c>
      <c r="F363" s="3" t="s">
        <v>14</v>
      </c>
      <c r="G363" t="s">
        <v>1222</v>
      </c>
      <c r="H363" t="s">
        <v>497</v>
      </c>
      <c r="I363" t="s">
        <v>13</v>
      </c>
      <c r="J363" t="s">
        <v>13</v>
      </c>
      <c r="K363" s="17">
        <v>6202058.3200000003</v>
      </c>
      <c r="L363" s="17">
        <v>1311999.1500000004</v>
      </c>
      <c r="M363" s="10">
        <v>0.21154253673641693</v>
      </c>
      <c r="N363" s="17">
        <v>158919.82</v>
      </c>
      <c r="O363" s="17">
        <v>0</v>
      </c>
      <c r="P363" s="17">
        <v>0</v>
      </c>
      <c r="Q363" s="17">
        <v>158919.82</v>
      </c>
      <c r="R363" s="10">
        <v>0.12112799006005451</v>
      </c>
      <c r="S363" s="9">
        <v>0.75</v>
      </c>
      <c r="T363" s="17">
        <v>118079.92350000003</v>
      </c>
      <c r="U363" s="17">
        <v>-40839.896499999973</v>
      </c>
      <c r="V363" s="17" t="s">
        <v>2701</v>
      </c>
      <c r="W363" s="17">
        <v>434144.08240000007</v>
      </c>
      <c r="X363" s="17">
        <v>91839.940500000041</v>
      </c>
      <c r="Y363" s="17">
        <v>12398.391967500005</v>
      </c>
      <c r="Z363" s="17">
        <v>130478.31546750004</v>
      </c>
      <c r="AA363" s="17">
        <v>-28441.504532499966</v>
      </c>
      <c r="AB363" s="17">
        <v>746934.21451576857</v>
      </c>
      <c r="AC363" s="17">
        <v>158008.3585138887</v>
      </c>
      <c r="AD363" s="17">
        <v>6587753.2599999998</v>
      </c>
      <c r="AE363" s="17">
        <v>1358977.71</v>
      </c>
      <c r="AF363" s="17">
        <v>5643636.7800000003</v>
      </c>
      <c r="AG363" s="17">
        <v>1238418.8799999999</v>
      </c>
      <c r="AH363" s="17">
        <v>6461772.0499999998</v>
      </c>
      <c r="AI363">
        <v>95.98</v>
      </c>
      <c r="AJ363">
        <v>0</v>
      </c>
      <c r="AK363" s="1">
        <v>20000</v>
      </c>
      <c r="AL363" s="1">
        <v>0</v>
      </c>
    </row>
    <row r="364" spans="1:38" x14ac:dyDescent="0.35">
      <c r="A364" t="s">
        <v>1223</v>
      </c>
      <c r="B364" t="s">
        <v>1224</v>
      </c>
      <c r="C364" s="2">
        <v>40952</v>
      </c>
      <c r="D364" s="3">
        <v>12.890410958904109</v>
      </c>
      <c r="E364" s="3" t="s">
        <v>64</v>
      </c>
      <c r="F364" s="3" t="s">
        <v>14</v>
      </c>
      <c r="G364" t="s">
        <v>1225</v>
      </c>
      <c r="H364" t="s">
        <v>96</v>
      </c>
      <c r="I364" t="s">
        <v>13</v>
      </c>
      <c r="J364" t="s">
        <v>13</v>
      </c>
      <c r="K364" s="17">
        <v>6534137.5300000003</v>
      </c>
      <c r="L364" s="17">
        <v>1791148.0000000002</v>
      </c>
      <c r="M364" s="10">
        <v>0.27412156413548894</v>
      </c>
      <c r="N364" s="17">
        <v>249879.07</v>
      </c>
      <c r="O364" s="17">
        <v>0</v>
      </c>
      <c r="P364" s="17">
        <v>1824.1109377500034</v>
      </c>
      <c r="Q364" s="17">
        <v>248054.95906225001</v>
      </c>
      <c r="R364" s="10">
        <v>0.13848937053903418</v>
      </c>
      <c r="S364" s="9">
        <v>1</v>
      </c>
      <c r="T364" s="17">
        <v>214937.76</v>
      </c>
      <c r="U364" s="17">
        <v>-33117.199062250002</v>
      </c>
      <c r="V364" s="17" t="s">
        <v>2701</v>
      </c>
      <c r="W364" s="17">
        <v>457389.62710000004</v>
      </c>
      <c r="X364" s="17">
        <v>125380.36000000003</v>
      </c>
      <c r="Y364" s="17">
        <v>22568.464800000005</v>
      </c>
      <c r="Z364" s="17">
        <v>237506.22480000003</v>
      </c>
      <c r="AA364" s="17">
        <v>-12372.845199999982</v>
      </c>
      <c r="AB364" s="17">
        <v>250757.46632947828</v>
      </c>
      <c r="AC364" s="17">
        <v>68738.028888888788</v>
      </c>
      <c r="AD364" s="17">
        <v>7932445.6699999999</v>
      </c>
      <c r="AE364" s="17">
        <v>2035065.84</v>
      </c>
      <c r="AF364" s="17">
        <v>7457035.0599999996</v>
      </c>
      <c r="AG364" s="17">
        <v>2095845.55</v>
      </c>
      <c r="AH364" s="17">
        <v>8085253.4400000004</v>
      </c>
      <c r="AI364">
        <v>80.819999999999993</v>
      </c>
      <c r="AJ364">
        <v>0</v>
      </c>
      <c r="AK364" s="1">
        <v>20000</v>
      </c>
      <c r="AL364" s="1">
        <v>0</v>
      </c>
    </row>
    <row r="365" spans="1:38" x14ac:dyDescent="0.35">
      <c r="A365" t="s">
        <v>1226</v>
      </c>
      <c r="B365" t="s">
        <v>1227</v>
      </c>
      <c r="C365" s="2">
        <v>37557</v>
      </c>
      <c r="D365" s="3">
        <v>22.19178082191781</v>
      </c>
      <c r="E365" s="3" t="s">
        <v>64</v>
      </c>
      <c r="F365" s="3" t="s">
        <v>14</v>
      </c>
      <c r="G365" t="s">
        <v>1228</v>
      </c>
      <c r="H365" t="s">
        <v>565</v>
      </c>
      <c r="I365" t="s">
        <v>13</v>
      </c>
      <c r="J365" t="s">
        <v>13</v>
      </c>
      <c r="K365" s="17">
        <v>6034818.7699999996</v>
      </c>
      <c r="L365" s="17">
        <v>1317708.52</v>
      </c>
      <c r="M365" s="10">
        <v>0.21835096797778406</v>
      </c>
      <c r="N365" s="17">
        <v>129682.03</v>
      </c>
      <c r="O365" s="17">
        <v>0</v>
      </c>
      <c r="P365" s="17">
        <v>3590.2497497999575</v>
      </c>
      <c r="Q365" s="17">
        <v>126091.78025020004</v>
      </c>
      <c r="R365" s="10">
        <v>9.5690191219375317E-2</v>
      </c>
      <c r="S365" s="9">
        <v>0.75</v>
      </c>
      <c r="T365" s="17">
        <v>118593.76679999998</v>
      </c>
      <c r="U365" s="17">
        <v>-7498.0134502000583</v>
      </c>
      <c r="V365" s="17" t="s">
        <v>2701</v>
      </c>
      <c r="W365" s="17">
        <v>422437.31390000001</v>
      </c>
      <c r="X365" s="17">
        <v>92239.596400000009</v>
      </c>
      <c r="Y365" s="17">
        <v>12452.345513999999</v>
      </c>
      <c r="Z365" s="17">
        <v>131046.11231399998</v>
      </c>
      <c r="AA365" s="17">
        <v>1364.0823139999848</v>
      </c>
      <c r="AB365" s="17">
        <v>0</v>
      </c>
      <c r="AC365" s="17">
        <v>0</v>
      </c>
      <c r="AD365" s="17">
        <v>6542880.2800000003</v>
      </c>
      <c r="AE365" s="17">
        <v>1245968.3600000001</v>
      </c>
      <c r="AF365" s="17">
        <v>6790862.4100000001</v>
      </c>
      <c r="AG365" s="17">
        <v>1397208.3</v>
      </c>
      <c r="AH365" s="17">
        <v>7351893.54</v>
      </c>
      <c r="AI365">
        <v>82.09</v>
      </c>
      <c r="AJ365">
        <v>0</v>
      </c>
      <c r="AK365" s="1">
        <v>20000</v>
      </c>
      <c r="AL365" s="1">
        <v>0</v>
      </c>
    </row>
    <row r="366" spans="1:38" x14ac:dyDescent="0.35">
      <c r="A366" t="s">
        <v>1229</v>
      </c>
      <c r="B366" t="s">
        <v>1230</v>
      </c>
      <c r="C366" s="2">
        <v>43619</v>
      </c>
      <c r="D366" s="3">
        <v>5.5835616438356164</v>
      </c>
      <c r="E366" s="3" t="s">
        <v>64</v>
      </c>
      <c r="F366" s="3" t="s">
        <v>14</v>
      </c>
      <c r="G366" t="s">
        <v>1231</v>
      </c>
      <c r="H366" t="s">
        <v>96</v>
      </c>
      <c r="I366" t="s">
        <v>13</v>
      </c>
      <c r="J366" t="s">
        <v>13</v>
      </c>
      <c r="K366" s="17">
        <v>4919063.49</v>
      </c>
      <c r="L366" s="17">
        <v>932987.67999999993</v>
      </c>
      <c r="M366" s="26">
        <v>0.1896677450690924</v>
      </c>
      <c r="N366" s="17">
        <v>82901.530000000013</v>
      </c>
      <c r="O366" s="17">
        <v>0</v>
      </c>
      <c r="P366" s="17">
        <v>2397.8381775000016</v>
      </c>
      <c r="Q366" s="17">
        <v>80503.691822500012</v>
      </c>
      <c r="R366" s="10">
        <v>8.628591089487915E-2</v>
      </c>
      <c r="S366" s="9">
        <v>0.75</v>
      </c>
      <c r="T366" s="17">
        <v>83968.891199999998</v>
      </c>
      <c r="U366" s="17">
        <v>3465.1993774999864</v>
      </c>
      <c r="V366" s="17" t="s">
        <v>64</v>
      </c>
      <c r="W366" s="17">
        <v>344334.44430000003</v>
      </c>
      <c r="X366" s="17">
        <v>65309.137600000002</v>
      </c>
      <c r="Y366" s="17">
        <v>8816.7335759999987</v>
      </c>
      <c r="Z366" s="17">
        <v>92785.624775999997</v>
      </c>
      <c r="AA366" s="17">
        <v>9884.0947759999835</v>
      </c>
      <c r="AB366" s="17">
        <v>0</v>
      </c>
      <c r="AC366" s="17">
        <v>0</v>
      </c>
      <c r="AD366" s="17">
        <v>4543406.12</v>
      </c>
      <c r="AE366" s="17">
        <v>964500.62</v>
      </c>
      <c r="AF366" s="17">
        <v>4404684.95</v>
      </c>
      <c r="AG366" s="17">
        <v>1118243.74</v>
      </c>
      <c r="AH366" s="17">
        <v>4645012.8899999997</v>
      </c>
      <c r="AI366">
        <v>105.9</v>
      </c>
      <c r="AJ366">
        <v>131.75</v>
      </c>
      <c r="AK366" s="1">
        <v>20000</v>
      </c>
      <c r="AL366" s="1">
        <v>26350</v>
      </c>
    </row>
    <row r="367" spans="1:38" x14ac:dyDescent="0.35">
      <c r="A367" t="s">
        <v>1232</v>
      </c>
      <c r="B367" t="s">
        <v>1233</v>
      </c>
      <c r="C367" s="2">
        <v>34695</v>
      </c>
      <c r="D367" s="3">
        <v>30.032876712328768</v>
      </c>
      <c r="E367" s="3" t="s">
        <v>64</v>
      </c>
      <c r="F367" s="3" t="s">
        <v>14</v>
      </c>
      <c r="G367" t="s">
        <v>1234</v>
      </c>
      <c r="H367" t="s">
        <v>153</v>
      </c>
      <c r="I367" t="s">
        <v>13</v>
      </c>
      <c r="J367" t="s">
        <v>13</v>
      </c>
      <c r="K367" s="17">
        <v>7953121.6200000001</v>
      </c>
      <c r="L367" s="17">
        <v>2453859.3200000003</v>
      </c>
      <c r="M367" s="10">
        <v>0.30854039926023413</v>
      </c>
      <c r="N367" s="17">
        <v>412068.96000000008</v>
      </c>
      <c r="O367" s="17">
        <v>0</v>
      </c>
      <c r="P367" s="17">
        <v>0</v>
      </c>
      <c r="Q367" s="17">
        <v>412068.96000000008</v>
      </c>
      <c r="R367" s="10">
        <v>0.16792688832707819</v>
      </c>
      <c r="S367" s="9">
        <v>1.2</v>
      </c>
      <c r="T367" s="17">
        <v>353355.74208000005</v>
      </c>
      <c r="U367" s="17">
        <v>-58713.217920000025</v>
      </c>
      <c r="V367" s="17" t="s">
        <v>2701</v>
      </c>
      <c r="W367" s="17">
        <v>556718.51340000005</v>
      </c>
      <c r="X367" s="17">
        <v>171770.15240000002</v>
      </c>
      <c r="Y367" s="17">
        <v>37102.3529184</v>
      </c>
      <c r="Z367" s="17">
        <v>390458.09499840008</v>
      </c>
      <c r="AA367" s="17">
        <v>-21610.865001600003</v>
      </c>
      <c r="AB367" s="17">
        <v>389123.63310561731</v>
      </c>
      <c r="AC367" s="17">
        <v>120060.36112000002</v>
      </c>
      <c r="AD367" s="17">
        <v>8939057.5299999993</v>
      </c>
      <c r="AE367" s="17">
        <v>2943077.46</v>
      </c>
      <c r="AF367" s="17">
        <v>8700880.3000000007</v>
      </c>
      <c r="AG367" s="17">
        <v>2979016.23</v>
      </c>
      <c r="AH367" s="17">
        <v>9154973.2599999998</v>
      </c>
      <c r="AI367">
        <v>86.87</v>
      </c>
      <c r="AJ367">
        <v>0</v>
      </c>
      <c r="AK367" s="1">
        <v>20000</v>
      </c>
      <c r="AL367" s="1">
        <v>0</v>
      </c>
    </row>
    <row r="368" spans="1:38" x14ac:dyDescent="0.35">
      <c r="A368" t="s">
        <v>1235</v>
      </c>
      <c r="B368" t="s">
        <v>1236</v>
      </c>
      <c r="C368" s="2">
        <v>31852</v>
      </c>
      <c r="D368" s="3">
        <v>37.821917808219176</v>
      </c>
      <c r="E368" s="3" t="s">
        <v>64</v>
      </c>
      <c r="F368" s="3" t="s">
        <v>14</v>
      </c>
      <c r="G368" t="s">
        <v>1237</v>
      </c>
      <c r="H368" t="s">
        <v>216</v>
      </c>
      <c r="I368" t="s">
        <v>13</v>
      </c>
      <c r="J368" t="s">
        <v>13</v>
      </c>
      <c r="K368" s="17">
        <v>4843631.45</v>
      </c>
      <c r="L368" s="17">
        <v>1194938.4500000002</v>
      </c>
      <c r="M368" s="10">
        <v>0.24670300833891895</v>
      </c>
      <c r="N368" s="17">
        <v>134214.65999999997</v>
      </c>
      <c r="O368" s="17">
        <v>0</v>
      </c>
      <c r="P368" s="17">
        <v>2547.0294288337464</v>
      </c>
      <c r="Q368" s="17">
        <v>131667.63057116623</v>
      </c>
      <c r="R368" s="10">
        <v>0.11018779299566953</v>
      </c>
      <c r="S368" s="9">
        <v>1</v>
      </c>
      <c r="T368" s="17">
        <v>143392.61400000003</v>
      </c>
      <c r="U368" s="17">
        <v>11724.983428833802</v>
      </c>
      <c r="V368" s="17" t="s">
        <v>64</v>
      </c>
      <c r="W368" s="17">
        <v>339054.20150000002</v>
      </c>
      <c r="X368" s="17">
        <v>83645.691500000015</v>
      </c>
      <c r="Y368" s="17">
        <v>15056.224470000003</v>
      </c>
      <c r="Z368" s="17">
        <v>158448.83847000005</v>
      </c>
      <c r="AA368" s="17">
        <v>24234.178470000072</v>
      </c>
      <c r="AB368" s="17">
        <v>0</v>
      </c>
      <c r="AC368" s="17">
        <v>0</v>
      </c>
      <c r="AD368" s="17">
        <v>6100255.8799999999</v>
      </c>
      <c r="AE368" s="17">
        <v>1434049.98</v>
      </c>
      <c r="AF368" s="17">
        <v>4298017.63</v>
      </c>
      <c r="AG368" s="17">
        <v>1093372.8500000001</v>
      </c>
      <c r="AH368" s="17">
        <v>4565016.8</v>
      </c>
      <c r="AI368">
        <v>106.1</v>
      </c>
      <c r="AJ368">
        <v>133.25</v>
      </c>
      <c r="AK368" s="1">
        <v>20000</v>
      </c>
      <c r="AL368" s="1">
        <v>26650</v>
      </c>
    </row>
    <row r="369" spans="1:38" x14ac:dyDescent="0.35">
      <c r="A369" t="s">
        <v>1238</v>
      </c>
      <c r="B369" t="s">
        <v>1239</v>
      </c>
      <c r="C369" s="2">
        <v>39006</v>
      </c>
      <c r="D369" s="3">
        <v>18.221917808219178</v>
      </c>
      <c r="E369" s="3" t="s">
        <v>64</v>
      </c>
      <c r="F369" s="3" t="s">
        <v>14</v>
      </c>
      <c r="G369" t="s">
        <v>1240</v>
      </c>
      <c r="H369" t="s">
        <v>104</v>
      </c>
      <c r="I369" t="s">
        <v>13</v>
      </c>
      <c r="J369" t="s">
        <v>13</v>
      </c>
      <c r="K369" s="17">
        <v>10840207.140000001</v>
      </c>
      <c r="L369" s="17">
        <v>2196226.6399999997</v>
      </c>
      <c r="M369" s="10">
        <v>0.20260006212390511</v>
      </c>
      <c r="N369" s="17">
        <v>213631.40000000002</v>
      </c>
      <c r="O369" s="17">
        <v>0</v>
      </c>
      <c r="P369" s="17">
        <v>0</v>
      </c>
      <c r="Q369" s="17">
        <v>213631.40000000002</v>
      </c>
      <c r="R369" s="10">
        <v>9.7272019248432415E-2</v>
      </c>
      <c r="S369" s="9">
        <v>0.75</v>
      </c>
      <c r="T369" s="17">
        <v>197660.39759999997</v>
      </c>
      <c r="U369" s="17">
        <v>-15971.002400000056</v>
      </c>
      <c r="V369" s="17" t="s">
        <v>2701</v>
      </c>
      <c r="W369" s="17">
        <v>758814.49980000011</v>
      </c>
      <c r="X369" s="17">
        <v>153735.86480000001</v>
      </c>
      <c r="Y369" s="17">
        <v>20754.341748000003</v>
      </c>
      <c r="Z369" s="17">
        <v>218414.73934799997</v>
      </c>
      <c r="AA369" s="17">
        <v>4783.3393479999504</v>
      </c>
      <c r="AB369" s="17">
        <v>0</v>
      </c>
      <c r="AC369" s="17">
        <v>0</v>
      </c>
      <c r="AD369" s="17">
        <v>18965290.740000002</v>
      </c>
      <c r="AE369" s="17">
        <v>4401812.38</v>
      </c>
      <c r="AF369" s="17">
        <v>13438642.119999999</v>
      </c>
      <c r="AG369" s="17">
        <v>2904103.58</v>
      </c>
      <c r="AH369" s="17">
        <v>11615122.9</v>
      </c>
      <c r="AI369">
        <v>93.33</v>
      </c>
      <c r="AJ369">
        <v>0</v>
      </c>
      <c r="AK369" s="1">
        <v>20000</v>
      </c>
      <c r="AL369" s="1">
        <v>0</v>
      </c>
    </row>
    <row r="370" spans="1:38" x14ac:dyDescent="0.35">
      <c r="A370" t="s">
        <v>1241</v>
      </c>
      <c r="B370" t="s">
        <v>1242</v>
      </c>
      <c r="C370" s="2">
        <v>44217</v>
      </c>
      <c r="D370" s="3">
        <v>3.9452054794520546</v>
      </c>
      <c r="E370" s="3" t="s">
        <v>64</v>
      </c>
      <c r="F370" s="3" t="s">
        <v>14</v>
      </c>
      <c r="G370" t="s">
        <v>1243</v>
      </c>
      <c r="H370" t="s">
        <v>304</v>
      </c>
      <c r="I370" t="s">
        <v>13</v>
      </c>
      <c r="J370" t="s">
        <v>13</v>
      </c>
      <c r="K370" s="17">
        <v>5443934.8899999997</v>
      </c>
      <c r="L370" s="17">
        <v>1219480.6299999999</v>
      </c>
      <c r="M370" s="10">
        <v>0.22400720336315411</v>
      </c>
      <c r="N370" s="17">
        <v>116451.61</v>
      </c>
      <c r="O370" s="17">
        <v>0</v>
      </c>
      <c r="P370" s="17">
        <v>3643.0593107249879</v>
      </c>
      <c r="Q370" s="17">
        <v>112808.55068927501</v>
      </c>
      <c r="R370" s="10">
        <v>9.2505405919629094E-2</v>
      </c>
      <c r="S370" s="9">
        <v>0.75</v>
      </c>
      <c r="T370" s="17">
        <v>109753.2567</v>
      </c>
      <c r="U370" s="17">
        <v>-3055.2939892750146</v>
      </c>
      <c r="V370" s="17" t="s">
        <v>2701</v>
      </c>
      <c r="W370" s="17">
        <v>381075.4423</v>
      </c>
      <c r="X370" s="17">
        <v>85363.64409999999</v>
      </c>
      <c r="Y370" s="17">
        <v>11524.091953499999</v>
      </c>
      <c r="Z370" s="17">
        <v>121277.3486535</v>
      </c>
      <c r="AA370" s="17">
        <v>4825.7386534999969</v>
      </c>
      <c r="AB370" s="17">
        <v>0</v>
      </c>
      <c r="AC370" s="17">
        <v>0</v>
      </c>
      <c r="AD370" s="17">
        <v>6510011</v>
      </c>
      <c r="AE370" s="17">
        <v>1225912.79</v>
      </c>
      <c r="AF370" s="17">
        <v>7603236.79</v>
      </c>
      <c r="AG370" s="17">
        <v>1406513.2</v>
      </c>
      <c r="AH370" s="17">
        <v>5137030.49</v>
      </c>
      <c r="AI370">
        <v>105.97</v>
      </c>
      <c r="AJ370">
        <v>132.28</v>
      </c>
      <c r="AK370" s="1">
        <v>20000</v>
      </c>
      <c r="AL370" s="1">
        <v>26455</v>
      </c>
    </row>
    <row r="371" spans="1:38" x14ac:dyDescent="0.35">
      <c r="A371" t="s">
        <v>1244</v>
      </c>
      <c r="B371" t="s">
        <v>1245</v>
      </c>
      <c r="C371" s="2">
        <v>38930</v>
      </c>
      <c r="D371" s="3">
        <v>18.43013698630137</v>
      </c>
      <c r="E371" s="3" t="s">
        <v>64</v>
      </c>
      <c r="F371" s="3" t="s">
        <v>14</v>
      </c>
      <c r="G371" t="s">
        <v>1246</v>
      </c>
      <c r="H371" t="s">
        <v>160</v>
      </c>
      <c r="I371" t="s">
        <v>13</v>
      </c>
      <c r="J371" t="s">
        <v>13</v>
      </c>
      <c r="K371" s="17">
        <v>3767481.45</v>
      </c>
      <c r="L371" s="17">
        <v>1085268.0900000001</v>
      </c>
      <c r="M371" s="10">
        <v>0.28806195980075761</v>
      </c>
      <c r="N371" s="17">
        <v>139323.60999999999</v>
      </c>
      <c r="O371" s="17">
        <v>0</v>
      </c>
      <c r="P371" s="17">
        <v>2594.8139841000011</v>
      </c>
      <c r="Q371" s="17">
        <v>136728.79601589998</v>
      </c>
      <c r="R371" s="10">
        <v>0.12598619389601695</v>
      </c>
      <c r="S371" s="9">
        <v>1</v>
      </c>
      <c r="T371" s="17">
        <v>130232.17080000001</v>
      </c>
      <c r="U371" s="17">
        <v>-6496.6252158999705</v>
      </c>
      <c r="V371" s="17" t="s">
        <v>2701</v>
      </c>
      <c r="W371" s="17">
        <v>263723.70150000002</v>
      </c>
      <c r="X371" s="17">
        <v>75968.766300000003</v>
      </c>
      <c r="Y371" s="17">
        <v>13674.377934</v>
      </c>
      <c r="Z371" s="17">
        <v>143906.54873400001</v>
      </c>
      <c r="AA371" s="17">
        <v>4582.9387340000249</v>
      </c>
      <c r="AB371" s="17">
        <v>0</v>
      </c>
      <c r="AC371" s="17">
        <v>0</v>
      </c>
      <c r="AD371" s="17">
        <v>8267069.75</v>
      </c>
      <c r="AE371" s="17">
        <v>2097881.65</v>
      </c>
      <c r="AF371" s="17">
        <v>6793304.3300000001</v>
      </c>
      <c r="AG371" s="17">
        <v>1876460.35</v>
      </c>
      <c r="AH371" s="17">
        <v>8017685.46</v>
      </c>
      <c r="AI371">
        <v>46.99</v>
      </c>
      <c r="AJ371">
        <v>0</v>
      </c>
      <c r="AK371" s="1">
        <v>20000</v>
      </c>
      <c r="AL371" s="1">
        <v>0</v>
      </c>
    </row>
    <row r="372" spans="1:38" x14ac:dyDescent="0.35">
      <c r="A372" t="s">
        <v>1247</v>
      </c>
      <c r="B372" t="s">
        <v>1248</v>
      </c>
      <c r="C372" s="2">
        <v>42417</v>
      </c>
      <c r="D372" s="3">
        <v>8.8767123287671232</v>
      </c>
      <c r="E372" s="3" t="s">
        <v>64</v>
      </c>
      <c r="F372" s="3" t="s">
        <v>14</v>
      </c>
      <c r="G372" t="s">
        <v>1249</v>
      </c>
      <c r="H372" t="s">
        <v>388</v>
      </c>
      <c r="I372" t="s">
        <v>13</v>
      </c>
      <c r="J372" t="s">
        <v>13</v>
      </c>
      <c r="K372" s="17">
        <v>4847286.84</v>
      </c>
      <c r="L372" s="17">
        <v>833893.29999999993</v>
      </c>
      <c r="M372" s="26">
        <v>0.17203300063010094</v>
      </c>
      <c r="N372" s="17">
        <v>59750.36</v>
      </c>
      <c r="O372" s="17">
        <v>0</v>
      </c>
      <c r="P372" s="17">
        <v>1445.4706252499964</v>
      </c>
      <c r="Q372" s="17">
        <v>58304.889374750004</v>
      </c>
      <c r="R372" s="10">
        <v>6.9918884556033734E-2</v>
      </c>
      <c r="S372" s="9">
        <v>0.75</v>
      </c>
      <c r="T372" s="17">
        <v>75050.396999999983</v>
      </c>
      <c r="U372" s="17">
        <v>16745.507625249978</v>
      </c>
      <c r="V372" s="17" t="s">
        <v>64</v>
      </c>
      <c r="W372" s="17">
        <v>339310.07880000002</v>
      </c>
      <c r="X372" s="17">
        <v>58372.531000000003</v>
      </c>
      <c r="Y372" s="17">
        <v>7880.2916849999992</v>
      </c>
      <c r="Z372" s="17">
        <v>82930.688684999986</v>
      </c>
      <c r="AA372" s="17">
        <v>23180.328684999986</v>
      </c>
      <c r="AB372" s="17">
        <v>0</v>
      </c>
      <c r="AC372" s="17">
        <v>0</v>
      </c>
      <c r="AD372" s="17">
        <v>5951555.2199999997</v>
      </c>
      <c r="AE372" s="17">
        <v>1275167.3899999999</v>
      </c>
      <c r="AF372" s="17">
        <v>4588263.28</v>
      </c>
      <c r="AG372" s="17">
        <v>1039242.33</v>
      </c>
      <c r="AH372" s="17">
        <v>4875838.93</v>
      </c>
      <c r="AI372">
        <v>99.41</v>
      </c>
      <c r="AJ372">
        <v>0</v>
      </c>
      <c r="AK372" s="1">
        <v>20000</v>
      </c>
      <c r="AL372" s="1">
        <v>0</v>
      </c>
    </row>
    <row r="373" spans="1:38" x14ac:dyDescent="0.35">
      <c r="A373" t="s">
        <v>1250</v>
      </c>
      <c r="B373" t="s">
        <v>1251</v>
      </c>
      <c r="C373" s="2">
        <v>42198</v>
      </c>
      <c r="D373" s="3">
        <v>9.4767123287671229</v>
      </c>
      <c r="E373" s="3" t="s">
        <v>64</v>
      </c>
      <c r="F373" s="3" t="s">
        <v>14</v>
      </c>
      <c r="G373" t="s">
        <v>1252</v>
      </c>
      <c r="H373" t="s">
        <v>400</v>
      </c>
      <c r="I373" t="s">
        <v>13</v>
      </c>
      <c r="J373" t="s">
        <v>13</v>
      </c>
      <c r="K373" s="17">
        <v>8696487.1699999999</v>
      </c>
      <c r="L373" s="17">
        <v>2010717.54</v>
      </c>
      <c r="M373" s="10">
        <v>0.23121031523352434</v>
      </c>
      <c r="N373" s="17">
        <v>279069.62</v>
      </c>
      <c r="O373" s="17">
        <v>0</v>
      </c>
      <c r="P373" s="17">
        <v>0</v>
      </c>
      <c r="Q373" s="17">
        <v>279069.62</v>
      </c>
      <c r="R373" s="10">
        <v>0.13879106062803828</v>
      </c>
      <c r="S373" s="9">
        <v>0.75</v>
      </c>
      <c r="T373" s="17">
        <v>180964.57860000001</v>
      </c>
      <c r="U373" s="17">
        <v>-98105.041399999987</v>
      </c>
      <c r="V373" s="17" t="s">
        <v>2701</v>
      </c>
      <c r="W373" s="17">
        <v>608754.10190000001</v>
      </c>
      <c r="X373" s="17">
        <v>140750.22779999999</v>
      </c>
      <c r="Y373" s="17">
        <v>19001.280752999999</v>
      </c>
      <c r="Z373" s="17">
        <v>199965.85935300001</v>
      </c>
      <c r="AA373" s="17">
        <v>-79103.760646999988</v>
      </c>
      <c r="AB373" s="17">
        <v>1900716.8278107061</v>
      </c>
      <c r="AC373" s="17">
        <v>439465.33692777774</v>
      </c>
      <c r="AD373" s="17">
        <v>7516950.8399999999</v>
      </c>
      <c r="AE373" s="17">
        <v>1627986.01</v>
      </c>
      <c r="AF373" s="17">
        <v>7831828.79</v>
      </c>
      <c r="AG373" s="17">
        <v>1735014.44</v>
      </c>
      <c r="AH373" s="17">
        <v>7940548.9000000004</v>
      </c>
      <c r="AI373">
        <v>109.52</v>
      </c>
      <c r="AJ373">
        <v>158.9</v>
      </c>
      <c r="AK373" s="1">
        <v>20000</v>
      </c>
      <c r="AL373" s="1">
        <v>31780</v>
      </c>
    </row>
    <row r="374" spans="1:38" x14ac:dyDescent="0.35">
      <c r="A374" t="s">
        <v>1253</v>
      </c>
      <c r="B374" t="s">
        <v>1254</v>
      </c>
      <c r="C374" s="2">
        <v>35247</v>
      </c>
      <c r="D374" s="3">
        <v>28.520547945205479</v>
      </c>
      <c r="E374" s="3" t="s">
        <v>64</v>
      </c>
      <c r="F374" s="3" t="s">
        <v>14</v>
      </c>
      <c r="G374" t="s">
        <v>1255</v>
      </c>
      <c r="H374" t="s">
        <v>330</v>
      </c>
      <c r="I374" t="s">
        <v>13</v>
      </c>
      <c r="J374" t="s">
        <v>13</v>
      </c>
      <c r="K374" s="17">
        <v>7244728.6900000004</v>
      </c>
      <c r="L374" s="17">
        <v>2205533.9399999995</v>
      </c>
      <c r="M374" s="10">
        <v>0.30443292418173351</v>
      </c>
      <c r="N374" s="17">
        <v>369764.75</v>
      </c>
      <c r="O374" s="17">
        <v>0</v>
      </c>
      <c r="P374" s="17">
        <v>1417.3266903000185</v>
      </c>
      <c r="Q374" s="17">
        <v>368347.42330969998</v>
      </c>
      <c r="R374" s="10">
        <v>0.16701054408153884</v>
      </c>
      <c r="S374" s="9">
        <v>1.2</v>
      </c>
      <c r="T374" s="17">
        <v>317596.88735999988</v>
      </c>
      <c r="U374" s="17">
        <v>-50750.535949700105</v>
      </c>
      <c r="V374" s="17" t="s">
        <v>2701</v>
      </c>
      <c r="W374" s="17">
        <v>507131.0083000001</v>
      </c>
      <c r="X374" s="17">
        <v>154387.37580000001</v>
      </c>
      <c r="Y374" s="17">
        <v>33347.673172800001</v>
      </c>
      <c r="Z374" s="17">
        <v>350944.56053279986</v>
      </c>
      <c r="AA374" s="17">
        <v>-18820.189467200136</v>
      </c>
      <c r="AB374" s="17">
        <v>343447.11049944133</v>
      </c>
      <c r="AC374" s="17">
        <v>104556.60815111187</v>
      </c>
      <c r="AD374" s="17">
        <v>10674177.5</v>
      </c>
      <c r="AE374" s="17">
        <v>2952742.22</v>
      </c>
      <c r="AF374" s="17">
        <v>8189224.5199999996</v>
      </c>
      <c r="AG374" s="17">
        <v>2471254.14</v>
      </c>
      <c r="AH374" s="17">
        <v>8727017.5700000003</v>
      </c>
      <c r="AI374">
        <v>83.01</v>
      </c>
      <c r="AJ374">
        <v>0</v>
      </c>
      <c r="AK374" s="1">
        <v>20000</v>
      </c>
      <c r="AL374" s="1">
        <v>0</v>
      </c>
    </row>
    <row r="375" spans="1:38" x14ac:dyDescent="0.35">
      <c r="A375" t="s">
        <v>1256</v>
      </c>
      <c r="B375" t="s">
        <v>1257</v>
      </c>
      <c r="C375" s="2">
        <v>34322</v>
      </c>
      <c r="D375" s="3">
        <v>31.054794520547944</v>
      </c>
      <c r="E375" s="3" t="s">
        <v>64</v>
      </c>
      <c r="F375" s="3" t="s">
        <v>14</v>
      </c>
      <c r="G375" t="s">
        <v>1258</v>
      </c>
      <c r="H375" t="s">
        <v>330</v>
      </c>
      <c r="I375" t="s">
        <v>13</v>
      </c>
      <c r="J375" t="s">
        <v>13</v>
      </c>
      <c r="K375" s="17">
        <v>9441816.6600000001</v>
      </c>
      <c r="L375" s="17">
        <v>2725933.7199999997</v>
      </c>
      <c r="M375" s="10">
        <v>0.28870860536281584</v>
      </c>
      <c r="N375" s="17">
        <v>472451.79000000004</v>
      </c>
      <c r="O375" s="17">
        <v>0</v>
      </c>
      <c r="P375" s="17">
        <v>0</v>
      </c>
      <c r="Q375" s="17">
        <v>472451.79000000004</v>
      </c>
      <c r="R375" s="10">
        <v>0.173317416536452</v>
      </c>
      <c r="S375" s="9">
        <v>1</v>
      </c>
      <c r="T375" s="17">
        <v>327112.04639999993</v>
      </c>
      <c r="U375" s="17">
        <v>-145339.7436000001</v>
      </c>
      <c r="V375" s="17" t="s">
        <v>2701</v>
      </c>
      <c r="W375" s="17">
        <v>660927.16620000009</v>
      </c>
      <c r="X375" s="17">
        <v>190815.36040000003</v>
      </c>
      <c r="Y375" s="17">
        <v>34346.764872000007</v>
      </c>
      <c r="Z375" s="17">
        <v>361458.81127199996</v>
      </c>
      <c r="AA375" s="17">
        <v>-110992.97872800007</v>
      </c>
      <c r="AB375" s="17">
        <v>2135813.2322557326</v>
      </c>
      <c r="AC375" s="17">
        <v>616627.65960000048</v>
      </c>
      <c r="AD375" s="17">
        <v>11422177.92</v>
      </c>
      <c r="AE375" s="17">
        <v>3507472.7</v>
      </c>
      <c r="AF375" s="17">
        <v>11452978.43</v>
      </c>
      <c r="AG375" s="17">
        <v>3606943.87</v>
      </c>
      <c r="AH375" s="17">
        <v>12254073.029999999</v>
      </c>
      <c r="AI375">
        <v>77.05</v>
      </c>
      <c r="AJ375">
        <v>0</v>
      </c>
      <c r="AK375" s="1">
        <v>20000</v>
      </c>
      <c r="AL375" s="1">
        <v>0</v>
      </c>
    </row>
    <row r="376" spans="1:38" x14ac:dyDescent="0.35">
      <c r="A376" t="s">
        <v>1259</v>
      </c>
      <c r="B376" t="s">
        <v>1260</v>
      </c>
      <c r="C376" s="2">
        <v>41089</v>
      </c>
      <c r="D376" s="3">
        <v>12.515068493150684</v>
      </c>
      <c r="E376" s="3" t="s">
        <v>64</v>
      </c>
      <c r="F376" s="3" t="s">
        <v>14</v>
      </c>
      <c r="G376" t="s">
        <v>1261</v>
      </c>
      <c r="H376" t="s">
        <v>192</v>
      </c>
      <c r="I376" t="s">
        <v>13</v>
      </c>
      <c r="J376" t="s">
        <v>13</v>
      </c>
      <c r="K376" s="17">
        <v>5263825.1500000004</v>
      </c>
      <c r="L376" s="17">
        <v>1753447.49</v>
      </c>
      <c r="M376" s="10">
        <v>0.33311279155995521</v>
      </c>
      <c r="N376" s="17">
        <v>271119.99</v>
      </c>
      <c r="O376" s="17">
        <v>0</v>
      </c>
      <c r="P376" s="17">
        <v>3045.8179133250087</v>
      </c>
      <c r="Q376" s="17">
        <v>268074.17208667495</v>
      </c>
      <c r="R376" s="10">
        <v>0.15288406046688913</v>
      </c>
      <c r="S376" s="9">
        <v>1.2</v>
      </c>
      <c r="T376" s="17">
        <v>252496.43855999998</v>
      </c>
      <c r="U376" s="17">
        <v>-15577.733526674972</v>
      </c>
      <c r="V376" s="17" t="s">
        <v>2701</v>
      </c>
      <c r="W376" s="17">
        <v>368467.76050000003</v>
      </c>
      <c r="X376" s="17">
        <v>122741.32430000001</v>
      </c>
      <c r="Y376" s="17">
        <v>26512.126048800001</v>
      </c>
      <c r="Z376" s="17">
        <v>279008.56460879999</v>
      </c>
      <c r="AA376" s="17">
        <v>7888.5746088000014</v>
      </c>
      <c r="AB376" s="17">
        <v>0</v>
      </c>
      <c r="AC376" s="17">
        <v>0</v>
      </c>
      <c r="AD376" s="17">
        <v>4794898.83</v>
      </c>
      <c r="AE376" s="17">
        <v>1541429.36</v>
      </c>
      <c r="AF376" s="17">
        <v>4813028</v>
      </c>
      <c r="AG376" s="17">
        <v>1667997.6</v>
      </c>
      <c r="AH376" s="17">
        <v>5190021.1399999997</v>
      </c>
      <c r="AI376">
        <v>101.42</v>
      </c>
      <c r="AJ376">
        <v>107.1</v>
      </c>
      <c r="AK376" s="1">
        <v>20000</v>
      </c>
      <c r="AL376" s="1">
        <v>21420</v>
      </c>
    </row>
    <row r="377" spans="1:38" x14ac:dyDescent="0.35">
      <c r="A377" t="s">
        <v>1262</v>
      </c>
      <c r="B377" t="s">
        <v>1263</v>
      </c>
      <c r="C377" s="2">
        <v>35828</v>
      </c>
      <c r="D377" s="3">
        <v>26.92876712328767</v>
      </c>
      <c r="E377" s="3" t="s">
        <v>64</v>
      </c>
      <c r="F377" s="3" t="s">
        <v>14</v>
      </c>
      <c r="G377" t="s">
        <v>1264</v>
      </c>
      <c r="H377" t="s">
        <v>85</v>
      </c>
      <c r="I377" t="s">
        <v>13</v>
      </c>
      <c r="J377" t="s">
        <v>13</v>
      </c>
      <c r="K377" s="17">
        <v>5272648.22</v>
      </c>
      <c r="L377" s="17">
        <v>1350099.35</v>
      </c>
      <c r="M377" s="10">
        <v>0.25605716400325301</v>
      </c>
      <c r="N377" s="17">
        <v>164853.9</v>
      </c>
      <c r="O377" s="17">
        <v>0</v>
      </c>
      <c r="P377" s="17">
        <v>4296.6924028199574</v>
      </c>
      <c r="Q377" s="17">
        <v>160557.20759718004</v>
      </c>
      <c r="R377" s="10">
        <v>0.11892251307074551</v>
      </c>
      <c r="S377" s="9">
        <v>1</v>
      </c>
      <c r="T377" s="17">
        <v>162011.92199999999</v>
      </c>
      <c r="U377" s="17">
        <v>1454.7144028199546</v>
      </c>
      <c r="V377" s="17" t="s">
        <v>64</v>
      </c>
      <c r="W377" s="17">
        <v>369085.37540000002</v>
      </c>
      <c r="X377" s="17">
        <v>94506.954500000007</v>
      </c>
      <c r="Y377" s="17">
        <v>17011.251810000002</v>
      </c>
      <c r="Z377" s="17">
        <v>179023.17381000001</v>
      </c>
      <c r="AA377" s="17">
        <v>14169.273810000013</v>
      </c>
      <c r="AB377" s="17">
        <v>0</v>
      </c>
      <c r="AC377" s="17">
        <v>0</v>
      </c>
      <c r="AD377" s="17">
        <v>5045749.5599999996</v>
      </c>
      <c r="AE377" s="17">
        <v>1263744.1599999999</v>
      </c>
      <c r="AF377" s="17">
        <v>4672276.95</v>
      </c>
      <c r="AG377" s="17">
        <v>1215420.1100000001</v>
      </c>
      <c r="AH377" s="17">
        <v>4880317.21</v>
      </c>
      <c r="AI377">
        <v>108.04</v>
      </c>
      <c r="AJ377">
        <v>147.80000000000001</v>
      </c>
      <c r="AK377" s="1">
        <v>20000</v>
      </c>
      <c r="AL377" s="1">
        <v>29560</v>
      </c>
    </row>
    <row r="378" spans="1:38" x14ac:dyDescent="0.35">
      <c r="A378" t="s">
        <v>1265</v>
      </c>
      <c r="B378" t="s">
        <v>1266</v>
      </c>
      <c r="C378" s="2">
        <v>39349</v>
      </c>
      <c r="D378" s="3">
        <v>17.282191780821918</v>
      </c>
      <c r="E378" s="3" t="s">
        <v>64</v>
      </c>
      <c r="F378" s="3" t="s">
        <v>14</v>
      </c>
      <c r="G378" t="s">
        <v>1267</v>
      </c>
      <c r="H378" t="s">
        <v>116</v>
      </c>
      <c r="I378" t="s">
        <v>13</v>
      </c>
      <c r="J378" t="s">
        <v>13</v>
      </c>
      <c r="K378" s="17">
        <v>6003599.8899999997</v>
      </c>
      <c r="L378" s="17">
        <v>1767840.7000000002</v>
      </c>
      <c r="M378" s="10">
        <v>0.29446344399876395</v>
      </c>
      <c r="N378" s="17">
        <v>266763.96000000002</v>
      </c>
      <c r="O378" s="17">
        <v>0</v>
      </c>
      <c r="P378" s="17">
        <v>0</v>
      </c>
      <c r="Q378" s="17">
        <v>266763.96000000002</v>
      </c>
      <c r="R378" s="10">
        <v>0.15089818896012519</v>
      </c>
      <c r="S378" s="9">
        <v>1.2</v>
      </c>
      <c r="T378" s="17">
        <v>254569.06080000001</v>
      </c>
      <c r="U378" s="17">
        <v>-12194.899200000014</v>
      </c>
      <c r="V378" s="17" t="s">
        <v>2701</v>
      </c>
      <c r="W378" s="17">
        <v>420251.99230000004</v>
      </c>
      <c r="X378" s="17">
        <v>123748.84900000005</v>
      </c>
      <c r="Y378" s="17">
        <v>26729.75138400001</v>
      </c>
      <c r="Z378" s="17">
        <v>281298.81218400004</v>
      </c>
      <c r="AA378" s="17">
        <v>14534.852184000018</v>
      </c>
      <c r="AB378" s="17">
        <v>0</v>
      </c>
      <c r="AC378" s="17">
        <v>0</v>
      </c>
      <c r="AD378" s="17">
        <v>6572294.5</v>
      </c>
      <c r="AE378" s="17">
        <v>1711623.55</v>
      </c>
      <c r="AF378" s="17">
        <v>6051630.2400000002</v>
      </c>
      <c r="AG378" s="17">
        <v>1917915.68</v>
      </c>
      <c r="AH378" s="17">
        <v>6341254.2699999996</v>
      </c>
      <c r="AI378">
        <v>94.68</v>
      </c>
      <c r="AJ378">
        <v>0</v>
      </c>
      <c r="AK378" s="1">
        <v>20000</v>
      </c>
      <c r="AL378" s="1">
        <v>0</v>
      </c>
    </row>
    <row r="379" spans="1:38" x14ac:dyDescent="0.35">
      <c r="A379" t="s">
        <v>1268</v>
      </c>
      <c r="B379" t="s">
        <v>1269</v>
      </c>
      <c r="C379" s="2">
        <v>36451</v>
      </c>
      <c r="D379" s="3">
        <v>25.221917808219178</v>
      </c>
      <c r="E379" s="3" t="s">
        <v>64</v>
      </c>
      <c r="F379" s="3" t="s">
        <v>14</v>
      </c>
      <c r="G379" t="s">
        <v>1270</v>
      </c>
      <c r="H379" t="s">
        <v>565</v>
      </c>
      <c r="I379" t="s">
        <v>13</v>
      </c>
      <c r="J379" t="s">
        <v>13</v>
      </c>
      <c r="K379" s="17">
        <v>5348878.9000000004</v>
      </c>
      <c r="L379" s="17">
        <v>903446.77</v>
      </c>
      <c r="M379" s="26">
        <v>0.1689039491995229</v>
      </c>
      <c r="N379" s="17">
        <v>63917.85</v>
      </c>
      <c r="O379" s="17">
        <v>0</v>
      </c>
      <c r="P379" s="17">
        <v>0</v>
      </c>
      <c r="Q379" s="17">
        <v>63917.85</v>
      </c>
      <c r="R379" s="10">
        <v>7.074888319098202E-2</v>
      </c>
      <c r="S379" s="9">
        <v>0.75</v>
      </c>
      <c r="T379" s="17">
        <v>81310.209300000002</v>
      </c>
      <c r="U379" s="17">
        <v>17392.359300000004</v>
      </c>
      <c r="V379" s="17" t="s">
        <v>64</v>
      </c>
      <c r="W379" s="17">
        <v>374421.52300000004</v>
      </c>
      <c r="X379" s="17">
        <v>63241.2739</v>
      </c>
      <c r="Y379" s="17">
        <v>8537.5719764999994</v>
      </c>
      <c r="Z379" s="17">
        <v>89847.781276499998</v>
      </c>
      <c r="AA379" s="17">
        <v>25929.9312765</v>
      </c>
      <c r="AB379" s="17">
        <v>0</v>
      </c>
      <c r="AC379" s="17">
        <v>0</v>
      </c>
      <c r="AD379" s="17">
        <v>5778931.9699999997</v>
      </c>
      <c r="AE379" s="17">
        <v>1071405.0900000001</v>
      </c>
      <c r="AF379" s="17">
        <v>6540712.6699999999</v>
      </c>
      <c r="AG379" s="17">
        <v>1225386.1100000001</v>
      </c>
      <c r="AH379" s="17">
        <v>5286143.8899999997</v>
      </c>
      <c r="AI379">
        <v>101.19</v>
      </c>
      <c r="AJ379">
        <v>105.95</v>
      </c>
      <c r="AK379" s="1">
        <v>20000</v>
      </c>
      <c r="AL379" s="1">
        <v>21190</v>
      </c>
    </row>
    <row r="380" spans="1:38" x14ac:dyDescent="0.35">
      <c r="A380" t="s">
        <v>1271</v>
      </c>
      <c r="B380" t="s">
        <v>1272</v>
      </c>
      <c r="C380" s="2">
        <v>42191</v>
      </c>
      <c r="D380" s="3">
        <v>9.4958904109589035</v>
      </c>
      <c r="E380" s="3" t="s">
        <v>64</v>
      </c>
      <c r="F380" s="3" t="s">
        <v>14</v>
      </c>
      <c r="G380" t="s">
        <v>1273</v>
      </c>
      <c r="H380" t="s">
        <v>108</v>
      </c>
      <c r="I380" t="s">
        <v>13</v>
      </c>
      <c r="J380" t="s">
        <v>13</v>
      </c>
      <c r="K380" s="17">
        <v>6805689.9100000001</v>
      </c>
      <c r="L380" s="17">
        <v>1700431.87</v>
      </c>
      <c r="M380" s="10">
        <v>0.24985444422048317</v>
      </c>
      <c r="N380" s="17">
        <v>251835.09</v>
      </c>
      <c r="O380" s="17">
        <v>0</v>
      </c>
      <c r="P380" s="17">
        <v>0</v>
      </c>
      <c r="Q380" s="17">
        <v>251835.09</v>
      </c>
      <c r="R380" s="10">
        <v>0.14810066456823112</v>
      </c>
      <c r="S380" s="9">
        <v>1</v>
      </c>
      <c r="T380" s="17">
        <v>204051.82440000001</v>
      </c>
      <c r="U380" s="17">
        <v>-47783.265599999984</v>
      </c>
      <c r="V380" s="17" t="s">
        <v>2701</v>
      </c>
      <c r="W380" s="17">
        <v>476398.29370000004</v>
      </c>
      <c r="X380" s="17">
        <v>119030.23090000002</v>
      </c>
      <c r="Y380" s="17">
        <v>21425.441562000004</v>
      </c>
      <c r="Z380" s="17">
        <v>225477.265962</v>
      </c>
      <c r="AA380" s="17">
        <v>-26357.824037999992</v>
      </c>
      <c r="AB380" s="17">
        <v>586070.64694613917</v>
      </c>
      <c r="AC380" s="17">
        <v>146432.35576666662</v>
      </c>
      <c r="AD380" s="17">
        <v>6622854.5099999998</v>
      </c>
      <c r="AE380" s="17">
        <v>1721579.7</v>
      </c>
      <c r="AF380" s="17">
        <v>6994349.9100000001</v>
      </c>
      <c r="AG380" s="17">
        <v>1996122.32</v>
      </c>
      <c r="AH380" s="17">
        <v>6704021.6699999999</v>
      </c>
      <c r="AI380">
        <v>101.52</v>
      </c>
      <c r="AJ380">
        <v>107.6</v>
      </c>
      <c r="AK380" s="1">
        <v>20000</v>
      </c>
      <c r="AL380" s="1">
        <v>21520</v>
      </c>
    </row>
    <row r="381" spans="1:38" x14ac:dyDescent="0.35">
      <c r="A381" t="s">
        <v>1274</v>
      </c>
      <c r="B381" t="s">
        <v>1275</v>
      </c>
      <c r="C381" s="2">
        <v>43241</v>
      </c>
      <c r="D381" s="3">
        <v>6.6191780821917812</v>
      </c>
      <c r="E381" s="3" t="s">
        <v>64</v>
      </c>
      <c r="F381" s="3" t="s">
        <v>14</v>
      </c>
      <c r="G381" t="s">
        <v>1276</v>
      </c>
      <c r="H381" t="s">
        <v>596</v>
      </c>
      <c r="I381" t="s">
        <v>13</v>
      </c>
      <c r="J381" t="s">
        <v>13</v>
      </c>
      <c r="K381" s="17">
        <v>2571462.7200000002</v>
      </c>
      <c r="L381" s="17">
        <v>763129.8600000001</v>
      </c>
      <c r="M381" s="10">
        <v>0.29676878224390513</v>
      </c>
      <c r="N381" s="17">
        <v>93115.739999999991</v>
      </c>
      <c r="O381" s="17">
        <v>0</v>
      </c>
      <c r="P381" s="17">
        <v>4914.7225032749993</v>
      </c>
      <c r="Q381" s="17">
        <v>88201.017496724991</v>
      </c>
      <c r="R381" s="10">
        <v>0.11557799284216841</v>
      </c>
      <c r="S381" s="9">
        <v>1.2</v>
      </c>
      <c r="T381" s="17">
        <v>109890.69984</v>
      </c>
      <c r="U381" s="17">
        <v>21689.68234327501</v>
      </c>
      <c r="V381" s="17" t="s">
        <v>64</v>
      </c>
      <c r="W381" s="17">
        <v>180002.39040000003</v>
      </c>
      <c r="X381" s="17">
        <v>53419.090200000006</v>
      </c>
      <c r="Y381" s="17">
        <v>11538.523483200001</v>
      </c>
      <c r="Z381" s="17">
        <v>121429.2233232</v>
      </c>
      <c r="AA381" s="17">
        <v>28313.483323200009</v>
      </c>
      <c r="AB381" s="17">
        <v>0</v>
      </c>
      <c r="AC381" s="17">
        <v>0</v>
      </c>
      <c r="AD381" s="17">
        <v>3069225.52</v>
      </c>
      <c r="AE381" s="17">
        <v>870458.11</v>
      </c>
      <c r="AF381" s="17">
        <v>2987120.9</v>
      </c>
      <c r="AG381" s="17">
        <v>900919.39</v>
      </c>
      <c r="AH381" s="17">
        <v>3249542.6</v>
      </c>
      <c r="AI381">
        <v>79.13</v>
      </c>
      <c r="AJ381">
        <v>0</v>
      </c>
      <c r="AK381" s="1">
        <v>20000</v>
      </c>
      <c r="AL381" s="1">
        <v>0</v>
      </c>
    </row>
    <row r="382" spans="1:38" x14ac:dyDescent="0.35">
      <c r="A382" t="s">
        <v>1277</v>
      </c>
      <c r="B382" t="s">
        <v>1278</v>
      </c>
      <c r="C382" s="2">
        <v>37795</v>
      </c>
      <c r="D382" s="3">
        <v>21.539726027397261</v>
      </c>
      <c r="E382" s="3" t="s">
        <v>64</v>
      </c>
      <c r="F382" s="3" t="s">
        <v>14</v>
      </c>
      <c r="G382" t="s">
        <v>1279</v>
      </c>
      <c r="H382" t="s">
        <v>743</v>
      </c>
      <c r="I382" t="s">
        <v>13</v>
      </c>
      <c r="J382" t="s">
        <v>13</v>
      </c>
      <c r="K382" s="17">
        <v>8284549.7599999998</v>
      </c>
      <c r="L382" s="17">
        <v>2515821.6199999996</v>
      </c>
      <c r="M382" s="10">
        <v>0.30367632434861491</v>
      </c>
      <c r="N382" s="17">
        <v>427189.35</v>
      </c>
      <c r="O382" s="17">
        <v>0</v>
      </c>
      <c r="P382" s="17">
        <v>5310.5909039999824</v>
      </c>
      <c r="Q382" s="17">
        <v>421878.75909599999</v>
      </c>
      <c r="R382" s="10">
        <v>0.16769025106636934</v>
      </c>
      <c r="S382" s="9">
        <v>1.2</v>
      </c>
      <c r="T382" s="17">
        <v>362278.31327999994</v>
      </c>
      <c r="U382" s="17">
        <v>-59600.44581600005</v>
      </c>
      <c r="V382" s="17" t="s">
        <v>2701</v>
      </c>
      <c r="W382" s="17">
        <v>579918.48320000002</v>
      </c>
      <c r="X382" s="17">
        <v>176107.5134</v>
      </c>
      <c r="Y382" s="17">
        <v>38039.222894400002</v>
      </c>
      <c r="Z382" s="17">
        <v>400317.53617439995</v>
      </c>
      <c r="AA382" s="17">
        <v>-26871.813825600024</v>
      </c>
      <c r="AB382" s="17">
        <v>491601.88864538237</v>
      </c>
      <c r="AC382" s="17">
        <v>149287.8545866668</v>
      </c>
      <c r="AD382" s="17">
        <v>8102347.0800000001</v>
      </c>
      <c r="AE382" s="17">
        <v>2138354.29</v>
      </c>
      <c r="AF382" s="17">
        <v>8409465.9800000004</v>
      </c>
      <c r="AG382" s="17">
        <v>2468874.63</v>
      </c>
      <c r="AH382" s="17">
        <v>9588109.6899999995</v>
      </c>
      <c r="AI382">
        <v>86.4</v>
      </c>
      <c r="AJ382">
        <v>0</v>
      </c>
      <c r="AK382" s="1">
        <v>20000</v>
      </c>
      <c r="AL382" s="1">
        <v>0</v>
      </c>
    </row>
    <row r="383" spans="1:38" x14ac:dyDescent="0.35">
      <c r="A383" t="s">
        <v>1280</v>
      </c>
      <c r="B383" t="s">
        <v>1281</v>
      </c>
      <c r="C383" s="2">
        <v>30606</v>
      </c>
      <c r="D383" s="3">
        <v>41.235616438356168</v>
      </c>
      <c r="E383" s="3" t="s">
        <v>64</v>
      </c>
      <c r="F383" s="3" t="s">
        <v>14</v>
      </c>
      <c r="G383" t="s">
        <v>1282</v>
      </c>
      <c r="H383" t="s">
        <v>297</v>
      </c>
      <c r="I383" t="s">
        <v>13</v>
      </c>
      <c r="J383" t="s">
        <v>13</v>
      </c>
      <c r="K383" s="17">
        <v>3632652.83</v>
      </c>
      <c r="L383" s="17">
        <v>1157229.8700000001</v>
      </c>
      <c r="M383" s="10">
        <v>0.31856329909731562</v>
      </c>
      <c r="N383" s="17">
        <v>164548.87000000002</v>
      </c>
      <c r="O383" s="17">
        <v>0</v>
      </c>
      <c r="P383" s="17">
        <v>0</v>
      </c>
      <c r="Q383" s="17">
        <v>164548.87000000002</v>
      </c>
      <c r="R383" s="10">
        <v>0.14219203484611057</v>
      </c>
      <c r="S383" s="9">
        <v>1.2</v>
      </c>
      <c r="T383" s="17">
        <v>166641.10128000003</v>
      </c>
      <c r="U383" s="17">
        <v>2092.2312800000072</v>
      </c>
      <c r="V383" s="17" t="s">
        <v>64</v>
      </c>
      <c r="W383" s="17">
        <v>254285.69810000004</v>
      </c>
      <c r="X383" s="17">
        <v>81006.09090000001</v>
      </c>
      <c r="Y383" s="17">
        <v>17497.315634400002</v>
      </c>
      <c r="Z383" s="17">
        <v>184138.41691440003</v>
      </c>
      <c r="AA383" s="17">
        <v>19589.546914400009</v>
      </c>
      <c r="AB383" s="17">
        <v>0</v>
      </c>
      <c r="AC383" s="17">
        <v>0</v>
      </c>
      <c r="AD383" s="17">
        <v>5277803.34</v>
      </c>
      <c r="AE383" s="17">
        <v>1498841.3</v>
      </c>
      <c r="AF383" s="17">
        <v>4997423.1399999997</v>
      </c>
      <c r="AG383" s="17">
        <v>1487392.91</v>
      </c>
      <c r="AH383" s="17">
        <v>5332305.96</v>
      </c>
      <c r="AI383">
        <v>68.13</v>
      </c>
      <c r="AJ383">
        <v>0</v>
      </c>
      <c r="AK383" s="1">
        <v>20000</v>
      </c>
      <c r="AL383" s="1">
        <v>0</v>
      </c>
    </row>
    <row r="384" spans="1:38" x14ac:dyDescent="0.35">
      <c r="A384" t="s">
        <v>1283</v>
      </c>
      <c r="B384" t="s">
        <v>1284</v>
      </c>
      <c r="C384" s="2">
        <v>43381</v>
      </c>
      <c r="D384" s="3">
        <v>6.2356164383561641</v>
      </c>
      <c r="E384" s="3" t="s">
        <v>64</v>
      </c>
      <c r="F384" s="3" t="s">
        <v>14</v>
      </c>
      <c r="G384" t="s">
        <v>1285</v>
      </c>
      <c r="H384" t="s">
        <v>146</v>
      </c>
      <c r="I384" t="s">
        <v>13</v>
      </c>
      <c r="J384" t="s">
        <v>13</v>
      </c>
      <c r="K384" s="17">
        <v>7913007.2599999998</v>
      </c>
      <c r="L384" s="17">
        <v>1601219.46</v>
      </c>
      <c r="M384" s="10">
        <v>0.20235283595582093</v>
      </c>
      <c r="N384" s="17">
        <v>182535.66999999998</v>
      </c>
      <c r="O384" s="17">
        <v>0</v>
      </c>
      <c r="P384" s="17">
        <v>0</v>
      </c>
      <c r="Q384" s="17">
        <v>182535.66999999998</v>
      </c>
      <c r="R384" s="10">
        <v>0.11399790881881987</v>
      </c>
      <c r="S384" s="9">
        <v>0.75</v>
      </c>
      <c r="T384" s="17">
        <v>144109.75140000001</v>
      </c>
      <c r="U384" s="17">
        <v>-38425.918599999975</v>
      </c>
      <c r="V384" s="17" t="s">
        <v>2701</v>
      </c>
      <c r="W384" s="17">
        <v>553910.50820000004</v>
      </c>
      <c r="X384" s="17">
        <v>112085.36220000002</v>
      </c>
      <c r="Y384" s="17">
        <v>15131.523897000001</v>
      </c>
      <c r="Z384" s="17">
        <v>159241.27529700001</v>
      </c>
      <c r="AA384" s="17">
        <v>-23294.394702999969</v>
      </c>
      <c r="AB384" s="17">
        <v>639542.82278410858</v>
      </c>
      <c r="AC384" s="17">
        <v>129413.30390555538</v>
      </c>
      <c r="AD384" s="17">
        <v>6048537.1600000001</v>
      </c>
      <c r="AE384" s="17">
        <v>1474385</v>
      </c>
      <c r="AF384" s="17">
        <v>8132998.0599999996</v>
      </c>
      <c r="AG384" s="17">
        <v>1665146.83</v>
      </c>
      <c r="AH384" s="17">
        <v>8776559.0399999991</v>
      </c>
      <c r="AI384">
        <v>90.16</v>
      </c>
      <c r="AJ384">
        <v>0</v>
      </c>
      <c r="AK384" s="1">
        <v>20000</v>
      </c>
      <c r="AL384" s="1">
        <v>0</v>
      </c>
    </row>
    <row r="385" spans="1:38" x14ac:dyDescent="0.35">
      <c r="A385" t="s">
        <v>1286</v>
      </c>
      <c r="B385" t="s">
        <v>1287</v>
      </c>
      <c r="C385" s="2">
        <v>40216</v>
      </c>
      <c r="D385" s="3">
        <v>14.906849315068493</v>
      </c>
      <c r="E385" s="3" t="s">
        <v>64</v>
      </c>
      <c r="F385" s="3" t="s">
        <v>14</v>
      </c>
      <c r="G385" t="s">
        <v>1288</v>
      </c>
      <c r="H385" t="s">
        <v>1216</v>
      </c>
      <c r="I385" t="s">
        <v>13</v>
      </c>
      <c r="J385" t="s">
        <v>13</v>
      </c>
      <c r="K385" s="17">
        <v>14128290.550000001</v>
      </c>
      <c r="L385" s="17">
        <v>3635973.3899999997</v>
      </c>
      <c r="M385" s="10">
        <v>0.25735409228259393</v>
      </c>
      <c r="N385" s="17">
        <v>557642.19000000006</v>
      </c>
      <c r="O385" s="17">
        <v>0</v>
      </c>
      <c r="P385" s="17">
        <v>7576.0121351100534</v>
      </c>
      <c r="Q385" s="17">
        <v>550066.17786488996</v>
      </c>
      <c r="R385" s="10">
        <v>0.1512844344179565</v>
      </c>
      <c r="S385" s="9">
        <v>1</v>
      </c>
      <c r="T385" s="17">
        <v>436316.80679999996</v>
      </c>
      <c r="U385" s="17">
        <v>-113749.37106489</v>
      </c>
      <c r="V385" s="17" t="s">
        <v>2701</v>
      </c>
      <c r="W385" s="17">
        <v>988980.33850000019</v>
      </c>
      <c r="X385" s="17">
        <v>254518.13730000003</v>
      </c>
      <c r="Y385" s="17">
        <v>45813.264714000004</v>
      </c>
      <c r="Z385" s="17">
        <v>482130.07151399995</v>
      </c>
      <c r="AA385" s="17">
        <v>-75512.118486000109</v>
      </c>
      <c r="AB385" s="17">
        <v>1630095.5840485028</v>
      </c>
      <c r="AC385" s="17">
        <v>419511.76936666726</v>
      </c>
      <c r="AD385" s="17">
        <v>12460038.960000001</v>
      </c>
      <c r="AE385" s="17">
        <v>3170563.98</v>
      </c>
      <c r="AF385" s="17">
        <v>10943562.970000001</v>
      </c>
      <c r="AG385" s="17">
        <v>2828299.14</v>
      </c>
      <c r="AH385" s="17">
        <v>11890019.99</v>
      </c>
      <c r="AI385">
        <v>118.82</v>
      </c>
      <c r="AJ385">
        <v>200</v>
      </c>
      <c r="AK385" s="1">
        <v>20000</v>
      </c>
      <c r="AL385" s="1">
        <v>40000</v>
      </c>
    </row>
    <row r="386" spans="1:38" x14ac:dyDescent="0.35">
      <c r="A386" t="s">
        <v>1289</v>
      </c>
      <c r="B386" t="s">
        <v>1290</v>
      </c>
      <c r="C386" s="2">
        <v>35774</v>
      </c>
      <c r="D386" s="3">
        <v>27.076712328767123</v>
      </c>
      <c r="E386" s="3" t="s">
        <v>64</v>
      </c>
      <c r="F386" s="3" t="s">
        <v>14</v>
      </c>
      <c r="G386" t="s">
        <v>1291</v>
      </c>
      <c r="H386" t="s">
        <v>175</v>
      </c>
      <c r="I386" t="s">
        <v>13</v>
      </c>
      <c r="J386" t="s">
        <v>13</v>
      </c>
      <c r="K386" s="17">
        <v>23165107.620000001</v>
      </c>
      <c r="L386" s="17">
        <v>2548131.56</v>
      </c>
      <c r="M386" s="26">
        <v>0.10999869293937689</v>
      </c>
      <c r="N386" s="17">
        <v>224147.53</v>
      </c>
      <c r="O386" s="17">
        <v>0</v>
      </c>
      <c r="P386" s="17">
        <v>0</v>
      </c>
      <c r="Q386" s="17">
        <v>224147.53</v>
      </c>
      <c r="R386" s="10">
        <v>8.7965446336687569E-2</v>
      </c>
      <c r="S386" s="9">
        <v>0.75</v>
      </c>
      <c r="T386" s="17">
        <v>229331.84040000002</v>
      </c>
      <c r="U386" s="17">
        <v>5184.3104000000167</v>
      </c>
      <c r="V386" s="17" t="s">
        <v>64</v>
      </c>
      <c r="W386" s="17">
        <v>1621557.5334000003</v>
      </c>
      <c r="X386" s="17">
        <v>178369.20920000001</v>
      </c>
      <c r="Y386" s="17">
        <v>24079.843241999999</v>
      </c>
      <c r="Z386" s="17">
        <v>253411.68364200002</v>
      </c>
      <c r="AA386" s="17">
        <v>29264.153642000019</v>
      </c>
      <c r="AB386" s="17">
        <v>0</v>
      </c>
      <c r="AC386" s="17">
        <v>0</v>
      </c>
      <c r="AD386" s="17">
        <v>23432243.899999999</v>
      </c>
      <c r="AE386" s="17">
        <v>2370643.7599999998</v>
      </c>
      <c r="AF386" s="17">
        <v>21804765.449999999</v>
      </c>
      <c r="AG386" s="17">
        <v>2704159.57</v>
      </c>
      <c r="AH386" s="17">
        <v>23156271.059999999</v>
      </c>
      <c r="AI386">
        <v>100.04</v>
      </c>
      <c r="AJ386">
        <v>100.2</v>
      </c>
      <c r="AK386" s="1">
        <v>20000</v>
      </c>
      <c r="AL386" s="1">
        <v>20040</v>
      </c>
    </row>
    <row r="387" spans="1:38" x14ac:dyDescent="0.35">
      <c r="A387" t="s">
        <v>1292</v>
      </c>
      <c r="B387" t="s">
        <v>1293</v>
      </c>
      <c r="C387" s="2">
        <v>43263</v>
      </c>
      <c r="D387" s="3">
        <v>6.558904109589041</v>
      </c>
      <c r="E387" s="3" t="s">
        <v>64</v>
      </c>
      <c r="F387" s="3" t="s">
        <v>14</v>
      </c>
      <c r="G387" t="s">
        <v>1294</v>
      </c>
      <c r="H387" t="s">
        <v>104</v>
      </c>
      <c r="I387" t="s">
        <v>13</v>
      </c>
      <c r="J387" t="s">
        <v>13</v>
      </c>
      <c r="K387" s="17">
        <v>5030156.5599999996</v>
      </c>
      <c r="L387" s="17">
        <v>1452185.4999999998</v>
      </c>
      <c r="M387" s="10">
        <v>0.28869588504418237</v>
      </c>
      <c r="N387" s="17">
        <v>210507.82</v>
      </c>
      <c r="O387" s="17">
        <v>0</v>
      </c>
      <c r="P387" s="17">
        <v>992.62631450249864</v>
      </c>
      <c r="Q387" s="17">
        <v>209515.19368549751</v>
      </c>
      <c r="R387" s="10">
        <v>0.14427577860094151</v>
      </c>
      <c r="S387" s="9">
        <v>1</v>
      </c>
      <c r="T387" s="17">
        <v>174262.25999999995</v>
      </c>
      <c r="U387" s="17">
        <v>-35252.933685497555</v>
      </c>
      <c r="V387" s="17" t="s">
        <v>2701</v>
      </c>
      <c r="W387" s="17">
        <v>352110.95919999998</v>
      </c>
      <c r="X387" s="17">
        <v>101652.98499999999</v>
      </c>
      <c r="Y387" s="17">
        <v>18297.537299999996</v>
      </c>
      <c r="Z387" s="17">
        <v>192559.79729999995</v>
      </c>
      <c r="AA387" s="17">
        <v>-17948.02270000006</v>
      </c>
      <c r="AB387" s="17">
        <v>345385.03105772578</v>
      </c>
      <c r="AC387" s="17">
        <v>99711.237222222553</v>
      </c>
      <c r="AD387" s="17">
        <v>4780662.6900000004</v>
      </c>
      <c r="AE387" s="17">
        <v>1526367.73</v>
      </c>
      <c r="AF387" s="17">
        <v>4884470</v>
      </c>
      <c r="AG387" s="17">
        <v>1608666.62</v>
      </c>
      <c r="AH387" s="17">
        <v>5546729.0099999998</v>
      </c>
      <c r="AI387">
        <v>90.69</v>
      </c>
      <c r="AJ387">
        <v>0</v>
      </c>
      <c r="AK387" s="1">
        <v>20000</v>
      </c>
      <c r="AL387" s="1">
        <v>0</v>
      </c>
    </row>
    <row r="388" spans="1:38" x14ac:dyDescent="0.35">
      <c r="A388" t="s">
        <v>1295</v>
      </c>
      <c r="B388" t="s">
        <v>1296</v>
      </c>
      <c r="C388" s="2">
        <v>39871</v>
      </c>
      <c r="D388" s="3">
        <v>15.852054794520548</v>
      </c>
      <c r="E388" s="3" t="s">
        <v>64</v>
      </c>
      <c r="F388" s="3" t="s">
        <v>14</v>
      </c>
      <c r="G388" t="s">
        <v>1297</v>
      </c>
      <c r="H388" t="s">
        <v>192</v>
      </c>
      <c r="I388" t="s">
        <v>13</v>
      </c>
      <c r="J388" t="s">
        <v>13</v>
      </c>
      <c r="K388" s="17">
        <v>4466280.76</v>
      </c>
      <c r="L388" s="17">
        <v>1246945.72</v>
      </c>
      <c r="M388" s="10">
        <v>0.2791910735141514</v>
      </c>
      <c r="N388" s="17">
        <v>174330.09</v>
      </c>
      <c r="O388" s="17">
        <v>0</v>
      </c>
      <c r="P388" s="17">
        <v>0</v>
      </c>
      <c r="Q388" s="17">
        <v>174330.09</v>
      </c>
      <c r="R388" s="10">
        <v>0.13980567654540729</v>
      </c>
      <c r="S388" s="9">
        <v>1</v>
      </c>
      <c r="T388" s="17">
        <v>149633.48639999999</v>
      </c>
      <c r="U388" s="17">
        <v>-24696.603600000002</v>
      </c>
      <c r="V388" s="17" t="s">
        <v>2701</v>
      </c>
      <c r="W388" s="17">
        <v>312639.6532</v>
      </c>
      <c r="X388" s="17">
        <v>87286.200400000002</v>
      </c>
      <c r="Y388" s="17">
        <v>15711.516072</v>
      </c>
      <c r="Z388" s="17">
        <v>165345.00247199999</v>
      </c>
      <c r="AA388" s="17">
        <v>-8985.0875280000037</v>
      </c>
      <c r="AB388" s="17">
        <v>178792.08065297687</v>
      </c>
      <c r="AC388" s="17">
        <v>49917.152933333353</v>
      </c>
      <c r="AD388" s="17">
        <v>3611995.55</v>
      </c>
      <c r="AE388" s="17">
        <v>1041255.92</v>
      </c>
      <c r="AF388" s="17">
        <v>3267648.44</v>
      </c>
      <c r="AG388" s="17">
        <v>1024101.27</v>
      </c>
      <c r="AH388" s="17">
        <v>4183655.37</v>
      </c>
      <c r="AI388">
        <v>106.76</v>
      </c>
      <c r="AJ388">
        <v>138.19999999999999</v>
      </c>
      <c r="AK388" s="1">
        <v>20000</v>
      </c>
      <c r="AL388" s="1">
        <v>27640</v>
      </c>
    </row>
    <row r="389" spans="1:38" x14ac:dyDescent="0.35">
      <c r="A389" t="s">
        <v>1298</v>
      </c>
      <c r="B389" t="s">
        <v>1299</v>
      </c>
      <c r="C389" s="2">
        <v>41126</v>
      </c>
      <c r="D389" s="3">
        <v>12.413698630136986</v>
      </c>
      <c r="E389" s="3" t="s">
        <v>64</v>
      </c>
      <c r="F389" s="3" t="s">
        <v>14</v>
      </c>
      <c r="G389" t="s">
        <v>1300</v>
      </c>
      <c r="H389" t="s">
        <v>66</v>
      </c>
      <c r="I389" t="s">
        <v>13</v>
      </c>
      <c r="J389" t="s">
        <v>13</v>
      </c>
      <c r="K389" s="17">
        <v>6587245.2599999998</v>
      </c>
      <c r="L389" s="17">
        <v>1560662.7800000003</v>
      </c>
      <c r="M389" s="10">
        <v>0.23692191779724325</v>
      </c>
      <c r="N389" s="17">
        <v>178386.76</v>
      </c>
      <c r="O389" s="17">
        <v>0</v>
      </c>
      <c r="P389" s="17">
        <v>5064.5403847499983</v>
      </c>
      <c r="Q389" s="17">
        <v>173322.21961525001</v>
      </c>
      <c r="R389" s="10">
        <v>0.11105680345324183</v>
      </c>
      <c r="S389" s="9">
        <v>0.75</v>
      </c>
      <c r="T389" s="17">
        <v>140459.65020000003</v>
      </c>
      <c r="U389" s="17">
        <v>-32862.569415249978</v>
      </c>
      <c r="V389" s="17" t="s">
        <v>2701</v>
      </c>
      <c r="W389" s="17">
        <v>461107.16820000001</v>
      </c>
      <c r="X389" s="17">
        <v>109246.39460000003</v>
      </c>
      <c r="Y389" s="17">
        <v>14748.263271000005</v>
      </c>
      <c r="Z389" s="17">
        <v>155207.91347100004</v>
      </c>
      <c r="AA389" s="17">
        <v>-23178.846528999973</v>
      </c>
      <c r="AB389" s="17">
        <v>543518.18017848989</v>
      </c>
      <c r="AC389" s="17">
        <v>128771.36960555542</v>
      </c>
      <c r="AD389" s="17">
        <v>6803391.0300000003</v>
      </c>
      <c r="AE389" s="17">
        <v>1477847.6</v>
      </c>
      <c r="AF389" s="17">
        <v>6533025.9800000004</v>
      </c>
      <c r="AG389" s="17">
        <v>1539925.68</v>
      </c>
      <c r="AH389" s="17">
        <v>7392312.2400000002</v>
      </c>
      <c r="AI389">
        <v>89.11</v>
      </c>
      <c r="AJ389">
        <v>0</v>
      </c>
      <c r="AK389" s="1">
        <v>20000</v>
      </c>
      <c r="AL389" s="1">
        <v>0</v>
      </c>
    </row>
    <row r="390" spans="1:38" x14ac:dyDescent="0.35">
      <c r="A390" t="s">
        <v>1301</v>
      </c>
      <c r="B390" t="s">
        <v>1302</v>
      </c>
      <c r="C390" s="2">
        <v>43388</v>
      </c>
      <c r="D390" s="3">
        <v>6.2164383561643834</v>
      </c>
      <c r="E390" s="3" t="s">
        <v>64</v>
      </c>
      <c r="F390" s="3" t="s">
        <v>14</v>
      </c>
      <c r="G390" t="s">
        <v>1303</v>
      </c>
      <c r="H390" t="s">
        <v>474</v>
      </c>
      <c r="I390" t="s">
        <v>13</v>
      </c>
      <c r="J390" t="s">
        <v>13</v>
      </c>
      <c r="K390" s="17">
        <v>4107389.09</v>
      </c>
      <c r="L390" s="17">
        <v>945341.44000000006</v>
      </c>
      <c r="M390" s="10">
        <v>0.23015629132909834</v>
      </c>
      <c r="N390" s="17">
        <v>95231.81</v>
      </c>
      <c r="O390" s="17">
        <v>0</v>
      </c>
      <c r="P390" s="17">
        <v>0</v>
      </c>
      <c r="Q390" s="17">
        <v>95231.81</v>
      </c>
      <c r="R390" s="10">
        <v>0.10073800424955452</v>
      </c>
      <c r="S390" s="9">
        <v>0.75</v>
      </c>
      <c r="T390" s="17">
        <v>85080.729600000006</v>
      </c>
      <c r="U390" s="17">
        <v>-10151.080399999992</v>
      </c>
      <c r="V390" s="17" t="s">
        <v>2701</v>
      </c>
      <c r="W390" s="17">
        <v>287517.23629999999</v>
      </c>
      <c r="X390" s="17">
        <v>66173.900800000003</v>
      </c>
      <c r="Y390" s="17">
        <v>8933.4766080000009</v>
      </c>
      <c r="Z390" s="17">
        <v>94014.206208000003</v>
      </c>
      <c r="AA390" s="17">
        <v>-1217.6037919999944</v>
      </c>
      <c r="AB390" s="17">
        <v>29390.747791632748</v>
      </c>
      <c r="AC390" s="17">
        <v>6764.4655111110806</v>
      </c>
      <c r="AD390" s="17">
        <v>4425040.6900000004</v>
      </c>
      <c r="AE390" s="17">
        <v>1012843.51</v>
      </c>
      <c r="AF390" s="17">
        <v>3722687.83</v>
      </c>
      <c r="AG390" s="17">
        <v>920535.13</v>
      </c>
      <c r="AH390" s="17">
        <v>3950894.05</v>
      </c>
      <c r="AI390">
        <v>103.96</v>
      </c>
      <c r="AJ390">
        <v>119.8</v>
      </c>
      <c r="AK390" s="1">
        <v>20000</v>
      </c>
      <c r="AL390" s="1">
        <v>23960</v>
      </c>
    </row>
    <row r="391" spans="1:38" x14ac:dyDescent="0.35">
      <c r="A391" t="s">
        <v>1304</v>
      </c>
      <c r="B391" t="s">
        <v>1305</v>
      </c>
      <c r="C391" s="2">
        <v>39391</v>
      </c>
      <c r="D391" s="3">
        <v>17.167123287671235</v>
      </c>
      <c r="E391" s="3" t="s">
        <v>64</v>
      </c>
      <c r="F391" s="3" t="s">
        <v>14</v>
      </c>
      <c r="G391" t="s">
        <v>1306</v>
      </c>
      <c r="H391" t="s">
        <v>555</v>
      </c>
      <c r="I391" t="s">
        <v>13</v>
      </c>
      <c r="J391" t="s">
        <v>13</v>
      </c>
      <c r="K391" s="17">
        <v>4819642.9400000004</v>
      </c>
      <c r="L391" s="17">
        <v>1195478.18</v>
      </c>
      <c r="M391" s="10">
        <v>0.24804289340155972</v>
      </c>
      <c r="N391" s="17">
        <v>138860.53000000003</v>
      </c>
      <c r="O391" s="17">
        <v>0</v>
      </c>
      <c r="P391" s="17">
        <v>3328.3464043124986</v>
      </c>
      <c r="Q391" s="17">
        <v>135532.18359568753</v>
      </c>
      <c r="R391" s="10">
        <v>0.11337068786624574</v>
      </c>
      <c r="S391" s="9">
        <v>1</v>
      </c>
      <c r="T391" s="17">
        <v>143457.38159999999</v>
      </c>
      <c r="U391" s="17">
        <v>7925.198004312464</v>
      </c>
      <c r="V391" s="17" t="s">
        <v>64</v>
      </c>
      <c r="W391" s="17">
        <v>337375.00580000004</v>
      </c>
      <c r="X391" s="17">
        <v>83683.472600000008</v>
      </c>
      <c r="Y391" s="17">
        <v>15063.025068000001</v>
      </c>
      <c r="Z391" s="17">
        <v>158520.40666799998</v>
      </c>
      <c r="AA391" s="17">
        <v>19659.876667999953</v>
      </c>
      <c r="AB391" s="17">
        <v>0</v>
      </c>
      <c r="AC391" s="17">
        <v>0</v>
      </c>
      <c r="AD391" s="17">
        <v>12593210.470000001</v>
      </c>
      <c r="AE391" s="17">
        <v>1753812.46</v>
      </c>
      <c r="AF391" s="17">
        <v>4654845.62</v>
      </c>
      <c r="AG391" s="17">
        <v>939744.51</v>
      </c>
      <c r="AH391" s="17">
        <v>6001306.0300000003</v>
      </c>
      <c r="AI391">
        <v>80.31</v>
      </c>
      <c r="AJ391">
        <v>0</v>
      </c>
      <c r="AK391" s="1">
        <v>20000</v>
      </c>
      <c r="AL391" s="1">
        <v>0</v>
      </c>
    </row>
    <row r="392" spans="1:38" x14ac:dyDescent="0.35">
      <c r="A392" t="s">
        <v>1307</v>
      </c>
      <c r="B392" t="s">
        <v>1308</v>
      </c>
      <c r="C392" s="2">
        <v>43739</v>
      </c>
      <c r="D392" s="3">
        <v>5.2547945205479456</v>
      </c>
      <c r="E392" s="3" t="s">
        <v>64</v>
      </c>
      <c r="F392" s="3" t="s">
        <v>14</v>
      </c>
      <c r="G392" t="s">
        <v>1309</v>
      </c>
      <c r="H392" t="s">
        <v>234</v>
      </c>
      <c r="I392" t="s">
        <v>13</v>
      </c>
      <c r="J392" t="s">
        <v>13</v>
      </c>
      <c r="K392" s="17">
        <v>3912832.64</v>
      </c>
      <c r="L392" s="17">
        <v>1318259.0999999996</v>
      </c>
      <c r="M392" s="10">
        <v>0.33690658949318097</v>
      </c>
      <c r="N392" s="17">
        <v>185922.65999999997</v>
      </c>
      <c r="O392" s="17">
        <v>0</v>
      </c>
      <c r="P392" s="17">
        <v>7456.2666779437568</v>
      </c>
      <c r="Q392" s="17">
        <v>178466.39332205622</v>
      </c>
      <c r="R392" s="10">
        <v>0.13538036135844331</v>
      </c>
      <c r="S392" s="9">
        <v>1.2</v>
      </c>
      <c r="T392" s="17">
        <v>189829.31039999993</v>
      </c>
      <c r="U392" s="17">
        <v>11362.917077943712</v>
      </c>
      <c r="V392" s="17" t="s">
        <v>64</v>
      </c>
      <c r="W392" s="17">
        <v>273898.28480000002</v>
      </c>
      <c r="X392" s="17">
        <v>92278.136999999973</v>
      </c>
      <c r="Y392" s="17">
        <v>19932.077591999994</v>
      </c>
      <c r="Z392" s="17">
        <v>209761.38799199992</v>
      </c>
      <c r="AA392" s="17">
        <v>23838.727991999942</v>
      </c>
      <c r="AB392" s="17">
        <v>0</v>
      </c>
      <c r="AC392" s="17">
        <v>0</v>
      </c>
      <c r="AD392" s="17">
        <v>4762894.04</v>
      </c>
      <c r="AE392" s="17">
        <v>1595830</v>
      </c>
      <c r="AF392" s="17">
        <v>5205075.5199999996</v>
      </c>
      <c r="AG392" s="17">
        <v>1963891.97</v>
      </c>
      <c r="AH392" s="17">
        <v>6378499.3499999996</v>
      </c>
      <c r="AI392">
        <v>61.34</v>
      </c>
      <c r="AJ392">
        <v>0</v>
      </c>
      <c r="AK392" s="1">
        <v>20000</v>
      </c>
      <c r="AL392" s="1">
        <v>0</v>
      </c>
    </row>
    <row r="393" spans="1:38" x14ac:dyDescent="0.35">
      <c r="A393" t="s">
        <v>1310</v>
      </c>
      <c r="B393" t="s">
        <v>1311</v>
      </c>
      <c r="C393" s="2">
        <v>43437</v>
      </c>
      <c r="D393" s="3">
        <v>6.0821917808219181</v>
      </c>
      <c r="E393" s="3" t="s">
        <v>64</v>
      </c>
      <c r="F393" s="3" t="s">
        <v>14</v>
      </c>
      <c r="G393" t="s">
        <v>1312</v>
      </c>
      <c r="H393" t="s">
        <v>428</v>
      </c>
      <c r="I393" t="s">
        <v>13</v>
      </c>
      <c r="J393" t="s">
        <v>13</v>
      </c>
      <c r="K393" s="17">
        <v>2842308.24</v>
      </c>
      <c r="L393" s="17">
        <v>753204.89999999991</v>
      </c>
      <c r="M393" s="10">
        <v>0.26499761334822708</v>
      </c>
      <c r="N393" s="17">
        <v>90977.729999999981</v>
      </c>
      <c r="O393" s="17">
        <v>0</v>
      </c>
      <c r="P393" s="17">
        <v>185.60950200000116</v>
      </c>
      <c r="Q393" s="17">
        <v>90792.120497999975</v>
      </c>
      <c r="R393" s="10">
        <v>0.12054106458680763</v>
      </c>
      <c r="S393" s="9">
        <v>1</v>
      </c>
      <c r="T393" s="17">
        <v>90384.587999999989</v>
      </c>
      <c r="U393" s="17">
        <v>-407.53249799998594</v>
      </c>
      <c r="V393" s="17" t="s">
        <v>2701</v>
      </c>
      <c r="W393" s="17">
        <v>198961.57680000004</v>
      </c>
      <c r="X393" s="17">
        <v>52724.343000000001</v>
      </c>
      <c r="Y393" s="17">
        <v>9490.3817399999989</v>
      </c>
      <c r="Z393" s="17">
        <v>99874.969739999986</v>
      </c>
      <c r="AA393" s="17">
        <v>8897.2397400000045</v>
      </c>
      <c r="AB393" s="17">
        <v>0</v>
      </c>
      <c r="AC393" s="17">
        <v>0</v>
      </c>
      <c r="AD393" s="17">
        <v>2850171.05</v>
      </c>
      <c r="AE393" s="17">
        <v>821255.1</v>
      </c>
      <c r="AF393" s="17">
        <v>2901851.19</v>
      </c>
      <c r="AG393" s="17">
        <v>827134.85</v>
      </c>
      <c r="AH393" s="17">
        <v>3262687.97</v>
      </c>
      <c r="AI393">
        <v>87.12</v>
      </c>
      <c r="AJ393">
        <v>0</v>
      </c>
      <c r="AK393" s="1">
        <v>20000</v>
      </c>
      <c r="AL393" s="1">
        <v>0</v>
      </c>
    </row>
    <row r="394" spans="1:38" x14ac:dyDescent="0.35">
      <c r="A394" t="s">
        <v>1313</v>
      </c>
      <c r="B394" t="s">
        <v>1314</v>
      </c>
      <c r="C394" s="2">
        <v>38250</v>
      </c>
      <c r="D394" s="3">
        <v>20.293150684931508</v>
      </c>
      <c r="E394" s="3" t="s">
        <v>64</v>
      </c>
      <c r="F394" s="3" t="s">
        <v>14</v>
      </c>
      <c r="G394" t="s">
        <v>1315</v>
      </c>
      <c r="H394" t="s">
        <v>100</v>
      </c>
      <c r="I394" t="s">
        <v>13</v>
      </c>
      <c r="J394" t="s">
        <v>13</v>
      </c>
      <c r="K394" s="17">
        <v>6024612.1299999999</v>
      </c>
      <c r="L394" s="17">
        <v>1547190.38</v>
      </c>
      <c r="M394" s="10">
        <v>0.25681161651812429</v>
      </c>
      <c r="N394" s="17">
        <v>199140.21999999997</v>
      </c>
      <c r="O394" s="17">
        <v>0</v>
      </c>
      <c r="P394" s="17">
        <v>270.80807688750065</v>
      </c>
      <c r="Q394" s="17">
        <v>198869.41192311246</v>
      </c>
      <c r="R394" s="10">
        <v>0.12853583792520251</v>
      </c>
      <c r="S394" s="9">
        <v>1</v>
      </c>
      <c r="T394" s="17">
        <v>185662.84559999997</v>
      </c>
      <c r="U394" s="17">
        <v>-13206.566323112493</v>
      </c>
      <c r="V394" s="17" t="s">
        <v>2701</v>
      </c>
      <c r="W394" s="17">
        <v>421722.84910000005</v>
      </c>
      <c r="X394" s="17">
        <v>108303.32660000001</v>
      </c>
      <c r="Y394" s="17">
        <v>19494.598788000003</v>
      </c>
      <c r="Z394" s="17">
        <v>205157.44438799997</v>
      </c>
      <c r="AA394" s="17">
        <v>6017.2243880000024</v>
      </c>
      <c r="AB394" s="17">
        <v>0</v>
      </c>
      <c r="AC394" s="17">
        <v>0</v>
      </c>
      <c r="AD394" s="17">
        <v>5878408.5</v>
      </c>
      <c r="AE394" s="17">
        <v>1510260.05</v>
      </c>
      <c r="AF394" s="17">
        <v>6066927.7000000002</v>
      </c>
      <c r="AG394" s="17">
        <v>1615840.66</v>
      </c>
      <c r="AH394" s="17">
        <v>6431525.5199999996</v>
      </c>
      <c r="AI394">
        <v>93.67</v>
      </c>
      <c r="AJ394">
        <v>0</v>
      </c>
      <c r="AK394" s="1">
        <v>20000</v>
      </c>
      <c r="AL394" s="1">
        <v>0</v>
      </c>
    </row>
    <row r="395" spans="1:38" x14ac:dyDescent="0.35">
      <c r="A395" t="s">
        <v>1316</v>
      </c>
      <c r="B395" t="s">
        <v>1317</v>
      </c>
      <c r="C395" s="2">
        <v>36563</v>
      </c>
      <c r="D395" s="3">
        <v>24.915068493150685</v>
      </c>
      <c r="E395" s="3" t="s">
        <v>64</v>
      </c>
      <c r="F395" s="3" t="s">
        <v>14</v>
      </c>
      <c r="G395" t="s">
        <v>1318</v>
      </c>
      <c r="H395" t="s">
        <v>175</v>
      </c>
      <c r="I395" t="s">
        <v>13</v>
      </c>
      <c r="J395" t="s">
        <v>13</v>
      </c>
      <c r="K395" s="17">
        <v>3836579.46</v>
      </c>
      <c r="L395" s="17">
        <v>934429.17999999982</v>
      </c>
      <c r="M395" s="10">
        <v>0.24355788528357492</v>
      </c>
      <c r="N395" s="17">
        <v>101586.09000000003</v>
      </c>
      <c r="O395" s="17">
        <v>0</v>
      </c>
      <c r="P395" s="17">
        <v>0</v>
      </c>
      <c r="Q395" s="17">
        <v>101586.09000000003</v>
      </c>
      <c r="R395" s="10">
        <v>0.10871459514995031</v>
      </c>
      <c r="S395" s="9">
        <v>1</v>
      </c>
      <c r="T395" s="17">
        <v>112131.50159999997</v>
      </c>
      <c r="U395" s="17">
        <v>10545.411599999949</v>
      </c>
      <c r="V395" s="17" t="s">
        <v>64</v>
      </c>
      <c r="W395" s="17">
        <v>268560.56220000004</v>
      </c>
      <c r="X395" s="17">
        <v>65410.042599999993</v>
      </c>
      <c r="Y395" s="17">
        <v>11773.807667999998</v>
      </c>
      <c r="Z395" s="17">
        <v>123905.30926799997</v>
      </c>
      <c r="AA395" s="17">
        <v>22319.219267999943</v>
      </c>
      <c r="AB395" s="17">
        <v>0</v>
      </c>
      <c r="AC395" s="17">
        <v>0</v>
      </c>
      <c r="AD395" s="17">
        <v>4895092.5999999996</v>
      </c>
      <c r="AE395" s="17">
        <v>1323710.6200000001</v>
      </c>
      <c r="AF395" s="17">
        <v>4621584.37</v>
      </c>
      <c r="AG395" s="17">
        <v>1248784.71</v>
      </c>
      <c r="AH395" s="17">
        <v>4932665.08</v>
      </c>
      <c r="AI395">
        <v>77.78</v>
      </c>
      <c r="AJ395">
        <v>0</v>
      </c>
      <c r="AK395" s="1">
        <v>20000</v>
      </c>
      <c r="AL395" s="1">
        <v>0</v>
      </c>
    </row>
    <row r="396" spans="1:38" x14ac:dyDescent="0.35">
      <c r="A396" t="s">
        <v>1319</v>
      </c>
      <c r="B396" t="s">
        <v>1320</v>
      </c>
      <c r="C396" s="2">
        <v>30844</v>
      </c>
      <c r="D396" s="3">
        <v>40.583561643835615</v>
      </c>
      <c r="E396" s="3" t="s">
        <v>64</v>
      </c>
      <c r="F396" s="3" t="s">
        <v>14</v>
      </c>
      <c r="G396" t="s">
        <v>1321</v>
      </c>
      <c r="H396" t="s">
        <v>555</v>
      </c>
      <c r="I396" t="s">
        <v>13</v>
      </c>
      <c r="J396" t="s">
        <v>13</v>
      </c>
      <c r="K396" s="17">
        <v>5975226.8600000003</v>
      </c>
      <c r="L396" s="17">
        <v>1962068.2100000002</v>
      </c>
      <c r="M396" s="10">
        <v>0.32836714922653165</v>
      </c>
      <c r="N396" s="17">
        <v>313265.86</v>
      </c>
      <c r="O396" s="17">
        <v>0</v>
      </c>
      <c r="P396" s="17">
        <v>18389.592591277556</v>
      </c>
      <c r="Q396" s="17">
        <v>294876.26740872243</v>
      </c>
      <c r="R396" s="10">
        <v>0.15028848941430145</v>
      </c>
      <c r="S396" s="9">
        <v>1.2</v>
      </c>
      <c r="T396" s="17">
        <v>282537.82224000001</v>
      </c>
      <c r="U396" s="17">
        <v>-12338.445168722421</v>
      </c>
      <c r="V396" s="17" t="s">
        <v>2701</v>
      </c>
      <c r="W396" s="17">
        <v>418265.88020000007</v>
      </c>
      <c r="X396" s="17">
        <v>137344.77470000004</v>
      </c>
      <c r="Y396" s="17">
        <v>29666.471335200004</v>
      </c>
      <c r="Z396" s="17">
        <v>312204.29357520002</v>
      </c>
      <c r="AA396" s="17">
        <v>-1061.5664247999666</v>
      </c>
      <c r="AB396" s="17">
        <v>17960.357066108685</v>
      </c>
      <c r="AC396" s="17">
        <v>5897.5912488887034</v>
      </c>
      <c r="AD396" s="17">
        <v>3488357.15</v>
      </c>
      <c r="AE396" s="17">
        <v>965396.68</v>
      </c>
      <c r="AF396" s="17">
        <v>3639994.81</v>
      </c>
      <c r="AG396" s="17">
        <v>1126100.8799999999</v>
      </c>
      <c r="AH396" s="17">
        <v>7177313.3799999999</v>
      </c>
      <c r="AI396">
        <v>83.25</v>
      </c>
      <c r="AJ396">
        <v>0</v>
      </c>
      <c r="AK396" s="1">
        <v>20000</v>
      </c>
      <c r="AL396" s="1">
        <v>0</v>
      </c>
    </row>
    <row r="397" spans="1:38" x14ac:dyDescent="0.35">
      <c r="A397" t="s">
        <v>1322</v>
      </c>
      <c r="B397" t="s">
        <v>1323</v>
      </c>
      <c r="C397" s="2">
        <v>29837</v>
      </c>
      <c r="D397" s="3">
        <v>43.342465753424655</v>
      </c>
      <c r="E397" s="3" t="s">
        <v>64</v>
      </c>
      <c r="F397" s="3" t="s">
        <v>14</v>
      </c>
      <c r="G397" t="s">
        <v>1324</v>
      </c>
      <c r="H397" t="s">
        <v>81</v>
      </c>
      <c r="I397" t="s">
        <v>13</v>
      </c>
      <c r="J397" t="s">
        <v>13</v>
      </c>
      <c r="K397" s="17">
        <v>3452864.67</v>
      </c>
      <c r="L397" s="17">
        <v>965167.2699999999</v>
      </c>
      <c r="M397" s="10">
        <v>0.27952652717200177</v>
      </c>
      <c r="N397" s="17">
        <v>113020.09</v>
      </c>
      <c r="O397" s="17">
        <v>0</v>
      </c>
      <c r="P397" s="17">
        <v>0</v>
      </c>
      <c r="Q397" s="17">
        <v>113020.09</v>
      </c>
      <c r="R397" s="10">
        <v>0.11709896668999148</v>
      </c>
      <c r="S397" s="9">
        <v>1</v>
      </c>
      <c r="T397" s="17">
        <v>115820.07239999999</v>
      </c>
      <c r="U397" s="17">
        <v>2799.9823999999935</v>
      </c>
      <c r="V397" s="17" t="s">
        <v>64</v>
      </c>
      <c r="W397" s="17">
        <v>241700.52690000003</v>
      </c>
      <c r="X397" s="17">
        <v>67561.708899999998</v>
      </c>
      <c r="Y397" s="17">
        <v>12161.107602</v>
      </c>
      <c r="Z397" s="17">
        <v>127981.18000199999</v>
      </c>
      <c r="AA397" s="17">
        <v>14961.090001999997</v>
      </c>
      <c r="AB397" s="17">
        <v>0</v>
      </c>
      <c r="AC397" s="17">
        <v>0</v>
      </c>
      <c r="AD397" s="17">
        <v>3615662.84</v>
      </c>
      <c r="AE397" s="17">
        <v>863255.41</v>
      </c>
      <c r="AF397" s="17">
        <v>3688208.62</v>
      </c>
      <c r="AG397" s="17">
        <v>987586.75</v>
      </c>
      <c r="AH397" s="17">
        <v>3865608.37</v>
      </c>
      <c r="AI397">
        <v>89.32</v>
      </c>
      <c r="AJ397">
        <v>0</v>
      </c>
      <c r="AK397" s="1">
        <v>20000</v>
      </c>
      <c r="AL397" s="1">
        <v>0</v>
      </c>
    </row>
    <row r="398" spans="1:38" x14ac:dyDescent="0.35">
      <c r="A398" t="s">
        <v>1325</v>
      </c>
      <c r="B398" t="s">
        <v>1326</v>
      </c>
      <c r="C398" s="2">
        <v>45446</v>
      </c>
      <c r="D398" s="3">
        <v>0.57808219178082187</v>
      </c>
      <c r="E398" s="3" t="s">
        <v>64</v>
      </c>
      <c r="F398" s="3" t="s">
        <v>14</v>
      </c>
      <c r="G398" t="s">
        <v>1327</v>
      </c>
      <c r="H398" t="s">
        <v>1013</v>
      </c>
      <c r="I398" t="s">
        <v>13</v>
      </c>
      <c r="J398" t="s">
        <v>13</v>
      </c>
      <c r="K398" s="17">
        <v>800000</v>
      </c>
      <c r="L398" s="17">
        <v>175000</v>
      </c>
      <c r="M398" s="10">
        <v>0.21875</v>
      </c>
      <c r="N398" s="17">
        <v>27708.310000000005</v>
      </c>
      <c r="O398" s="17">
        <v>27708.310000000005</v>
      </c>
      <c r="P398" s="17">
        <v>0</v>
      </c>
      <c r="Q398" s="17">
        <v>0</v>
      </c>
      <c r="R398" s="10">
        <v>0</v>
      </c>
      <c r="S398" s="9">
        <v>0.75</v>
      </c>
      <c r="T398" s="17">
        <v>15750</v>
      </c>
      <c r="U398" s="17">
        <v>15750</v>
      </c>
      <c r="V398" s="17" t="s">
        <v>64</v>
      </c>
      <c r="W398" s="17">
        <v>56000.000000000007</v>
      </c>
      <c r="X398" s="17">
        <v>12250.000000000002</v>
      </c>
      <c r="Y398" s="17">
        <v>1653.7500000000002</v>
      </c>
      <c r="Z398" s="17">
        <v>17403.75</v>
      </c>
      <c r="AA398" s="17">
        <v>-10304.560000000005</v>
      </c>
      <c r="AB398" s="17">
        <v>261703.11111111124</v>
      </c>
      <c r="AC398" s="17">
        <v>57247.555555555584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>
        <v>0</v>
      </c>
      <c r="AJ398">
        <v>0</v>
      </c>
      <c r="AK398" s="1">
        <v>20000</v>
      </c>
      <c r="AL398" s="1">
        <v>0</v>
      </c>
    </row>
    <row r="399" spans="1:38" x14ac:dyDescent="0.35">
      <c r="A399" t="s">
        <v>1328</v>
      </c>
      <c r="B399" t="s">
        <v>1329</v>
      </c>
      <c r="C399" s="2">
        <v>39734</v>
      </c>
      <c r="D399" s="3">
        <v>16.227397260273971</v>
      </c>
      <c r="E399" s="3" t="s">
        <v>64</v>
      </c>
      <c r="F399" s="3" t="s">
        <v>14</v>
      </c>
      <c r="G399" t="s">
        <v>1330</v>
      </c>
      <c r="H399" t="s">
        <v>238</v>
      </c>
      <c r="I399" t="s">
        <v>13</v>
      </c>
      <c r="J399" t="s">
        <v>13</v>
      </c>
      <c r="K399" s="17">
        <v>5216150.6399999997</v>
      </c>
      <c r="L399" s="17">
        <v>1779716.16</v>
      </c>
      <c r="M399" s="10">
        <v>0.34119339774282287</v>
      </c>
      <c r="N399" s="17">
        <v>277436.18999999994</v>
      </c>
      <c r="O399" s="17">
        <v>0</v>
      </c>
      <c r="P399" s="17">
        <v>695.35855784999876</v>
      </c>
      <c r="Q399" s="17">
        <v>276740.83144214994</v>
      </c>
      <c r="R399" s="10">
        <v>0.15549717289871096</v>
      </c>
      <c r="S399" s="9">
        <v>1.2</v>
      </c>
      <c r="T399" s="17">
        <v>256279.12703999999</v>
      </c>
      <c r="U399" s="17">
        <v>-20461.704402149946</v>
      </c>
      <c r="V399" s="17" t="s">
        <v>2701</v>
      </c>
      <c r="W399" s="17">
        <v>365130.54480000003</v>
      </c>
      <c r="X399" s="17">
        <v>124580.13120000002</v>
      </c>
      <c r="Y399" s="17">
        <v>26909.308339200001</v>
      </c>
      <c r="Z399" s="17">
        <v>283188.43537919997</v>
      </c>
      <c r="AA399" s="17">
        <v>5752.2453792000306</v>
      </c>
      <c r="AB399" s="17">
        <v>0</v>
      </c>
      <c r="AC399" s="17">
        <v>0</v>
      </c>
      <c r="AD399" s="17">
        <v>6867330.5099999998</v>
      </c>
      <c r="AE399" s="17">
        <v>2354426.5499999998</v>
      </c>
      <c r="AF399" s="17">
        <v>5758672.7699999996</v>
      </c>
      <c r="AG399" s="17">
        <v>2126274.7599999998</v>
      </c>
      <c r="AH399" s="17">
        <v>6196063.7300000004</v>
      </c>
      <c r="AI399">
        <v>84.18</v>
      </c>
      <c r="AJ399">
        <v>0</v>
      </c>
      <c r="AK399" s="1">
        <v>20000</v>
      </c>
      <c r="AL399" s="1">
        <v>0</v>
      </c>
    </row>
    <row r="400" spans="1:38" x14ac:dyDescent="0.35">
      <c r="A400" t="s">
        <v>1331</v>
      </c>
      <c r="B400" t="s">
        <v>1332</v>
      </c>
      <c r="C400" s="2">
        <v>37942</v>
      </c>
      <c r="D400" s="3">
        <v>21.136986301369863</v>
      </c>
      <c r="E400" s="3" t="s">
        <v>64</v>
      </c>
      <c r="F400" s="3" t="s">
        <v>14</v>
      </c>
      <c r="G400" t="s">
        <v>1333</v>
      </c>
      <c r="H400" t="s">
        <v>85</v>
      </c>
      <c r="I400" t="s">
        <v>13</v>
      </c>
      <c r="J400" t="s">
        <v>13</v>
      </c>
      <c r="K400" s="17">
        <v>7308360.0899999999</v>
      </c>
      <c r="L400" s="17">
        <v>1838633.3199999998</v>
      </c>
      <c r="M400" s="10">
        <v>0.25157946479892179</v>
      </c>
      <c r="N400" s="17">
        <v>273012.19</v>
      </c>
      <c r="O400" s="17">
        <v>0</v>
      </c>
      <c r="P400" s="17">
        <v>0</v>
      </c>
      <c r="Q400" s="17">
        <v>273012.19</v>
      </c>
      <c r="R400" s="10">
        <v>0.14848648016451699</v>
      </c>
      <c r="S400" s="9">
        <v>1</v>
      </c>
      <c r="T400" s="17">
        <v>220635.99839999998</v>
      </c>
      <c r="U400" s="17">
        <v>-52376.19160000002</v>
      </c>
      <c r="V400" s="17" t="s">
        <v>2701</v>
      </c>
      <c r="W400" s="17">
        <v>511585.20630000002</v>
      </c>
      <c r="X400" s="17">
        <v>128704.3324</v>
      </c>
      <c r="Y400" s="17">
        <v>23166.779832</v>
      </c>
      <c r="Z400" s="17">
        <v>243802.77823199998</v>
      </c>
      <c r="AA400" s="17">
        <v>-29209.41176800002</v>
      </c>
      <c r="AB400" s="17">
        <v>645022.87558295904</v>
      </c>
      <c r="AC400" s="17">
        <v>162274.50982222235</v>
      </c>
      <c r="AD400" s="17">
        <v>9901386.5099999998</v>
      </c>
      <c r="AE400" s="17">
        <v>2179710.6800000002</v>
      </c>
      <c r="AF400" s="17">
        <v>7103700.8700000001</v>
      </c>
      <c r="AG400" s="17">
        <v>1881637.65</v>
      </c>
      <c r="AH400" s="17">
        <v>7528872.6500000004</v>
      </c>
      <c r="AI400">
        <v>97.07</v>
      </c>
      <c r="AJ400">
        <v>0</v>
      </c>
      <c r="AK400" s="1">
        <v>20000</v>
      </c>
      <c r="AL400" s="1">
        <v>0</v>
      </c>
    </row>
    <row r="401" spans="1:38" x14ac:dyDescent="0.35">
      <c r="A401" t="s">
        <v>1334</v>
      </c>
      <c r="B401" t="s">
        <v>1335</v>
      </c>
      <c r="C401" s="2">
        <v>43619</v>
      </c>
      <c r="D401" s="3">
        <v>5.5835616438356164</v>
      </c>
      <c r="E401" s="3" t="s">
        <v>64</v>
      </c>
      <c r="F401" s="3" t="s">
        <v>14</v>
      </c>
      <c r="G401" t="s">
        <v>1336</v>
      </c>
      <c r="H401" t="s">
        <v>153</v>
      </c>
      <c r="I401" t="s">
        <v>13</v>
      </c>
      <c r="J401" t="s">
        <v>13</v>
      </c>
      <c r="K401" s="17">
        <v>6184634.7699999996</v>
      </c>
      <c r="L401" s="17">
        <v>2151265.1599999997</v>
      </c>
      <c r="M401" s="10">
        <v>0.34784029130308691</v>
      </c>
      <c r="N401" s="17">
        <v>353868.27</v>
      </c>
      <c r="O401" s="17">
        <v>0</v>
      </c>
      <c r="P401" s="17">
        <v>0</v>
      </c>
      <c r="Q401" s="17">
        <v>353868.27</v>
      </c>
      <c r="R401" s="10">
        <v>0.16449309763376638</v>
      </c>
      <c r="S401" s="9">
        <v>1.2</v>
      </c>
      <c r="T401" s="17">
        <v>309782.18303999992</v>
      </c>
      <c r="U401" s="17">
        <v>-44086.086960000102</v>
      </c>
      <c r="V401" s="17" t="s">
        <v>2701</v>
      </c>
      <c r="W401" s="17">
        <v>432924.4339</v>
      </c>
      <c r="X401" s="17">
        <v>150588.5612</v>
      </c>
      <c r="Y401" s="17">
        <v>32527.129219199996</v>
      </c>
      <c r="Z401" s="17">
        <v>342309.31225919991</v>
      </c>
      <c r="AA401" s="17">
        <v>-11558.957740800106</v>
      </c>
      <c r="AB401" s="17">
        <v>184614.7024910913</v>
      </c>
      <c r="AC401" s="17">
        <v>64216.431893333924</v>
      </c>
      <c r="AD401" s="17">
        <v>3580814.96</v>
      </c>
      <c r="AE401" s="17">
        <v>1017525.59</v>
      </c>
      <c r="AF401" s="17">
        <v>4766479.71</v>
      </c>
      <c r="AG401" s="17">
        <v>1618592.17</v>
      </c>
      <c r="AH401" s="17">
        <v>6579058.0800000001</v>
      </c>
      <c r="AI401">
        <v>94</v>
      </c>
      <c r="AJ401">
        <v>0</v>
      </c>
      <c r="AK401" s="1">
        <v>20000</v>
      </c>
      <c r="AL401" s="1">
        <v>0</v>
      </c>
    </row>
    <row r="402" spans="1:38" x14ac:dyDescent="0.35">
      <c r="A402" t="s">
        <v>1337</v>
      </c>
      <c r="B402" t="s">
        <v>1338</v>
      </c>
      <c r="C402" s="2">
        <v>36017</v>
      </c>
      <c r="D402" s="3">
        <v>26.410958904109588</v>
      </c>
      <c r="E402" s="3" t="s">
        <v>64</v>
      </c>
      <c r="F402" s="3" t="s">
        <v>14</v>
      </c>
      <c r="G402" t="s">
        <v>1339</v>
      </c>
      <c r="H402" t="s">
        <v>555</v>
      </c>
      <c r="I402" t="s">
        <v>13</v>
      </c>
      <c r="J402" t="s">
        <v>13</v>
      </c>
      <c r="K402" s="17">
        <v>9653744.9399999995</v>
      </c>
      <c r="L402" s="17">
        <v>3091536.2199999997</v>
      </c>
      <c r="M402" s="10">
        <v>0.32024216914933323</v>
      </c>
      <c r="N402" s="17">
        <v>550598.64</v>
      </c>
      <c r="O402" s="17">
        <v>0</v>
      </c>
      <c r="P402" s="17">
        <v>0</v>
      </c>
      <c r="Q402" s="17">
        <v>550598.64</v>
      </c>
      <c r="R402" s="10">
        <v>0.17809871883047196</v>
      </c>
      <c r="S402" s="9">
        <v>1.2</v>
      </c>
      <c r="T402" s="17">
        <v>445181.21567999996</v>
      </c>
      <c r="U402" s="17">
        <v>-105417.42432000005</v>
      </c>
      <c r="V402" s="17" t="s">
        <v>2701</v>
      </c>
      <c r="W402" s="17">
        <v>675762.14580000006</v>
      </c>
      <c r="X402" s="17">
        <v>216407.53539999999</v>
      </c>
      <c r="Y402" s="17">
        <v>46744.027646399991</v>
      </c>
      <c r="Z402" s="17">
        <v>491925.24332639994</v>
      </c>
      <c r="AA402" s="17">
        <v>-58673.396673600073</v>
      </c>
      <c r="AB402" s="17">
        <v>1017865.0604297295</v>
      </c>
      <c r="AC402" s="17">
        <v>325963.31485333375</v>
      </c>
      <c r="AD402" s="17">
        <v>12146338.130000001</v>
      </c>
      <c r="AE402" s="17">
        <v>3696925.66</v>
      </c>
      <c r="AF402" s="17">
        <v>10877861.6</v>
      </c>
      <c r="AG402" s="17">
        <v>3227894.47</v>
      </c>
      <c r="AH402" s="17">
        <v>11893090.380000001</v>
      </c>
      <c r="AI402">
        <v>81.17</v>
      </c>
      <c r="AJ402">
        <v>0</v>
      </c>
      <c r="AK402" s="1">
        <v>20000</v>
      </c>
      <c r="AL402" s="1">
        <v>0</v>
      </c>
    </row>
    <row r="403" spans="1:38" x14ac:dyDescent="0.35">
      <c r="A403" t="s">
        <v>1340</v>
      </c>
      <c r="B403" t="s">
        <v>1341</v>
      </c>
      <c r="C403" s="2">
        <v>37104</v>
      </c>
      <c r="D403" s="3">
        <v>23.432876712328767</v>
      </c>
      <c r="E403" s="3" t="s">
        <v>64</v>
      </c>
      <c r="F403" s="3" t="s">
        <v>14</v>
      </c>
      <c r="G403" t="s">
        <v>1342</v>
      </c>
      <c r="H403" t="s">
        <v>246</v>
      </c>
      <c r="I403" t="s">
        <v>13</v>
      </c>
      <c r="J403" t="s">
        <v>13</v>
      </c>
      <c r="K403" s="17">
        <v>5209243.78</v>
      </c>
      <c r="L403" s="17">
        <v>1782425.6000000001</v>
      </c>
      <c r="M403" s="10">
        <v>0.34216590262934476</v>
      </c>
      <c r="N403" s="17">
        <v>277850.42</v>
      </c>
      <c r="O403" s="17">
        <v>0</v>
      </c>
      <c r="P403" s="17">
        <v>2488.6337531250028</v>
      </c>
      <c r="Q403" s="17">
        <v>275361.78624687495</v>
      </c>
      <c r="R403" s="10">
        <v>0.15448711365393031</v>
      </c>
      <c r="S403" s="9">
        <v>1.2</v>
      </c>
      <c r="T403" s="17">
        <v>256669.28640000001</v>
      </c>
      <c r="U403" s="17">
        <v>-18692.49984687494</v>
      </c>
      <c r="V403" s="17" t="s">
        <v>2701</v>
      </c>
      <c r="W403" s="17">
        <v>364647.06460000004</v>
      </c>
      <c r="X403" s="17">
        <v>124769.792</v>
      </c>
      <c r="Y403" s="17">
        <v>26950.275071999997</v>
      </c>
      <c r="Z403" s="17">
        <v>283619.56147200003</v>
      </c>
      <c r="AA403" s="17">
        <v>5769.1414720000466</v>
      </c>
      <c r="AB403" s="17">
        <v>0</v>
      </c>
      <c r="AC403" s="17">
        <v>0</v>
      </c>
      <c r="AD403" s="17">
        <v>5325173.71</v>
      </c>
      <c r="AE403" s="17">
        <v>1474409.61</v>
      </c>
      <c r="AF403" s="17">
        <v>4930625.82</v>
      </c>
      <c r="AG403" s="17">
        <v>1505442.07</v>
      </c>
      <c r="AH403" s="17">
        <v>5269582.5599999996</v>
      </c>
      <c r="AI403">
        <v>98.85</v>
      </c>
      <c r="AJ403">
        <v>0</v>
      </c>
      <c r="AK403" s="1">
        <v>20000</v>
      </c>
      <c r="AL403" s="1">
        <v>0</v>
      </c>
    </row>
    <row r="404" spans="1:38" x14ac:dyDescent="0.35">
      <c r="A404" t="s">
        <v>1343</v>
      </c>
      <c r="B404" t="s">
        <v>1344</v>
      </c>
      <c r="C404" s="2">
        <v>34463</v>
      </c>
      <c r="D404" s="3">
        <v>30.668493150684931</v>
      </c>
      <c r="E404" s="3" t="s">
        <v>64</v>
      </c>
      <c r="F404" s="3" t="s">
        <v>14</v>
      </c>
      <c r="G404" t="s">
        <v>1345</v>
      </c>
      <c r="H404" t="s">
        <v>388</v>
      </c>
      <c r="I404" t="s">
        <v>13</v>
      </c>
      <c r="J404" t="s">
        <v>13</v>
      </c>
      <c r="K404" s="17">
        <v>7087203.7199999997</v>
      </c>
      <c r="L404" s="17">
        <v>1613725.2200000002</v>
      </c>
      <c r="M404" s="10">
        <v>0.22769561645957601</v>
      </c>
      <c r="N404" s="17">
        <v>184538.63999999998</v>
      </c>
      <c r="O404" s="17">
        <v>0</v>
      </c>
      <c r="P404" s="17">
        <v>1656.3444870000003</v>
      </c>
      <c r="Q404" s="17">
        <v>182882.29551299999</v>
      </c>
      <c r="R404" s="10">
        <v>0.11332926649866695</v>
      </c>
      <c r="S404" s="9">
        <v>0.75</v>
      </c>
      <c r="T404" s="17">
        <v>145235.26980000001</v>
      </c>
      <c r="U404" s="17">
        <v>-37647.025712999981</v>
      </c>
      <c r="V404" s="17" t="s">
        <v>2701</v>
      </c>
      <c r="W404" s="17">
        <v>496104.26040000003</v>
      </c>
      <c r="X404" s="17">
        <v>112960.76540000003</v>
      </c>
      <c r="Y404" s="17">
        <v>15249.703329000004</v>
      </c>
      <c r="Z404" s="17">
        <v>160484.97312900002</v>
      </c>
      <c r="AA404" s="17">
        <v>-24053.666870999965</v>
      </c>
      <c r="AB404" s="17">
        <v>586886.49651887687</v>
      </c>
      <c r="AC404" s="17">
        <v>133631.48261666647</v>
      </c>
      <c r="AD404" s="17">
        <v>7213064.5899999999</v>
      </c>
      <c r="AE404" s="17">
        <v>1548814.76</v>
      </c>
      <c r="AF404" s="17">
        <v>7314694.25</v>
      </c>
      <c r="AG404" s="17">
        <v>1743998.94</v>
      </c>
      <c r="AH404" s="17">
        <v>7807074.0499999998</v>
      </c>
      <c r="AI404">
        <v>90.78</v>
      </c>
      <c r="AJ404">
        <v>0</v>
      </c>
      <c r="AK404" s="1">
        <v>20000</v>
      </c>
      <c r="AL404" s="1">
        <v>0</v>
      </c>
    </row>
    <row r="405" spans="1:38" x14ac:dyDescent="0.35">
      <c r="A405" t="s">
        <v>1346</v>
      </c>
      <c r="B405" t="s">
        <v>1347</v>
      </c>
      <c r="C405" s="2">
        <v>34876</v>
      </c>
      <c r="D405" s="3">
        <v>29.536986301369861</v>
      </c>
      <c r="E405" s="3" t="s">
        <v>64</v>
      </c>
      <c r="F405" s="3" t="s">
        <v>14</v>
      </c>
      <c r="G405" t="s">
        <v>1348</v>
      </c>
      <c r="H405" t="s">
        <v>396</v>
      </c>
      <c r="I405" t="s">
        <v>13</v>
      </c>
      <c r="J405" t="s">
        <v>13</v>
      </c>
      <c r="K405" s="17">
        <v>2774532.98</v>
      </c>
      <c r="L405" s="17">
        <v>734468.02000000014</v>
      </c>
      <c r="M405" s="10">
        <v>0.26471771115872628</v>
      </c>
      <c r="N405" s="17">
        <v>79734.17</v>
      </c>
      <c r="O405" s="17">
        <v>0</v>
      </c>
      <c r="P405" s="17">
        <v>227.16575700000249</v>
      </c>
      <c r="Q405" s="17">
        <v>79507.004243000003</v>
      </c>
      <c r="R405" s="10">
        <v>0.10825114515265075</v>
      </c>
      <c r="S405" s="9">
        <v>1</v>
      </c>
      <c r="T405" s="17">
        <v>88136.162400000016</v>
      </c>
      <c r="U405" s="17">
        <v>8629.1581570000126</v>
      </c>
      <c r="V405" s="17" t="s">
        <v>64</v>
      </c>
      <c r="W405" s="17">
        <v>194217.30860000002</v>
      </c>
      <c r="X405" s="17">
        <v>51412.76140000001</v>
      </c>
      <c r="Y405" s="17">
        <v>9254.2970520000017</v>
      </c>
      <c r="Z405" s="17">
        <v>97390.45945200001</v>
      </c>
      <c r="AA405" s="17">
        <v>17656.289452000012</v>
      </c>
      <c r="AB405" s="17">
        <v>0</v>
      </c>
      <c r="AC405" s="17">
        <v>0</v>
      </c>
      <c r="AD405" s="17">
        <v>4825439.91</v>
      </c>
      <c r="AE405" s="17">
        <v>1109398.1399999999</v>
      </c>
      <c r="AF405" s="17">
        <v>4494412.49</v>
      </c>
      <c r="AG405" s="17">
        <v>1056800.52</v>
      </c>
      <c r="AH405" s="17">
        <v>4286197.66</v>
      </c>
      <c r="AI405">
        <v>64.73</v>
      </c>
      <c r="AJ405">
        <v>0</v>
      </c>
      <c r="AK405" s="1">
        <v>20000</v>
      </c>
      <c r="AL405" s="1">
        <v>0</v>
      </c>
    </row>
    <row r="406" spans="1:38" x14ac:dyDescent="0.35">
      <c r="A406" t="s">
        <v>1349</v>
      </c>
      <c r="B406" t="s">
        <v>1350</v>
      </c>
      <c r="C406" s="2">
        <v>38154</v>
      </c>
      <c r="D406" s="3">
        <v>20.556164383561644</v>
      </c>
      <c r="E406" s="3" t="s">
        <v>64</v>
      </c>
      <c r="F406" s="3" t="s">
        <v>14</v>
      </c>
      <c r="G406" t="s">
        <v>1351</v>
      </c>
      <c r="H406" t="s">
        <v>139</v>
      </c>
      <c r="I406" t="s">
        <v>13</v>
      </c>
      <c r="J406" t="s">
        <v>13</v>
      </c>
      <c r="K406" s="17">
        <v>3530591.27</v>
      </c>
      <c r="L406" s="17">
        <v>958281.04999999993</v>
      </c>
      <c r="M406" s="10">
        <v>0.2714222567031952</v>
      </c>
      <c r="N406" s="17">
        <v>110752.13</v>
      </c>
      <c r="O406" s="17">
        <v>0</v>
      </c>
      <c r="P406" s="17">
        <v>0</v>
      </c>
      <c r="Q406" s="17">
        <v>110752.13</v>
      </c>
      <c r="R406" s="10">
        <v>0.11557374530154803</v>
      </c>
      <c r="S406" s="9">
        <v>1</v>
      </c>
      <c r="T406" s="17">
        <v>114993.72599999998</v>
      </c>
      <c r="U406" s="17">
        <v>4241.5959999999759</v>
      </c>
      <c r="V406" s="17" t="s">
        <v>64</v>
      </c>
      <c r="W406" s="17">
        <v>247141.38890000002</v>
      </c>
      <c r="X406" s="17">
        <v>67079.673500000004</v>
      </c>
      <c r="Y406" s="17">
        <v>12074.34123</v>
      </c>
      <c r="Z406" s="17">
        <v>127068.06722999999</v>
      </c>
      <c r="AA406" s="17">
        <v>16315.937229999981</v>
      </c>
      <c r="AB406" s="17">
        <v>0</v>
      </c>
      <c r="AC406" s="17">
        <v>0</v>
      </c>
      <c r="AD406" s="17">
        <v>3848918.84</v>
      </c>
      <c r="AE406" s="17">
        <v>1108630.19</v>
      </c>
      <c r="AF406" s="17">
        <v>3775327.29</v>
      </c>
      <c r="AG406" s="17">
        <v>1030839.88</v>
      </c>
      <c r="AH406" s="17">
        <v>3843565.1</v>
      </c>
      <c r="AI406">
        <v>91.86</v>
      </c>
      <c r="AJ406">
        <v>0</v>
      </c>
      <c r="AK406" s="1">
        <v>20000</v>
      </c>
      <c r="AL406" s="1">
        <v>0</v>
      </c>
    </row>
    <row r="407" spans="1:38" x14ac:dyDescent="0.35">
      <c r="A407" t="s">
        <v>1352</v>
      </c>
      <c r="B407" t="s">
        <v>1353</v>
      </c>
      <c r="C407" s="2">
        <v>34393</v>
      </c>
      <c r="D407" s="3">
        <v>30.860273972602741</v>
      </c>
      <c r="E407" s="3" t="s">
        <v>64</v>
      </c>
      <c r="F407" s="3" t="s">
        <v>14</v>
      </c>
      <c r="G407" t="s">
        <v>1354</v>
      </c>
      <c r="H407" t="s">
        <v>497</v>
      </c>
      <c r="I407" t="s">
        <v>13</v>
      </c>
      <c r="J407" t="s">
        <v>13</v>
      </c>
      <c r="K407" s="17">
        <v>8045925.5899999999</v>
      </c>
      <c r="L407" s="17">
        <v>2524557.3199999998</v>
      </c>
      <c r="M407" s="10">
        <v>0.31376841505192193</v>
      </c>
      <c r="N407" s="17">
        <v>413315.27</v>
      </c>
      <c r="O407" s="17">
        <v>0</v>
      </c>
      <c r="P407" s="17">
        <v>2786.3977288499882</v>
      </c>
      <c r="Q407" s="17">
        <v>410528.87227115</v>
      </c>
      <c r="R407" s="10">
        <v>0.16261420131714419</v>
      </c>
      <c r="S407" s="9">
        <v>1.2</v>
      </c>
      <c r="T407" s="17">
        <v>363536.25407999998</v>
      </c>
      <c r="U407" s="17">
        <v>-46992.618191150017</v>
      </c>
      <c r="V407" s="17" t="s">
        <v>2701</v>
      </c>
      <c r="W407" s="17">
        <v>563214.79130000004</v>
      </c>
      <c r="X407" s="17">
        <v>176719.01240000001</v>
      </c>
      <c r="Y407" s="17">
        <v>38171.306678399997</v>
      </c>
      <c r="Z407" s="17">
        <v>401707.56075840001</v>
      </c>
      <c r="AA407" s="17">
        <v>-11607.709241600009</v>
      </c>
      <c r="AB407" s="17">
        <v>205525.06393536532</v>
      </c>
      <c r="AC407" s="17">
        <v>64487.273564444498</v>
      </c>
      <c r="AD407" s="17">
        <v>14999112.84</v>
      </c>
      <c r="AE407" s="17">
        <v>3788315.55</v>
      </c>
      <c r="AF407" s="17">
        <v>11949205.91</v>
      </c>
      <c r="AG407" s="17">
        <v>3270625.41</v>
      </c>
      <c r="AH407" s="17">
        <v>12767825.199999999</v>
      </c>
      <c r="AI407">
        <v>63.02</v>
      </c>
      <c r="AJ407">
        <v>0</v>
      </c>
      <c r="AK407" s="1">
        <v>20000</v>
      </c>
      <c r="AL407" s="1">
        <v>0</v>
      </c>
    </row>
    <row r="408" spans="1:38" x14ac:dyDescent="0.35">
      <c r="A408" t="s">
        <v>1355</v>
      </c>
      <c r="B408" t="s">
        <v>1356</v>
      </c>
      <c r="C408" s="2">
        <v>37858</v>
      </c>
      <c r="D408" s="3">
        <v>21.367123287671234</v>
      </c>
      <c r="E408" s="3" t="s">
        <v>64</v>
      </c>
      <c r="F408" s="3" t="s">
        <v>14</v>
      </c>
      <c r="G408" t="s">
        <v>1357</v>
      </c>
      <c r="H408" t="s">
        <v>290</v>
      </c>
      <c r="I408" t="s">
        <v>13</v>
      </c>
      <c r="J408" t="s">
        <v>13</v>
      </c>
      <c r="K408" s="17">
        <v>3408201.82</v>
      </c>
      <c r="L408" s="17">
        <v>959701.94</v>
      </c>
      <c r="M408" s="10">
        <v>0.28158600654699489</v>
      </c>
      <c r="N408" s="17">
        <v>117734.70999999999</v>
      </c>
      <c r="O408" s="17">
        <v>0</v>
      </c>
      <c r="P408" s="17">
        <v>1670.1840037499933</v>
      </c>
      <c r="Q408" s="17">
        <v>116064.52599625</v>
      </c>
      <c r="R408" s="10">
        <v>0.12093809667223347</v>
      </c>
      <c r="S408" s="9">
        <v>1</v>
      </c>
      <c r="T408" s="17">
        <v>115164.23279999998</v>
      </c>
      <c r="U408" s="17">
        <v>-900.29319625001517</v>
      </c>
      <c r="V408" s="17" t="s">
        <v>2701</v>
      </c>
      <c r="W408" s="17">
        <v>238574.1274</v>
      </c>
      <c r="X408" s="17">
        <v>67179.135799999989</v>
      </c>
      <c r="Y408" s="17">
        <v>12092.244443999998</v>
      </c>
      <c r="Z408" s="17">
        <v>127256.47724399998</v>
      </c>
      <c r="AA408" s="17">
        <v>9521.7672439999878</v>
      </c>
      <c r="AB408" s="17">
        <v>0</v>
      </c>
      <c r="AC408" s="17">
        <v>0</v>
      </c>
      <c r="AD408" s="17">
        <v>3624989.57</v>
      </c>
      <c r="AE408" s="17">
        <v>978156.6</v>
      </c>
      <c r="AF408" s="17">
        <v>3559978.94</v>
      </c>
      <c r="AG408" s="17">
        <v>983646.48</v>
      </c>
      <c r="AH408" s="17">
        <v>4049522.04</v>
      </c>
      <c r="AI408">
        <v>84.16</v>
      </c>
      <c r="AJ408">
        <v>0</v>
      </c>
      <c r="AK408" s="1">
        <v>20000</v>
      </c>
      <c r="AL408" s="1">
        <v>0</v>
      </c>
    </row>
    <row r="409" spans="1:38" x14ac:dyDescent="0.35">
      <c r="A409" t="s">
        <v>1358</v>
      </c>
      <c r="B409" t="s">
        <v>1359</v>
      </c>
      <c r="C409" s="2">
        <v>32329</v>
      </c>
      <c r="D409" s="3">
        <v>36.515068493150686</v>
      </c>
      <c r="E409" s="3" t="s">
        <v>64</v>
      </c>
      <c r="F409" s="3" t="s">
        <v>14</v>
      </c>
      <c r="G409" t="s">
        <v>1360</v>
      </c>
      <c r="H409" t="s">
        <v>128</v>
      </c>
      <c r="I409" t="s">
        <v>13</v>
      </c>
      <c r="J409" t="s">
        <v>13</v>
      </c>
      <c r="K409" s="17">
        <v>5781879.5700000003</v>
      </c>
      <c r="L409" s="17">
        <v>1220590.8299999998</v>
      </c>
      <c r="M409" s="10">
        <v>0.21110623547629509</v>
      </c>
      <c r="N409" s="17">
        <v>121924.71000000002</v>
      </c>
      <c r="O409" s="17">
        <v>0</v>
      </c>
      <c r="P409" s="17">
        <v>2588.1696661311726</v>
      </c>
      <c r="Q409" s="17">
        <v>119336.54033386885</v>
      </c>
      <c r="R409" s="10">
        <v>9.7769487858489698E-2</v>
      </c>
      <c r="S409" s="9">
        <v>0.75</v>
      </c>
      <c r="T409" s="17">
        <v>109853.17469999997</v>
      </c>
      <c r="U409" s="17">
        <v>-9483.3656338688743</v>
      </c>
      <c r="V409" s="17" t="s">
        <v>2701</v>
      </c>
      <c r="W409" s="17">
        <v>404731.56990000006</v>
      </c>
      <c r="X409" s="17">
        <v>85441.358099999998</v>
      </c>
      <c r="Y409" s="17">
        <v>11534.583343499999</v>
      </c>
      <c r="Z409" s="17">
        <v>121387.75804349997</v>
      </c>
      <c r="AA409" s="17">
        <v>-536.95195650005189</v>
      </c>
      <c r="AB409" s="17">
        <v>14130.640993478632</v>
      </c>
      <c r="AC409" s="17">
        <v>2983.0664250002883</v>
      </c>
      <c r="AD409" s="17">
        <v>5470965.4699999997</v>
      </c>
      <c r="AE409" s="17">
        <v>1211790.3799999999</v>
      </c>
      <c r="AF409" s="17">
        <v>4939267.1399999997</v>
      </c>
      <c r="AG409" s="17">
        <v>1106853.7</v>
      </c>
      <c r="AH409" s="17">
        <v>5491385.1600000001</v>
      </c>
      <c r="AI409">
        <v>105.29</v>
      </c>
      <c r="AJ409">
        <v>127.18</v>
      </c>
      <c r="AK409" s="1">
        <v>20000</v>
      </c>
      <c r="AL409" s="1">
        <v>25435</v>
      </c>
    </row>
    <row r="410" spans="1:38" x14ac:dyDescent="0.35">
      <c r="A410" t="s">
        <v>1361</v>
      </c>
      <c r="B410" t="s">
        <v>1362</v>
      </c>
      <c r="C410" s="2">
        <v>32706</v>
      </c>
      <c r="D410" s="3">
        <v>35.482191780821921</v>
      </c>
      <c r="E410" s="3" t="s">
        <v>64</v>
      </c>
      <c r="F410" s="3" t="s">
        <v>14</v>
      </c>
      <c r="G410" t="s">
        <v>1363</v>
      </c>
      <c r="H410" t="s">
        <v>85</v>
      </c>
      <c r="I410" t="s">
        <v>13</v>
      </c>
      <c r="J410" t="s">
        <v>13</v>
      </c>
      <c r="K410" s="17">
        <v>3828323.44</v>
      </c>
      <c r="L410" s="17">
        <v>1155849.74</v>
      </c>
      <c r="M410" s="10">
        <v>0.30192060783662522</v>
      </c>
      <c r="N410" s="17">
        <v>156009.09999999998</v>
      </c>
      <c r="O410" s="17">
        <v>0</v>
      </c>
      <c r="P410" s="17">
        <v>0</v>
      </c>
      <c r="Q410" s="17">
        <v>156009.09999999998</v>
      </c>
      <c r="R410" s="10">
        <v>0.13497351307964994</v>
      </c>
      <c r="S410" s="9">
        <v>1.2</v>
      </c>
      <c r="T410" s="17">
        <v>166442.36256000001</v>
      </c>
      <c r="U410" s="17">
        <v>10433.262560000032</v>
      </c>
      <c r="V410" s="17" t="s">
        <v>64</v>
      </c>
      <c r="W410" s="17">
        <v>267982.64079999999</v>
      </c>
      <c r="X410" s="17">
        <v>80909.481799999994</v>
      </c>
      <c r="Y410" s="17">
        <v>17476.448068799997</v>
      </c>
      <c r="Z410" s="17">
        <v>183918.81062880001</v>
      </c>
      <c r="AA410" s="17">
        <v>27909.710628800036</v>
      </c>
      <c r="AB410" s="17">
        <v>0</v>
      </c>
      <c r="AC410" s="17">
        <v>0</v>
      </c>
      <c r="AD410" s="17">
        <v>4349264.47</v>
      </c>
      <c r="AE410" s="17">
        <v>1179198.99</v>
      </c>
      <c r="AF410" s="17">
        <v>4243039.59</v>
      </c>
      <c r="AG410" s="17">
        <v>1244012.04</v>
      </c>
      <c r="AH410" s="17">
        <v>4483114.75</v>
      </c>
      <c r="AI410">
        <v>85.39</v>
      </c>
      <c r="AJ410">
        <v>0</v>
      </c>
      <c r="AK410" s="1">
        <v>20000</v>
      </c>
      <c r="AL410" s="1">
        <v>0</v>
      </c>
    </row>
    <row r="411" spans="1:38" x14ac:dyDescent="0.35">
      <c r="A411" t="s">
        <v>1364</v>
      </c>
      <c r="B411" t="s">
        <v>1365</v>
      </c>
      <c r="C411" s="2">
        <v>43206</v>
      </c>
      <c r="D411" s="3">
        <v>6.7150684931506852</v>
      </c>
      <c r="E411" s="3" t="s">
        <v>64</v>
      </c>
      <c r="F411" s="3" t="s">
        <v>14</v>
      </c>
      <c r="G411" t="s">
        <v>1366</v>
      </c>
      <c r="H411" t="s">
        <v>116</v>
      </c>
      <c r="I411" t="s">
        <v>13</v>
      </c>
      <c r="J411" t="s">
        <v>13</v>
      </c>
      <c r="K411" s="17">
        <v>10205175.83</v>
      </c>
      <c r="L411" s="17">
        <v>3264641.78</v>
      </c>
      <c r="M411" s="10">
        <v>0.31990059107095264</v>
      </c>
      <c r="N411" s="17">
        <v>584233.96</v>
      </c>
      <c r="O411" s="17">
        <v>0</v>
      </c>
      <c r="P411" s="17">
        <v>12249.075023493759</v>
      </c>
      <c r="Q411" s="17">
        <v>571984.88497650623</v>
      </c>
      <c r="R411" s="10">
        <v>0.17520601754245338</v>
      </c>
      <c r="S411" s="9">
        <v>1.2</v>
      </c>
      <c r="T411" s="17">
        <v>470108.4163199999</v>
      </c>
      <c r="U411" s="17">
        <v>-101876.46865650633</v>
      </c>
      <c r="V411" s="17" t="s">
        <v>2701</v>
      </c>
      <c r="W411" s="17">
        <v>714362.30810000002</v>
      </c>
      <c r="X411" s="17">
        <v>228524.9246</v>
      </c>
      <c r="Y411" s="17">
        <v>49361.383713599993</v>
      </c>
      <c r="Z411" s="17">
        <v>519469.80003359989</v>
      </c>
      <c r="AA411" s="17">
        <v>-64764.159966400068</v>
      </c>
      <c r="AB411" s="17">
        <v>1124727.1769573574</v>
      </c>
      <c r="AC411" s="17">
        <v>359800.88870222261</v>
      </c>
      <c r="AD411" s="17">
        <v>5572215.3200000003</v>
      </c>
      <c r="AE411" s="17">
        <v>1707756.51</v>
      </c>
      <c r="AF411" s="17">
        <v>6709013.8899999997</v>
      </c>
      <c r="AG411" s="17">
        <v>2236148.2400000002</v>
      </c>
      <c r="AH411" s="17">
        <v>7156828.4199999999</v>
      </c>
      <c r="AI411">
        <v>142.59</v>
      </c>
      <c r="AJ411">
        <v>200</v>
      </c>
      <c r="AK411" s="1">
        <v>20000</v>
      </c>
      <c r="AL411" s="1">
        <v>40000</v>
      </c>
    </row>
    <row r="412" spans="1:38" x14ac:dyDescent="0.35">
      <c r="A412" t="s">
        <v>1367</v>
      </c>
      <c r="B412" t="s">
        <v>1368</v>
      </c>
      <c r="C412" s="2">
        <v>37200</v>
      </c>
      <c r="D412" s="3">
        <v>23.169863013698631</v>
      </c>
      <c r="E412" s="3" t="s">
        <v>64</v>
      </c>
      <c r="F412" s="3" t="s">
        <v>14</v>
      </c>
      <c r="G412" t="s">
        <v>1369</v>
      </c>
      <c r="H412" t="s">
        <v>175</v>
      </c>
      <c r="I412" t="s">
        <v>13</v>
      </c>
      <c r="J412" t="s">
        <v>13</v>
      </c>
      <c r="K412" s="17">
        <v>2927253.19</v>
      </c>
      <c r="L412" s="17">
        <v>770824.39999999979</v>
      </c>
      <c r="M412" s="10">
        <v>0.26332686309242687</v>
      </c>
      <c r="N412" s="17">
        <v>85883.41</v>
      </c>
      <c r="O412" s="17">
        <v>0</v>
      </c>
      <c r="P412" s="17">
        <v>0</v>
      </c>
      <c r="Q412" s="17">
        <v>85883.41</v>
      </c>
      <c r="R412" s="10">
        <v>0.11141760691540126</v>
      </c>
      <c r="S412" s="9">
        <v>1</v>
      </c>
      <c r="T412" s="17">
        <v>92498.927999999971</v>
      </c>
      <c r="U412" s="17">
        <v>6615.5179999999673</v>
      </c>
      <c r="V412" s="17" t="s">
        <v>64</v>
      </c>
      <c r="W412" s="17">
        <v>204907.72330000001</v>
      </c>
      <c r="X412" s="17">
        <v>53957.707999999991</v>
      </c>
      <c r="Y412" s="17">
        <v>9712.3874399999986</v>
      </c>
      <c r="Z412" s="17">
        <v>102211.31543999998</v>
      </c>
      <c r="AA412" s="17">
        <v>16327.905439999973</v>
      </c>
      <c r="AB412" s="17">
        <v>0</v>
      </c>
      <c r="AC412" s="17">
        <v>0</v>
      </c>
      <c r="AD412" s="17">
        <v>3401195.74</v>
      </c>
      <c r="AE412" s="17">
        <v>852800.48</v>
      </c>
      <c r="AF412" s="17">
        <v>3282381.56</v>
      </c>
      <c r="AG412" s="17">
        <v>870829.83</v>
      </c>
      <c r="AH412" s="17">
        <v>3392663.22</v>
      </c>
      <c r="AI412">
        <v>86.28</v>
      </c>
      <c r="AJ412">
        <v>0</v>
      </c>
      <c r="AK412" s="1">
        <v>20000</v>
      </c>
      <c r="AL412" s="1">
        <v>0</v>
      </c>
    </row>
    <row r="413" spans="1:38" x14ac:dyDescent="0.35">
      <c r="A413" t="s">
        <v>1370</v>
      </c>
      <c r="B413" t="s">
        <v>1371</v>
      </c>
      <c r="C413" s="2">
        <v>36581</v>
      </c>
      <c r="D413" s="3">
        <v>24.865753424657534</v>
      </c>
      <c r="E413" s="3" t="s">
        <v>64</v>
      </c>
      <c r="F413" s="3" t="s">
        <v>14</v>
      </c>
      <c r="G413" t="s">
        <v>1372</v>
      </c>
      <c r="H413" t="s">
        <v>615</v>
      </c>
      <c r="I413" t="s">
        <v>13</v>
      </c>
      <c r="J413" t="s">
        <v>13</v>
      </c>
      <c r="K413" s="17">
        <v>13159240.710000001</v>
      </c>
      <c r="L413" s="17">
        <v>3916985.6500000004</v>
      </c>
      <c r="M413" s="10">
        <v>0.29766046053275669</v>
      </c>
      <c r="N413" s="17">
        <v>715798.04</v>
      </c>
      <c r="O413" s="17">
        <v>0</v>
      </c>
      <c r="P413" s="17">
        <v>0</v>
      </c>
      <c r="Q413" s="17">
        <v>715798.04</v>
      </c>
      <c r="R413" s="10">
        <v>0.18274206340275972</v>
      </c>
      <c r="S413" s="9">
        <v>1.2</v>
      </c>
      <c r="T413" s="17">
        <v>564045.93359999999</v>
      </c>
      <c r="U413" s="17">
        <v>-151752.10640000005</v>
      </c>
      <c r="V413" s="17" t="s">
        <v>2701</v>
      </c>
      <c r="W413" s="17">
        <v>921146.84970000014</v>
      </c>
      <c r="X413" s="17">
        <v>274188.99550000002</v>
      </c>
      <c r="Y413" s="17">
        <v>59224.823027999999</v>
      </c>
      <c r="Z413" s="17">
        <v>623270.75662799994</v>
      </c>
      <c r="AA413" s="17">
        <v>-92527.283372000093</v>
      </c>
      <c r="AB413" s="17">
        <v>1726935.6576877621</v>
      </c>
      <c r="AC413" s="17">
        <v>514040.46317777829</v>
      </c>
      <c r="AD413" s="17">
        <v>14365585.529999999</v>
      </c>
      <c r="AE413" s="17">
        <v>3807215.75</v>
      </c>
      <c r="AF413" s="17">
        <v>12085038.48</v>
      </c>
      <c r="AG413" s="17">
        <v>3501893.29</v>
      </c>
      <c r="AH413" s="17">
        <v>12976048.789999999</v>
      </c>
      <c r="AI413">
        <v>101.41</v>
      </c>
      <c r="AJ413">
        <v>107.05</v>
      </c>
      <c r="AK413" s="1">
        <v>20000</v>
      </c>
      <c r="AL413" s="1">
        <v>21410</v>
      </c>
    </row>
    <row r="414" spans="1:38" x14ac:dyDescent="0.35">
      <c r="A414" t="s">
        <v>1373</v>
      </c>
      <c r="B414" t="s">
        <v>1374</v>
      </c>
      <c r="C414" s="2">
        <v>42646</v>
      </c>
      <c r="D414" s="3">
        <v>8.24931506849315</v>
      </c>
      <c r="E414" s="3" t="s">
        <v>64</v>
      </c>
      <c r="F414" s="3" t="s">
        <v>14</v>
      </c>
      <c r="G414" t="s">
        <v>1375</v>
      </c>
      <c r="H414" t="s">
        <v>304</v>
      </c>
      <c r="I414" t="s">
        <v>13</v>
      </c>
      <c r="J414" t="s">
        <v>13</v>
      </c>
      <c r="K414" s="17">
        <v>3272058.06</v>
      </c>
      <c r="L414" s="17">
        <v>847729.58000000007</v>
      </c>
      <c r="M414" s="10">
        <v>0.2590814601865592</v>
      </c>
      <c r="N414" s="17">
        <v>87864.18</v>
      </c>
      <c r="O414" s="17">
        <v>0</v>
      </c>
      <c r="P414" s="17">
        <v>0</v>
      </c>
      <c r="Q414" s="17">
        <v>87864.18</v>
      </c>
      <c r="R414" s="10">
        <v>0.10364647179115773</v>
      </c>
      <c r="S414" s="9">
        <v>1</v>
      </c>
      <c r="T414" s="17">
        <v>101727.5496</v>
      </c>
      <c r="U414" s="17">
        <v>13863.369600000005</v>
      </c>
      <c r="V414" s="17" t="s">
        <v>64</v>
      </c>
      <c r="W414" s="17">
        <v>229044.06420000002</v>
      </c>
      <c r="X414" s="17">
        <v>59341.070600000014</v>
      </c>
      <c r="Y414" s="17">
        <v>10681.392708000001</v>
      </c>
      <c r="Z414" s="17">
        <v>112408.942308</v>
      </c>
      <c r="AA414" s="17">
        <v>24544.762308000005</v>
      </c>
      <c r="AB414" s="17">
        <v>0</v>
      </c>
      <c r="AC414" s="17">
        <v>0</v>
      </c>
      <c r="AD414" s="17">
        <v>1965672.4300000002</v>
      </c>
      <c r="AE414" s="17">
        <v>408890.65</v>
      </c>
      <c r="AF414" s="17">
        <v>3358867.44</v>
      </c>
      <c r="AG414" s="17">
        <v>829152.2</v>
      </c>
      <c r="AH414" s="17">
        <v>3499504.63</v>
      </c>
      <c r="AI414">
        <v>93.5</v>
      </c>
      <c r="AJ414">
        <v>0</v>
      </c>
      <c r="AK414" s="1">
        <v>20000</v>
      </c>
      <c r="AL414" s="1">
        <v>0</v>
      </c>
    </row>
    <row r="415" spans="1:38" x14ac:dyDescent="0.35">
      <c r="A415" t="s">
        <v>1376</v>
      </c>
      <c r="B415" t="s">
        <v>1377</v>
      </c>
      <c r="C415" s="2">
        <v>42157</v>
      </c>
      <c r="D415" s="3">
        <v>9.5890410958904102</v>
      </c>
      <c r="E415" s="3" t="s">
        <v>64</v>
      </c>
      <c r="F415" s="3" t="s">
        <v>14</v>
      </c>
      <c r="G415" t="s">
        <v>1378</v>
      </c>
      <c r="H415" t="s">
        <v>304</v>
      </c>
      <c r="I415" t="s">
        <v>13</v>
      </c>
      <c r="J415" t="s">
        <v>13</v>
      </c>
      <c r="K415" s="17">
        <v>3007832.2</v>
      </c>
      <c r="L415" s="17">
        <v>1137146.98</v>
      </c>
      <c r="M415" s="10">
        <v>0.37806197433487143</v>
      </c>
      <c r="N415" s="17">
        <v>157967.51</v>
      </c>
      <c r="O415" s="17">
        <v>0</v>
      </c>
      <c r="P415" s="17">
        <v>0</v>
      </c>
      <c r="Q415" s="17">
        <v>157967.51</v>
      </c>
      <c r="R415" s="10">
        <v>0.1389156483535664</v>
      </c>
      <c r="S415" s="9">
        <v>1.2</v>
      </c>
      <c r="T415" s="17">
        <v>163749.16511999999</v>
      </c>
      <c r="U415" s="17">
        <v>5781.6551199999813</v>
      </c>
      <c r="V415" s="17" t="s">
        <v>64</v>
      </c>
      <c r="W415" s="17">
        <v>210548.25400000004</v>
      </c>
      <c r="X415" s="17">
        <v>79600.288600000014</v>
      </c>
      <c r="Y415" s="17">
        <v>17193.662337600003</v>
      </c>
      <c r="Z415" s="17">
        <v>180942.82745759998</v>
      </c>
      <c r="AA415" s="17">
        <v>22975.317457599973</v>
      </c>
      <c r="AB415" s="17">
        <v>0</v>
      </c>
      <c r="AC415" s="17">
        <v>0</v>
      </c>
      <c r="AD415" s="17">
        <v>3366109.61</v>
      </c>
      <c r="AE415" s="17">
        <v>1235460.73</v>
      </c>
      <c r="AF415" s="17">
        <v>3244418.82</v>
      </c>
      <c r="AG415" s="17">
        <v>1246044.3899999999</v>
      </c>
      <c r="AH415" s="17">
        <v>3250605.54</v>
      </c>
      <c r="AI415">
        <v>92.53</v>
      </c>
      <c r="AJ415">
        <v>0</v>
      </c>
      <c r="AK415" s="1">
        <v>20000</v>
      </c>
      <c r="AL415" s="1">
        <v>0</v>
      </c>
    </row>
    <row r="416" spans="1:38" x14ac:dyDescent="0.35">
      <c r="A416" t="s">
        <v>1379</v>
      </c>
      <c r="B416" t="s">
        <v>1380</v>
      </c>
      <c r="C416" s="2">
        <v>34792</v>
      </c>
      <c r="D416" s="3">
        <v>29.767123287671232</v>
      </c>
      <c r="E416" s="3" t="s">
        <v>64</v>
      </c>
      <c r="F416" s="3" t="s">
        <v>14</v>
      </c>
      <c r="G416" t="s">
        <v>1381</v>
      </c>
      <c r="H416" t="s">
        <v>164</v>
      </c>
      <c r="I416" t="s">
        <v>13</v>
      </c>
      <c r="J416" t="s">
        <v>13</v>
      </c>
      <c r="K416" s="17">
        <v>6156215.0999999996</v>
      </c>
      <c r="L416" s="17">
        <v>1348436.2100000002</v>
      </c>
      <c r="M416" s="10">
        <v>0.21903656517784773</v>
      </c>
      <c r="N416" s="17">
        <v>128533.23999999999</v>
      </c>
      <c r="O416" s="17">
        <v>0</v>
      </c>
      <c r="P416" s="17">
        <v>0</v>
      </c>
      <c r="Q416" s="17">
        <v>128533.23999999999</v>
      </c>
      <c r="R416" s="10">
        <v>9.5320222823147102E-2</v>
      </c>
      <c r="S416" s="9">
        <v>0.75</v>
      </c>
      <c r="T416" s="17">
        <v>121359.25890000002</v>
      </c>
      <c r="U416" s="17">
        <v>-7173.9810999999754</v>
      </c>
      <c r="V416" s="17" t="s">
        <v>2701</v>
      </c>
      <c r="W416" s="17">
        <v>430935.05700000003</v>
      </c>
      <c r="X416" s="17">
        <v>94390.534700000033</v>
      </c>
      <c r="Y416" s="17">
        <v>12742.722184500004</v>
      </c>
      <c r="Z416" s="17">
        <v>134101.98108450003</v>
      </c>
      <c r="AA416" s="17">
        <v>5568.7410845000413</v>
      </c>
      <c r="AB416" s="17">
        <v>0</v>
      </c>
      <c r="AC416" s="17">
        <v>0</v>
      </c>
      <c r="AD416" s="17">
        <v>6364305.7300000004</v>
      </c>
      <c r="AE416" s="17">
        <v>1401018.98</v>
      </c>
      <c r="AF416" s="17">
        <v>6237932.4199999999</v>
      </c>
      <c r="AG416" s="17">
        <v>1400932.61</v>
      </c>
      <c r="AH416" s="17">
        <v>6473832.2300000004</v>
      </c>
      <c r="AI416">
        <v>95.09</v>
      </c>
      <c r="AJ416">
        <v>0</v>
      </c>
      <c r="AK416" s="1">
        <v>20000</v>
      </c>
      <c r="AL416" s="1">
        <v>0</v>
      </c>
    </row>
    <row r="417" spans="1:38" x14ac:dyDescent="0.35">
      <c r="A417" t="s">
        <v>1382</v>
      </c>
      <c r="B417" t="s">
        <v>1383</v>
      </c>
      <c r="C417" s="2">
        <v>35436</v>
      </c>
      <c r="D417" s="3">
        <v>28.002739726027396</v>
      </c>
      <c r="E417" s="3" t="s">
        <v>64</v>
      </c>
      <c r="F417" s="3" t="s">
        <v>14</v>
      </c>
      <c r="G417" t="s">
        <v>1384</v>
      </c>
      <c r="H417" t="s">
        <v>928</v>
      </c>
      <c r="I417" t="s">
        <v>13</v>
      </c>
      <c r="J417" t="s">
        <v>13</v>
      </c>
      <c r="K417" s="17">
        <v>6206943.9800000004</v>
      </c>
      <c r="L417" s="17">
        <v>1905559.7200000002</v>
      </c>
      <c r="M417" s="10">
        <v>0.30700449788818618</v>
      </c>
      <c r="N417" s="17">
        <v>300139.37</v>
      </c>
      <c r="O417" s="17">
        <v>0</v>
      </c>
      <c r="P417" s="17">
        <v>0</v>
      </c>
      <c r="Q417" s="17">
        <v>300139.37</v>
      </c>
      <c r="R417" s="10">
        <v>0.15750719688806183</v>
      </c>
      <c r="S417" s="9">
        <v>1.2</v>
      </c>
      <c r="T417" s="17">
        <v>274400.59967999998</v>
      </c>
      <c r="U417" s="17">
        <v>-25738.770320000011</v>
      </c>
      <c r="V417" s="17" t="s">
        <v>2701</v>
      </c>
      <c r="W417" s="17">
        <v>434486.07860000007</v>
      </c>
      <c r="X417" s="17">
        <v>133389.18040000001</v>
      </c>
      <c r="Y417" s="17">
        <v>28812.062966400004</v>
      </c>
      <c r="Z417" s="17">
        <v>303212.66264639999</v>
      </c>
      <c r="AA417" s="17">
        <v>3073.2926463999902</v>
      </c>
      <c r="AB417" s="17">
        <v>0</v>
      </c>
      <c r="AC417" s="17">
        <v>0</v>
      </c>
      <c r="AD417" s="17">
        <v>5763008.7800000003</v>
      </c>
      <c r="AE417" s="17">
        <v>1619905.73</v>
      </c>
      <c r="AF417" s="17">
        <v>6230934.8700000001</v>
      </c>
      <c r="AG417" s="17">
        <v>1764738.49</v>
      </c>
      <c r="AH417" s="17">
        <v>6646504.9400000004</v>
      </c>
      <c r="AI417">
        <v>93.39</v>
      </c>
      <c r="AJ417">
        <v>0</v>
      </c>
      <c r="AK417" s="1">
        <v>20000</v>
      </c>
      <c r="AL417" s="1">
        <v>0</v>
      </c>
    </row>
    <row r="418" spans="1:38" x14ac:dyDescent="0.35">
      <c r="A418" t="s">
        <v>1385</v>
      </c>
      <c r="B418" t="s">
        <v>1386</v>
      </c>
      <c r="C418" s="2">
        <v>32412</v>
      </c>
      <c r="D418" s="3">
        <v>36.287671232876711</v>
      </c>
      <c r="E418" s="3" t="s">
        <v>64</v>
      </c>
      <c r="F418" s="3" t="s">
        <v>14</v>
      </c>
      <c r="G418" t="s">
        <v>1387</v>
      </c>
      <c r="H418" t="s">
        <v>230</v>
      </c>
      <c r="I418" t="s">
        <v>13</v>
      </c>
      <c r="J418" t="s">
        <v>13</v>
      </c>
      <c r="K418" s="17">
        <v>4356910.21</v>
      </c>
      <c r="L418" s="17">
        <v>1203996.3499999999</v>
      </c>
      <c r="M418" s="10">
        <v>0.27634178625866146</v>
      </c>
      <c r="N418" s="17">
        <v>173088.16</v>
      </c>
      <c r="O418" s="17">
        <v>0</v>
      </c>
      <c r="P418" s="17">
        <v>0</v>
      </c>
      <c r="Q418" s="17">
        <v>173088.16</v>
      </c>
      <c r="R418" s="10">
        <v>0.14376136605397519</v>
      </c>
      <c r="S418" s="9">
        <v>1</v>
      </c>
      <c r="T418" s="17">
        <v>144479.56199999998</v>
      </c>
      <c r="U418" s="17">
        <v>-28608.598000000027</v>
      </c>
      <c r="V418" s="17" t="s">
        <v>2701</v>
      </c>
      <c r="W418" s="17">
        <v>304983.71470000001</v>
      </c>
      <c r="X418" s="17">
        <v>84279.744499999986</v>
      </c>
      <c r="Y418" s="17">
        <v>15170.354009999997</v>
      </c>
      <c r="Z418" s="17">
        <v>159649.91600999999</v>
      </c>
      <c r="AA418" s="17">
        <v>-13438.243990000017</v>
      </c>
      <c r="AB418" s="17">
        <v>270161.49843395484</v>
      </c>
      <c r="AC418" s="17">
        <v>74656.911055555654</v>
      </c>
      <c r="AD418" s="17">
        <v>4534620.3899999997</v>
      </c>
      <c r="AE418" s="17">
        <v>1264083.27</v>
      </c>
      <c r="AF418" s="17">
        <v>4365099.5999999996</v>
      </c>
      <c r="AG418" s="17">
        <v>1241674.8600000001</v>
      </c>
      <c r="AH418" s="17">
        <v>5332685.25</v>
      </c>
      <c r="AI418">
        <v>81.7</v>
      </c>
      <c r="AJ418">
        <v>0</v>
      </c>
      <c r="AK418" s="1">
        <v>20000</v>
      </c>
      <c r="AL418" s="1">
        <v>0</v>
      </c>
    </row>
    <row r="419" spans="1:38" x14ac:dyDescent="0.35">
      <c r="A419" t="s">
        <v>1388</v>
      </c>
      <c r="B419" t="s">
        <v>1389</v>
      </c>
      <c r="C419" s="2">
        <v>39272</v>
      </c>
      <c r="D419" s="3">
        <v>17.493150684931507</v>
      </c>
      <c r="E419" s="3" t="s">
        <v>64</v>
      </c>
      <c r="F419" s="3" t="s">
        <v>14</v>
      </c>
      <c r="G419" t="s">
        <v>1390</v>
      </c>
      <c r="H419" t="s">
        <v>160</v>
      </c>
      <c r="I419" t="s">
        <v>13</v>
      </c>
      <c r="J419" t="s">
        <v>13</v>
      </c>
      <c r="K419" s="17">
        <v>7980693.2599999998</v>
      </c>
      <c r="L419" s="17">
        <v>2057528.7699999996</v>
      </c>
      <c r="M419" s="10">
        <v>0.25781328801503139</v>
      </c>
      <c r="N419" s="17">
        <v>294270.89</v>
      </c>
      <c r="O419" s="17">
        <v>0</v>
      </c>
      <c r="P419" s="17">
        <v>148.81538906249989</v>
      </c>
      <c r="Q419" s="17">
        <v>294122.0746109375</v>
      </c>
      <c r="R419" s="10">
        <v>0.14294919171941278</v>
      </c>
      <c r="S419" s="9">
        <v>1</v>
      </c>
      <c r="T419" s="17">
        <v>246903.45239999995</v>
      </c>
      <c r="U419" s="17">
        <v>-47218.622210937552</v>
      </c>
      <c r="V419" s="17" t="s">
        <v>2701</v>
      </c>
      <c r="W419" s="17">
        <v>558648.52820000006</v>
      </c>
      <c r="X419" s="17">
        <v>144027.01389999999</v>
      </c>
      <c r="Y419" s="17">
        <v>25924.862501999996</v>
      </c>
      <c r="Z419" s="17">
        <v>272828.31490199995</v>
      </c>
      <c r="AA419" s="17">
        <v>-21442.575098000059</v>
      </c>
      <c r="AB419" s="17">
        <v>462060.8120251972</v>
      </c>
      <c r="AC419" s="17">
        <v>119125.41721111145</v>
      </c>
      <c r="AD419" s="17">
        <v>5567394.2599999998</v>
      </c>
      <c r="AE419" s="17">
        <v>1196746.95</v>
      </c>
      <c r="AF419" s="17">
        <v>6011163.6900000004</v>
      </c>
      <c r="AG419" s="17">
        <v>1413183.11</v>
      </c>
      <c r="AH419" s="17">
        <v>7019870.1200000001</v>
      </c>
      <c r="AI419">
        <v>113.69</v>
      </c>
      <c r="AJ419">
        <v>190.18</v>
      </c>
      <c r="AK419" s="1">
        <v>20000</v>
      </c>
      <c r="AL419" s="1">
        <v>38035</v>
      </c>
    </row>
    <row r="420" spans="1:38" x14ac:dyDescent="0.35">
      <c r="A420" t="s">
        <v>1391</v>
      </c>
      <c r="B420" t="s">
        <v>1392</v>
      </c>
      <c r="C420" s="2">
        <v>38909</v>
      </c>
      <c r="D420" s="3">
        <v>18.487671232876714</v>
      </c>
      <c r="E420" s="3" t="s">
        <v>64</v>
      </c>
      <c r="F420" s="3" t="s">
        <v>14</v>
      </c>
      <c r="G420" t="s">
        <v>1393</v>
      </c>
      <c r="H420" t="s">
        <v>565</v>
      </c>
      <c r="I420" t="s">
        <v>13</v>
      </c>
      <c r="J420" t="s">
        <v>13</v>
      </c>
      <c r="K420" s="17">
        <v>1922187.57</v>
      </c>
      <c r="L420" s="17">
        <v>592335.32000000007</v>
      </c>
      <c r="M420" s="10">
        <v>0.30815687773904399</v>
      </c>
      <c r="N420" s="17">
        <v>70815.960000000006</v>
      </c>
      <c r="O420" s="17">
        <v>0</v>
      </c>
      <c r="P420" s="17">
        <v>1546.0775086500216</v>
      </c>
      <c r="Q420" s="17">
        <v>69269.882491349985</v>
      </c>
      <c r="R420" s="10">
        <v>0.11694369751807131</v>
      </c>
      <c r="S420" s="9">
        <v>1.2</v>
      </c>
      <c r="T420" s="17">
        <v>85296.286080000005</v>
      </c>
      <c r="U420" s="17">
        <v>16026.403588650021</v>
      </c>
      <c r="V420" s="17" t="s">
        <v>64</v>
      </c>
      <c r="W420" s="17">
        <v>134553.12990000003</v>
      </c>
      <c r="X420" s="17">
        <v>41463.472400000013</v>
      </c>
      <c r="Y420" s="17">
        <v>8956.1100384000019</v>
      </c>
      <c r="Z420" s="17">
        <v>94252.396118400007</v>
      </c>
      <c r="AA420" s="17">
        <v>23436.436118400001</v>
      </c>
      <c r="AB420" s="17">
        <v>0</v>
      </c>
      <c r="AC420" s="17">
        <v>0</v>
      </c>
      <c r="AD420" s="17">
        <v>2899803.84</v>
      </c>
      <c r="AE420" s="17">
        <v>780580.09</v>
      </c>
      <c r="AF420" s="17">
        <v>2762611.77</v>
      </c>
      <c r="AG420" s="17">
        <v>922999.08</v>
      </c>
      <c r="AH420" s="17">
        <v>2962838.23</v>
      </c>
      <c r="AI420">
        <v>64.88</v>
      </c>
      <c r="AJ420">
        <v>0</v>
      </c>
      <c r="AK420" s="1">
        <v>20000</v>
      </c>
      <c r="AL420" s="1">
        <v>0</v>
      </c>
    </row>
    <row r="421" spans="1:38" x14ac:dyDescent="0.35">
      <c r="A421" t="s">
        <v>1394</v>
      </c>
      <c r="B421" t="s">
        <v>1395</v>
      </c>
      <c r="C421" s="2">
        <v>45307</v>
      </c>
      <c r="D421" s="3">
        <v>0.95890410958904104</v>
      </c>
      <c r="E421" s="3" t="s">
        <v>64</v>
      </c>
      <c r="F421" s="3" t="s">
        <v>14</v>
      </c>
      <c r="G421" t="s">
        <v>1396</v>
      </c>
      <c r="H421" t="s">
        <v>1013</v>
      </c>
      <c r="I421" t="s">
        <v>13</v>
      </c>
      <c r="J421" t="s">
        <v>13</v>
      </c>
      <c r="K421" s="17">
        <v>606185.74</v>
      </c>
      <c r="L421" s="17">
        <v>72369.41</v>
      </c>
      <c r="M421" s="10">
        <v>0.11938487698506403</v>
      </c>
      <c r="N421" s="17">
        <v>47499.960000000014</v>
      </c>
      <c r="O421" s="17">
        <v>42687.41</v>
      </c>
      <c r="P421" s="17">
        <v>0</v>
      </c>
      <c r="Q421" s="17">
        <v>4812.5500000000102</v>
      </c>
      <c r="R421" s="10">
        <v>6.6499782159340659E-2</v>
      </c>
      <c r="S421" s="9">
        <v>0.75</v>
      </c>
      <c r="T421" s="17">
        <v>6513.2469000000001</v>
      </c>
      <c r="U421" s="17">
        <v>1700.6968999999899</v>
      </c>
      <c r="V421" s="17" t="s">
        <v>64</v>
      </c>
      <c r="W421" s="17">
        <v>42433.001800000005</v>
      </c>
      <c r="X421" s="17">
        <v>5065.8587000000016</v>
      </c>
      <c r="Y421" s="17">
        <v>683.89092450000021</v>
      </c>
      <c r="Z421" s="17">
        <v>7197.1378245000005</v>
      </c>
      <c r="AA421" s="17">
        <v>-40302.822175500012</v>
      </c>
      <c r="AB421" s="17">
        <v>1875485.1811731474</v>
      </c>
      <c r="AC421" s="17">
        <v>223904.56764166674</v>
      </c>
      <c r="AD421" s="17">
        <v>0</v>
      </c>
      <c r="AE421" s="17">
        <v>0</v>
      </c>
      <c r="AF421" s="17">
        <v>0</v>
      </c>
      <c r="AG421" s="17">
        <v>0</v>
      </c>
      <c r="AH421" s="17">
        <v>1387577.65</v>
      </c>
      <c r="AI421">
        <v>43.69</v>
      </c>
      <c r="AJ421">
        <v>0</v>
      </c>
      <c r="AK421" s="1">
        <v>20000</v>
      </c>
      <c r="AL421" s="1">
        <v>0</v>
      </c>
    </row>
    <row r="422" spans="1:38" x14ac:dyDescent="0.35">
      <c r="A422" t="s">
        <v>1397</v>
      </c>
      <c r="B422" t="s">
        <v>1398</v>
      </c>
      <c r="C422" s="2">
        <v>36458</v>
      </c>
      <c r="D422" s="3">
        <v>25.202739726027396</v>
      </c>
      <c r="E422" s="3" t="s">
        <v>64</v>
      </c>
      <c r="F422" s="3" t="s">
        <v>14</v>
      </c>
      <c r="G422" t="s">
        <v>1399</v>
      </c>
      <c r="H422" t="s">
        <v>334</v>
      </c>
      <c r="I422" t="s">
        <v>13</v>
      </c>
      <c r="J422" t="s">
        <v>13</v>
      </c>
      <c r="K422" s="17">
        <v>6356253.0899999999</v>
      </c>
      <c r="L422" s="17">
        <v>1664889.9900000002</v>
      </c>
      <c r="M422" s="10">
        <v>0.26192946794697258</v>
      </c>
      <c r="N422" s="17">
        <v>221938.06</v>
      </c>
      <c r="O422" s="17">
        <v>0</v>
      </c>
      <c r="P422" s="17">
        <v>142.99948275000133</v>
      </c>
      <c r="Q422" s="17">
        <v>221795.06051725001</v>
      </c>
      <c r="R422" s="10">
        <v>0.13321904861548839</v>
      </c>
      <c r="S422" s="9">
        <v>1</v>
      </c>
      <c r="T422" s="17">
        <v>199786.79880000002</v>
      </c>
      <c r="U422" s="17">
        <v>-22008.261717249989</v>
      </c>
      <c r="V422" s="17" t="s">
        <v>2701</v>
      </c>
      <c r="W422" s="17">
        <v>444937.71630000003</v>
      </c>
      <c r="X422" s="17">
        <v>116542.29930000004</v>
      </c>
      <c r="Y422" s="17">
        <v>20977.613874000006</v>
      </c>
      <c r="Z422" s="17">
        <v>220764.41267400002</v>
      </c>
      <c r="AA422" s="17">
        <v>-1173.6473259999766</v>
      </c>
      <c r="AB422" s="17">
        <v>24893.201109934351</v>
      </c>
      <c r="AC422" s="17">
        <v>6520.2629222220921</v>
      </c>
      <c r="AD422" s="17">
        <v>5531693.1900000004</v>
      </c>
      <c r="AE422" s="17">
        <v>1599579.11</v>
      </c>
      <c r="AF422" s="17">
        <v>5357125.32</v>
      </c>
      <c r="AG422" s="17">
        <v>1570918.7</v>
      </c>
      <c r="AH422" s="17">
        <v>7242868.4199999999</v>
      </c>
      <c r="AI422">
        <v>87.76</v>
      </c>
      <c r="AJ422">
        <v>0</v>
      </c>
      <c r="AK422" s="1">
        <v>20000</v>
      </c>
      <c r="AL422" s="1">
        <v>0</v>
      </c>
    </row>
    <row r="423" spans="1:38" x14ac:dyDescent="0.35">
      <c r="A423" t="s">
        <v>1400</v>
      </c>
      <c r="B423" t="s">
        <v>1401</v>
      </c>
      <c r="C423" s="2">
        <v>33993</v>
      </c>
      <c r="D423" s="3">
        <v>31.956164383561642</v>
      </c>
      <c r="E423" s="3" t="s">
        <v>64</v>
      </c>
      <c r="F423" s="3" t="s">
        <v>14</v>
      </c>
      <c r="G423" t="s">
        <v>1402</v>
      </c>
      <c r="H423" t="s">
        <v>192</v>
      </c>
      <c r="I423" t="s">
        <v>13</v>
      </c>
      <c r="J423" t="s">
        <v>13</v>
      </c>
      <c r="K423" s="17">
        <v>6765749.7199999997</v>
      </c>
      <c r="L423" s="17">
        <v>2029693.5700000003</v>
      </c>
      <c r="M423" s="10">
        <v>0.29999536695838647</v>
      </c>
      <c r="N423" s="17">
        <v>323956.5</v>
      </c>
      <c r="O423" s="17">
        <v>0</v>
      </c>
      <c r="P423" s="17">
        <v>26162.828532000072</v>
      </c>
      <c r="Q423" s="17">
        <v>297793.67146799993</v>
      </c>
      <c r="R423" s="10">
        <v>0.14671853715731084</v>
      </c>
      <c r="S423" s="9">
        <v>1.2</v>
      </c>
      <c r="T423" s="17">
        <v>292275.87408000004</v>
      </c>
      <c r="U423" s="17">
        <v>-5517.7973879998899</v>
      </c>
      <c r="V423" s="17" t="s">
        <v>2701</v>
      </c>
      <c r="W423" s="17">
        <v>473602.4804</v>
      </c>
      <c r="X423" s="17">
        <v>142078.54990000004</v>
      </c>
      <c r="Y423" s="17">
        <v>30688.966778400008</v>
      </c>
      <c r="Z423" s="17">
        <v>322964.84085840004</v>
      </c>
      <c r="AA423" s="17">
        <v>-991.65914159995737</v>
      </c>
      <c r="AB423" s="17">
        <v>18364.341786976001</v>
      </c>
      <c r="AC423" s="17">
        <v>5509.2174533330963</v>
      </c>
      <c r="AD423" s="17">
        <v>6273167.7999999998</v>
      </c>
      <c r="AE423" s="17">
        <v>1554365.95</v>
      </c>
      <c r="AF423" s="17">
        <v>6797047.2800000003</v>
      </c>
      <c r="AG423" s="17">
        <v>1857567.24</v>
      </c>
      <c r="AH423" s="17">
        <v>6454717.4000000004</v>
      </c>
      <c r="AI423">
        <v>104.82</v>
      </c>
      <c r="AJ423">
        <v>124.1</v>
      </c>
      <c r="AK423" s="1">
        <v>20000</v>
      </c>
      <c r="AL423" s="1">
        <v>24820</v>
      </c>
    </row>
    <row r="424" spans="1:38" x14ac:dyDescent="0.35">
      <c r="A424" t="s">
        <v>1403</v>
      </c>
      <c r="B424" t="s">
        <v>1404</v>
      </c>
      <c r="C424" s="2">
        <v>40940</v>
      </c>
      <c r="D424" s="3">
        <v>12.923287671232877</v>
      </c>
      <c r="E424" s="3" t="s">
        <v>64</v>
      </c>
      <c r="F424" s="3" t="s">
        <v>14</v>
      </c>
      <c r="G424" t="s">
        <v>1405</v>
      </c>
      <c r="H424" t="s">
        <v>234</v>
      </c>
      <c r="I424" t="s">
        <v>13</v>
      </c>
      <c r="J424" t="s">
        <v>13</v>
      </c>
      <c r="K424" s="17">
        <v>4690157.1500000004</v>
      </c>
      <c r="L424" s="17">
        <v>1385196.47</v>
      </c>
      <c r="M424" s="10">
        <v>0.29534116356847445</v>
      </c>
      <c r="N424" s="17">
        <v>198564.28000000003</v>
      </c>
      <c r="O424" s="17">
        <v>0</v>
      </c>
      <c r="P424" s="17">
        <v>225.69399374999921</v>
      </c>
      <c r="Q424" s="17">
        <v>198338.58600625003</v>
      </c>
      <c r="R424" s="10">
        <v>0.14318444372461478</v>
      </c>
      <c r="S424" s="9">
        <v>1.2</v>
      </c>
      <c r="T424" s="17">
        <v>199468.29167999999</v>
      </c>
      <c r="U424" s="17">
        <v>1129.7056737499661</v>
      </c>
      <c r="V424" s="17" t="s">
        <v>64</v>
      </c>
      <c r="W424" s="17">
        <v>328311.00050000008</v>
      </c>
      <c r="X424" s="17">
        <v>96963.752900000021</v>
      </c>
      <c r="Y424" s="17">
        <v>20944.170626400006</v>
      </c>
      <c r="Z424" s="17">
        <v>220412.4623064</v>
      </c>
      <c r="AA424" s="17">
        <v>21848.182306399976</v>
      </c>
      <c r="AB424" s="17">
        <v>0</v>
      </c>
      <c r="AC424" s="17">
        <v>0</v>
      </c>
      <c r="AD424" s="17">
        <v>5068846.5999999996</v>
      </c>
      <c r="AE424" s="17">
        <v>1427482.44</v>
      </c>
      <c r="AF424" s="17">
        <v>4583771.8899999997</v>
      </c>
      <c r="AG424" s="17">
        <v>1431797.99</v>
      </c>
      <c r="AH424" s="17">
        <v>5567962.5300000003</v>
      </c>
      <c r="AI424">
        <v>84.23</v>
      </c>
      <c r="AJ424">
        <v>0</v>
      </c>
      <c r="AK424" s="1">
        <v>20000</v>
      </c>
      <c r="AL424" s="1">
        <v>0</v>
      </c>
    </row>
    <row r="425" spans="1:38" x14ac:dyDescent="0.35">
      <c r="A425" t="s">
        <v>1406</v>
      </c>
      <c r="B425" t="s">
        <v>1407</v>
      </c>
      <c r="C425" s="2">
        <v>32329</v>
      </c>
      <c r="D425" s="3">
        <v>36.515068493150686</v>
      </c>
      <c r="E425" s="3" t="s">
        <v>64</v>
      </c>
      <c r="F425" s="3" t="s">
        <v>14</v>
      </c>
      <c r="G425" t="s">
        <v>1408</v>
      </c>
      <c r="H425" t="s">
        <v>85</v>
      </c>
      <c r="I425" t="s">
        <v>13</v>
      </c>
      <c r="J425" t="s">
        <v>13</v>
      </c>
      <c r="K425" s="17">
        <v>3227351.9</v>
      </c>
      <c r="L425" s="17">
        <v>918080.72000000009</v>
      </c>
      <c r="M425" s="10">
        <v>0.28446873735708839</v>
      </c>
      <c r="N425" s="17">
        <v>112916.51</v>
      </c>
      <c r="O425" s="17">
        <v>0</v>
      </c>
      <c r="P425" s="17">
        <v>0</v>
      </c>
      <c r="Q425" s="17">
        <v>112916.51</v>
      </c>
      <c r="R425" s="10">
        <v>0.1229919194904779</v>
      </c>
      <c r="S425" s="9">
        <v>1</v>
      </c>
      <c r="T425" s="17">
        <v>110169.68640000001</v>
      </c>
      <c r="U425" s="17">
        <v>-2746.8235999999888</v>
      </c>
      <c r="V425" s="17" t="s">
        <v>2701</v>
      </c>
      <c r="W425" s="17">
        <v>225914.633</v>
      </c>
      <c r="X425" s="17">
        <v>64265.650400000013</v>
      </c>
      <c r="Y425" s="17">
        <v>11567.817072000002</v>
      </c>
      <c r="Z425" s="17">
        <v>121737.50347200001</v>
      </c>
      <c r="AA425" s="17">
        <v>8820.9934720000165</v>
      </c>
      <c r="AB425" s="17">
        <v>0</v>
      </c>
      <c r="AC425" s="17">
        <v>0</v>
      </c>
      <c r="AD425" s="17">
        <v>3323477.68</v>
      </c>
      <c r="AE425" s="17">
        <v>845341.44</v>
      </c>
      <c r="AF425" s="17">
        <v>3117868.79</v>
      </c>
      <c r="AG425" s="17">
        <v>797452.63</v>
      </c>
      <c r="AH425" s="17">
        <v>4124496.15</v>
      </c>
      <c r="AI425">
        <v>78.25</v>
      </c>
      <c r="AJ425">
        <v>0</v>
      </c>
      <c r="AK425" s="1">
        <v>20000</v>
      </c>
      <c r="AL425" s="1">
        <v>0</v>
      </c>
    </row>
    <row r="426" spans="1:38" x14ac:dyDescent="0.35">
      <c r="A426" t="s">
        <v>1409</v>
      </c>
      <c r="B426" t="s">
        <v>1410</v>
      </c>
      <c r="C426" s="2">
        <v>30692</v>
      </c>
      <c r="D426" s="3">
        <v>41</v>
      </c>
      <c r="E426" s="3" t="s">
        <v>64</v>
      </c>
      <c r="F426" s="3" t="s">
        <v>14</v>
      </c>
      <c r="G426" t="s">
        <v>1411</v>
      </c>
      <c r="H426" t="s">
        <v>104</v>
      </c>
      <c r="I426" t="s">
        <v>13</v>
      </c>
      <c r="J426" t="s">
        <v>13</v>
      </c>
      <c r="K426" s="17">
        <v>13000999.130000001</v>
      </c>
      <c r="L426" s="17">
        <v>3226680.8</v>
      </c>
      <c r="M426" s="10">
        <v>0.24818714067554895</v>
      </c>
      <c r="N426" s="17">
        <v>461477.14000000007</v>
      </c>
      <c r="O426" s="17">
        <v>0</v>
      </c>
      <c r="P426" s="17">
        <v>0</v>
      </c>
      <c r="Q426" s="17">
        <v>461477.14000000007</v>
      </c>
      <c r="R426" s="10">
        <v>0.14301914834587917</v>
      </c>
      <c r="S426" s="9">
        <v>1</v>
      </c>
      <c r="T426" s="17">
        <v>387201.69599999994</v>
      </c>
      <c r="U426" s="17">
        <v>-74275.444000000134</v>
      </c>
      <c r="V426" s="17" t="s">
        <v>2701</v>
      </c>
      <c r="W426" s="17">
        <v>910069.93910000019</v>
      </c>
      <c r="X426" s="17">
        <v>225867.65600000002</v>
      </c>
      <c r="Y426" s="17">
        <v>40656.178080000005</v>
      </c>
      <c r="Z426" s="17">
        <v>427857.87407999992</v>
      </c>
      <c r="AA426" s="17">
        <v>-33619.265920000151</v>
      </c>
      <c r="AB426" s="17">
        <v>752551.88100064639</v>
      </c>
      <c r="AC426" s="17">
        <v>186773.69955555641</v>
      </c>
      <c r="AD426" s="17">
        <v>10550485.98</v>
      </c>
      <c r="AE426" s="17">
        <v>2367692.7999999998</v>
      </c>
      <c r="AF426" s="17">
        <v>11478921.050000001</v>
      </c>
      <c r="AG426" s="17">
        <v>2585813.39</v>
      </c>
      <c r="AH426" s="17">
        <v>12765949.789999999</v>
      </c>
      <c r="AI426">
        <v>101.84</v>
      </c>
      <c r="AJ426">
        <v>109.2</v>
      </c>
      <c r="AK426" s="1">
        <v>20000</v>
      </c>
      <c r="AL426" s="1">
        <v>21840</v>
      </c>
    </row>
    <row r="427" spans="1:38" x14ac:dyDescent="0.35">
      <c r="A427" t="s">
        <v>1412</v>
      </c>
      <c r="B427" t="s">
        <v>1413</v>
      </c>
      <c r="C427" s="2">
        <v>42702</v>
      </c>
      <c r="D427" s="3">
        <v>8.0958904109589049</v>
      </c>
      <c r="E427" s="3" t="s">
        <v>64</v>
      </c>
      <c r="F427" s="3" t="s">
        <v>14</v>
      </c>
      <c r="G427" t="s">
        <v>1414</v>
      </c>
      <c r="H427" t="s">
        <v>216</v>
      </c>
      <c r="I427" t="s">
        <v>13</v>
      </c>
      <c r="J427" t="s">
        <v>13</v>
      </c>
      <c r="K427" s="17">
        <v>3310700.87</v>
      </c>
      <c r="L427" s="17">
        <v>803390.94999999984</v>
      </c>
      <c r="M427" s="10">
        <v>0.24266491644713278</v>
      </c>
      <c r="N427" s="17">
        <v>78487.300000000017</v>
      </c>
      <c r="O427" s="17">
        <v>0</v>
      </c>
      <c r="P427" s="17">
        <v>0</v>
      </c>
      <c r="Q427" s="17">
        <v>78487.300000000017</v>
      </c>
      <c r="R427" s="10">
        <v>9.7695026313154298E-2</v>
      </c>
      <c r="S427" s="9">
        <v>1</v>
      </c>
      <c r="T427" s="17">
        <v>96406.913999999975</v>
      </c>
      <c r="U427" s="17">
        <v>17919.613999999958</v>
      </c>
      <c r="V427" s="17" t="s">
        <v>64</v>
      </c>
      <c r="W427" s="17">
        <v>231749.06090000004</v>
      </c>
      <c r="X427" s="17">
        <v>56237.366499999996</v>
      </c>
      <c r="Y427" s="17">
        <v>10122.72597</v>
      </c>
      <c r="Z427" s="17">
        <v>106529.63996999997</v>
      </c>
      <c r="AA427" s="17">
        <v>28042.339969999957</v>
      </c>
      <c r="AB427" s="17">
        <v>0</v>
      </c>
      <c r="AC427" s="17">
        <v>0</v>
      </c>
      <c r="AD427" s="17">
        <v>4085043.54</v>
      </c>
      <c r="AE427" s="17">
        <v>918261.78</v>
      </c>
      <c r="AF427" s="17">
        <v>4162236.67</v>
      </c>
      <c r="AG427" s="17">
        <v>1004565.53</v>
      </c>
      <c r="AH427" s="17">
        <v>4030158.54</v>
      </c>
      <c r="AI427">
        <v>82.15</v>
      </c>
      <c r="AJ427">
        <v>0</v>
      </c>
      <c r="AK427" s="1">
        <v>20000</v>
      </c>
      <c r="AL427" s="1">
        <v>0</v>
      </c>
    </row>
    <row r="428" spans="1:38" x14ac:dyDescent="0.35">
      <c r="A428" t="s">
        <v>1415</v>
      </c>
      <c r="B428" t="s">
        <v>1416</v>
      </c>
      <c r="C428" s="2">
        <v>32744</v>
      </c>
      <c r="D428" s="3">
        <v>35.37808219178082</v>
      </c>
      <c r="E428" s="3" t="s">
        <v>64</v>
      </c>
      <c r="F428" s="3" t="s">
        <v>14</v>
      </c>
      <c r="G428" t="s">
        <v>1417</v>
      </c>
      <c r="H428" t="s">
        <v>192</v>
      </c>
      <c r="I428" t="s">
        <v>13</v>
      </c>
      <c r="J428" t="s">
        <v>13</v>
      </c>
      <c r="K428" s="17">
        <v>7218927.2599999998</v>
      </c>
      <c r="L428" s="17">
        <v>1956769.32</v>
      </c>
      <c r="M428" s="10">
        <v>0.27106095539186803</v>
      </c>
      <c r="N428" s="17">
        <v>276924.21999999997</v>
      </c>
      <c r="O428" s="17">
        <v>0</v>
      </c>
      <c r="P428" s="17">
        <v>8422.7457097988372</v>
      </c>
      <c r="Q428" s="17">
        <v>268501.47429020115</v>
      </c>
      <c r="R428" s="10">
        <v>0.13721672327231763</v>
      </c>
      <c r="S428" s="9">
        <v>1</v>
      </c>
      <c r="T428" s="17">
        <v>234812.31839999999</v>
      </c>
      <c r="U428" s="17">
        <v>-33689.15589020116</v>
      </c>
      <c r="V428" s="17" t="s">
        <v>2701</v>
      </c>
      <c r="W428" s="17">
        <v>505324.90820000001</v>
      </c>
      <c r="X428" s="17">
        <v>136973.8524</v>
      </c>
      <c r="Y428" s="17">
        <v>24655.293431999999</v>
      </c>
      <c r="Z428" s="17">
        <v>259467.611832</v>
      </c>
      <c r="AA428" s="17">
        <v>-17456.608167999977</v>
      </c>
      <c r="AB428" s="17">
        <v>357783.57066839386</v>
      </c>
      <c r="AC428" s="17">
        <v>96981.156488888766</v>
      </c>
      <c r="AD428" s="17">
        <v>7133144.29</v>
      </c>
      <c r="AE428" s="17">
        <v>1824701.69</v>
      </c>
      <c r="AF428" s="17">
        <v>8223626.8700000001</v>
      </c>
      <c r="AG428" s="17">
        <v>2249978.13</v>
      </c>
      <c r="AH428" s="17">
        <v>8751035.9199999999</v>
      </c>
      <c r="AI428">
        <v>82.49</v>
      </c>
      <c r="AJ428">
        <v>0</v>
      </c>
      <c r="AK428" s="1">
        <v>20000</v>
      </c>
      <c r="AL428" s="1">
        <v>0</v>
      </c>
    </row>
    <row r="429" spans="1:38" x14ac:dyDescent="0.35">
      <c r="A429" t="s">
        <v>1418</v>
      </c>
      <c r="B429" t="s">
        <v>1419</v>
      </c>
      <c r="C429" s="2">
        <v>35045</v>
      </c>
      <c r="D429" s="3">
        <v>29.073972602739726</v>
      </c>
      <c r="E429" s="3" t="s">
        <v>64</v>
      </c>
      <c r="F429" s="3" t="s">
        <v>14</v>
      </c>
      <c r="G429" t="s">
        <v>1420</v>
      </c>
      <c r="H429" t="s">
        <v>73</v>
      </c>
      <c r="I429" t="s">
        <v>13</v>
      </c>
      <c r="J429" t="s">
        <v>13</v>
      </c>
      <c r="K429" s="17">
        <v>5396972.3399999999</v>
      </c>
      <c r="L429" s="17">
        <v>1335530.21</v>
      </c>
      <c r="M429" s="10">
        <v>0.24745915410787522</v>
      </c>
      <c r="N429" s="17">
        <v>161784.49</v>
      </c>
      <c r="O429" s="17">
        <v>0</v>
      </c>
      <c r="P429" s="17">
        <v>5231.7310592250069</v>
      </c>
      <c r="Q429" s="17">
        <v>156552.75894077498</v>
      </c>
      <c r="R429" s="10">
        <v>0.1172214284398516</v>
      </c>
      <c r="S429" s="9">
        <v>1</v>
      </c>
      <c r="T429" s="17">
        <v>160263.62519999998</v>
      </c>
      <c r="U429" s="17">
        <v>3710.8662592250039</v>
      </c>
      <c r="V429" s="17" t="s">
        <v>64</v>
      </c>
      <c r="W429" s="17">
        <v>377788.0638</v>
      </c>
      <c r="X429" s="17">
        <v>93487.114699999991</v>
      </c>
      <c r="Y429" s="17">
        <v>16827.680645999997</v>
      </c>
      <c r="Z429" s="17">
        <v>177091.30584599997</v>
      </c>
      <c r="AA429" s="17">
        <v>15306.815845999983</v>
      </c>
      <c r="AB429" s="17">
        <v>0</v>
      </c>
      <c r="AC429" s="17">
        <v>0</v>
      </c>
      <c r="AD429" s="17">
        <v>6674692.2999999998</v>
      </c>
      <c r="AE429" s="17">
        <v>1680537.24</v>
      </c>
      <c r="AF429" s="17">
        <v>5645913.04</v>
      </c>
      <c r="AG429" s="17">
        <v>1451749.92</v>
      </c>
      <c r="AH429" s="17">
        <v>6057054.4900000002</v>
      </c>
      <c r="AI429">
        <v>89.1</v>
      </c>
      <c r="AJ429">
        <v>0</v>
      </c>
      <c r="AK429" s="1">
        <v>20000</v>
      </c>
      <c r="AL429" s="1">
        <v>0</v>
      </c>
    </row>
    <row r="430" spans="1:38" x14ac:dyDescent="0.35">
      <c r="A430" t="s">
        <v>1421</v>
      </c>
      <c r="B430" t="s">
        <v>1422</v>
      </c>
      <c r="C430" s="2">
        <v>34156</v>
      </c>
      <c r="D430" s="3">
        <v>31.509589041095889</v>
      </c>
      <c r="E430" s="3" t="s">
        <v>64</v>
      </c>
      <c r="F430" s="3" t="s">
        <v>14</v>
      </c>
      <c r="G430" t="s">
        <v>1423</v>
      </c>
      <c r="H430" t="s">
        <v>565</v>
      </c>
      <c r="I430" t="s">
        <v>13</v>
      </c>
      <c r="J430" t="s">
        <v>13</v>
      </c>
      <c r="K430" s="17">
        <v>4144229.61</v>
      </c>
      <c r="L430" s="17">
        <v>1275965.33</v>
      </c>
      <c r="M430" s="10">
        <v>0.30788963210945258</v>
      </c>
      <c r="N430" s="17">
        <v>180713.12000000002</v>
      </c>
      <c r="O430" s="17">
        <v>0</v>
      </c>
      <c r="P430" s="17">
        <v>0</v>
      </c>
      <c r="Q430" s="17">
        <v>180713.12000000002</v>
      </c>
      <c r="R430" s="10">
        <v>0.14162855036194441</v>
      </c>
      <c r="S430" s="9">
        <v>1.2</v>
      </c>
      <c r="T430" s="17">
        <v>183739.00752000001</v>
      </c>
      <c r="U430" s="17">
        <v>3025.8875199999893</v>
      </c>
      <c r="V430" s="17" t="s">
        <v>64</v>
      </c>
      <c r="W430" s="17">
        <v>290096.07270000002</v>
      </c>
      <c r="X430" s="17">
        <v>89317.573100000023</v>
      </c>
      <c r="Y430" s="17">
        <v>19292.595789600004</v>
      </c>
      <c r="Z430" s="17">
        <v>203031.60330960003</v>
      </c>
      <c r="AA430" s="17">
        <v>22318.483309600007</v>
      </c>
      <c r="AB430" s="17">
        <v>0</v>
      </c>
      <c r="AC430" s="17">
        <v>0</v>
      </c>
      <c r="AD430" s="17">
        <v>5956325.2199999997</v>
      </c>
      <c r="AE430" s="17">
        <v>1535261.82</v>
      </c>
      <c r="AF430" s="17">
        <v>4877468.4800000004</v>
      </c>
      <c r="AG430" s="17">
        <v>1417648.37</v>
      </c>
      <c r="AH430" s="17">
        <v>5341058.1399999997</v>
      </c>
      <c r="AI430">
        <v>77.59</v>
      </c>
      <c r="AJ430">
        <v>0</v>
      </c>
      <c r="AK430" s="1">
        <v>20000</v>
      </c>
      <c r="AL430" s="1">
        <v>0</v>
      </c>
    </row>
    <row r="431" spans="1:38" x14ac:dyDescent="0.35">
      <c r="A431" t="s">
        <v>1424</v>
      </c>
      <c r="B431" t="s">
        <v>1425</v>
      </c>
      <c r="C431" s="2">
        <v>41099</v>
      </c>
      <c r="D431" s="3">
        <v>12.487671232876712</v>
      </c>
      <c r="E431" s="3" t="s">
        <v>64</v>
      </c>
      <c r="F431" s="3" t="s">
        <v>14</v>
      </c>
      <c r="G431" t="s">
        <v>1426</v>
      </c>
      <c r="H431" t="s">
        <v>353</v>
      </c>
      <c r="I431" t="s">
        <v>13</v>
      </c>
      <c r="J431" t="s">
        <v>13</v>
      </c>
      <c r="K431" s="17">
        <v>5273514.18</v>
      </c>
      <c r="L431" s="17">
        <v>1649273.7399999998</v>
      </c>
      <c r="M431" s="10">
        <v>0.31274662088800903</v>
      </c>
      <c r="N431" s="17">
        <v>251769.77</v>
      </c>
      <c r="O431" s="17">
        <v>0</v>
      </c>
      <c r="P431" s="17">
        <v>0</v>
      </c>
      <c r="Q431" s="17">
        <v>251769.77</v>
      </c>
      <c r="R431" s="10">
        <v>0.15265493161856808</v>
      </c>
      <c r="S431" s="9">
        <v>1.2</v>
      </c>
      <c r="T431" s="17">
        <v>237495.41855999996</v>
      </c>
      <c r="U431" s="17">
        <v>-14274.351440000028</v>
      </c>
      <c r="V431" s="17" t="s">
        <v>2701</v>
      </c>
      <c r="W431" s="17">
        <v>369145.9926</v>
      </c>
      <c r="X431" s="17">
        <v>115449.16179999999</v>
      </c>
      <c r="Y431" s="17">
        <v>24937.018948799996</v>
      </c>
      <c r="Z431" s="17">
        <v>262432.43750879995</v>
      </c>
      <c r="AA431" s="17">
        <v>10662.667508799961</v>
      </c>
      <c r="AB431" s="17">
        <v>0</v>
      </c>
      <c r="AC431" s="17">
        <v>0</v>
      </c>
      <c r="AD431" s="17">
        <v>5040929.9800000004</v>
      </c>
      <c r="AE431" s="17">
        <v>1421299.64</v>
      </c>
      <c r="AF431" s="17">
        <v>4891137.05</v>
      </c>
      <c r="AG431" s="17">
        <v>1488974.76</v>
      </c>
      <c r="AH431" s="17">
        <v>5338445.8899999997</v>
      </c>
      <c r="AI431">
        <v>98.78</v>
      </c>
      <c r="AJ431">
        <v>0</v>
      </c>
      <c r="AK431" s="1">
        <v>20000</v>
      </c>
      <c r="AL431" s="1">
        <v>0</v>
      </c>
    </row>
    <row r="432" spans="1:38" x14ac:dyDescent="0.35">
      <c r="A432" t="s">
        <v>1427</v>
      </c>
      <c r="B432" t="s">
        <v>1428</v>
      </c>
      <c r="C432" s="2">
        <v>41106</v>
      </c>
      <c r="D432" s="3">
        <v>12.468493150684932</v>
      </c>
      <c r="E432" s="3" t="s">
        <v>64</v>
      </c>
      <c r="F432" s="3" t="s">
        <v>14</v>
      </c>
      <c r="G432" t="s">
        <v>1429</v>
      </c>
      <c r="H432" t="s">
        <v>209</v>
      </c>
      <c r="I432" t="s">
        <v>13</v>
      </c>
      <c r="J432" t="s">
        <v>13</v>
      </c>
      <c r="K432" s="17">
        <v>9492037.9399999995</v>
      </c>
      <c r="L432" s="17">
        <v>1527649.2799999998</v>
      </c>
      <c r="M432" s="26">
        <v>0.16094007310720881</v>
      </c>
      <c r="N432" s="17">
        <v>141789.18000000002</v>
      </c>
      <c r="O432" s="17">
        <v>0</v>
      </c>
      <c r="P432" s="17">
        <v>0</v>
      </c>
      <c r="Q432" s="17">
        <v>141789.18000000002</v>
      </c>
      <c r="R432" s="10">
        <v>9.2815269745684062E-2</v>
      </c>
      <c r="S432" s="9">
        <v>0.75</v>
      </c>
      <c r="T432" s="17">
        <v>137488.43519999998</v>
      </c>
      <c r="U432" s="17">
        <v>-4300.7448000000441</v>
      </c>
      <c r="V432" s="17" t="s">
        <v>2701</v>
      </c>
      <c r="W432" s="17">
        <v>664442.65580000007</v>
      </c>
      <c r="X432" s="17">
        <v>106935.44959999999</v>
      </c>
      <c r="Y432" s="17">
        <v>14436.285695999999</v>
      </c>
      <c r="Z432" s="17">
        <v>151924.72089599998</v>
      </c>
      <c r="AA432" s="17">
        <v>10135.540895999962</v>
      </c>
      <c r="AB432" s="17">
        <v>0</v>
      </c>
      <c r="AC432" s="17">
        <v>0</v>
      </c>
      <c r="AD432" s="17">
        <v>5960860.9000000004</v>
      </c>
      <c r="AE432" s="17">
        <v>793719.01</v>
      </c>
      <c r="AF432" s="17">
        <v>13305221.720000001</v>
      </c>
      <c r="AG432" s="17">
        <v>2205644.14</v>
      </c>
      <c r="AH432" s="17">
        <v>9052685.1199999992</v>
      </c>
      <c r="AI432">
        <v>104.85</v>
      </c>
      <c r="AJ432">
        <v>124.25</v>
      </c>
      <c r="AK432" s="1">
        <v>20000</v>
      </c>
      <c r="AL432" s="1">
        <v>24850</v>
      </c>
    </row>
    <row r="433" spans="1:38" x14ac:dyDescent="0.35">
      <c r="A433" t="s">
        <v>1430</v>
      </c>
      <c r="B433" t="s">
        <v>1431</v>
      </c>
      <c r="C433" s="2">
        <v>31495</v>
      </c>
      <c r="D433" s="3">
        <v>38.799999999999997</v>
      </c>
      <c r="E433" s="3" t="s">
        <v>64</v>
      </c>
      <c r="F433" s="3" t="s">
        <v>14</v>
      </c>
      <c r="G433" t="s">
        <v>1432</v>
      </c>
      <c r="H433" t="s">
        <v>493</v>
      </c>
      <c r="I433" t="s">
        <v>13</v>
      </c>
      <c r="J433" t="s">
        <v>13</v>
      </c>
      <c r="K433" s="17">
        <v>3513640.48</v>
      </c>
      <c r="L433" s="17">
        <v>1041514.8</v>
      </c>
      <c r="M433" s="10">
        <v>0.29642042375377009</v>
      </c>
      <c r="N433" s="17">
        <v>139765.51</v>
      </c>
      <c r="O433" s="17">
        <v>0</v>
      </c>
      <c r="P433" s="17">
        <v>0</v>
      </c>
      <c r="Q433" s="17">
        <v>139765.51</v>
      </c>
      <c r="R433" s="10">
        <v>0.13419445407784891</v>
      </c>
      <c r="S433" s="9">
        <v>1.2</v>
      </c>
      <c r="T433" s="17">
        <v>149978.1312</v>
      </c>
      <c r="U433" s="17">
        <v>10212.621199999994</v>
      </c>
      <c r="V433" s="17" t="s">
        <v>64</v>
      </c>
      <c r="W433" s="17">
        <v>245954.83360000001</v>
      </c>
      <c r="X433" s="17">
        <v>72906.036000000007</v>
      </c>
      <c r="Y433" s="17">
        <v>15747.703776000002</v>
      </c>
      <c r="Z433" s="17">
        <v>165725.83497600001</v>
      </c>
      <c r="AA433" s="17">
        <v>25960.324976000004</v>
      </c>
      <c r="AB433" s="17">
        <v>0</v>
      </c>
      <c r="AC433" s="17">
        <v>0</v>
      </c>
      <c r="AD433" s="17">
        <v>4626996.41</v>
      </c>
      <c r="AE433" s="17">
        <v>1039413.59</v>
      </c>
      <c r="AF433" s="17">
        <v>3613035.21</v>
      </c>
      <c r="AG433" s="17">
        <v>1045902.78</v>
      </c>
      <c r="AH433" s="17">
        <v>3569299.65</v>
      </c>
      <c r="AI433">
        <v>98.44</v>
      </c>
      <c r="AJ433">
        <v>0</v>
      </c>
      <c r="AK433" s="1">
        <v>20000</v>
      </c>
      <c r="AL433" s="1">
        <v>0</v>
      </c>
    </row>
    <row r="434" spans="1:38" x14ac:dyDescent="0.35">
      <c r="A434" t="s">
        <v>1433</v>
      </c>
      <c r="B434" t="s">
        <v>1434</v>
      </c>
      <c r="C434" s="2">
        <v>37929</v>
      </c>
      <c r="D434" s="3">
        <v>21.172602739726027</v>
      </c>
      <c r="E434" s="3" t="s">
        <v>64</v>
      </c>
      <c r="F434" s="3" t="s">
        <v>14</v>
      </c>
      <c r="G434" t="s">
        <v>1435</v>
      </c>
      <c r="H434" t="s">
        <v>205</v>
      </c>
      <c r="I434" t="s">
        <v>13</v>
      </c>
      <c r="J434" t="s">
        <v>13</v>
      </c>
      <c r="K434" s="17">
        <v>6759768.8899999997</v>
      </c>
      <c r="L434" s="17">
        <v>1966996.47</v>
      </c>
      <c r="M434" s="10">
        <v>0.29098575735479026</v>
      </c>
      <c r="N434" s="17">
        <v>301031.15000000002</v>
      </c>
      <c r="O434" s="17">
        <v>0</v>
      </c>
      <c r="P434" s="17">
        <v>1674.3675917100045</v>
      </c>
      <c r="Q434" s="17">
        <v>299356.78240829002</v>
      </c>
      <c r="R434" s="10">
        <v>0.15218979137684474</v>
      </c>
      <c r="S434" s="9">
        <v>1.2</v>
      </c>
      <c r="T434" s="17">
        <v>283247.49167999998</v>
      </c>
      <c r="U434" s="17">
        <v>-16109.290728290041</v>
      </c>
      <c r="V434" s="17" t="s">
        <v>2701</v>
      </c>
      <c r="W434" s="17">
        <v>473183.8223</v>
      </c>
      <c r="X434" s="17">
        <v>137689.75289999999</v>
      </c>
      <c r="Y434" s="17">
        <v>29740.986626399997</v>
      </c>
      <c r="Z434" s="17">
        <v>312988.47830639995</v>
      </c>
      <c r="AA434" s="17">
        <v>11957.328306399926</v>
      </c>
      <c r="AB434" s="17">
        <v>0</v>
      </c>
      <c r="AC434" s="17">
        <v>0</v>
      </c>
      <c r="AD434" s="17">
        <v>5599540.4500000002</v>
      </c>
      <c r="AE434" s="17">
        <v>1583761.16</v>
      </c>
      <c r="AF434" s="17">
        <v>6781085.0899999999</v>
      </c>
      <c r="AG434" s="17">
        <v>1927211.24</v>
      </c>
      <c r="AH434" s="17">
        <v>7178859.5</v>
      </c>
      <c r="AI434">
        <v>94.16</v>
      </c>
      <c r="AJ434">
        <v>0</v>
      </c>
      <c r="AK434" s="1">
        <v>20000</v>
      </c>
      <c r="AL434" s="1">
        <v>0</v>
      </c>
    </row>
    <row r="435" spans="1:38" x14ac:dyDescent="0.35">
      <c r="A435" t="s">
        <v>1436</v>
      </c>
      <c r="B435" t="s">
        <v>1437</v>
      </c>
      <c r="C435" s="2">
        <v>36843</v>
      </c>
      <c r="D435" s="3">
        <v>24.147945205479452</v>
      </c>
      <c r="E435" s="3" t="s">
        <v>64</v>
      </c>
      <c r="F435" s="3" t="s">
        <v>14</v>
      </c>
      <c r="G435" t="s">
        <v>1438</v>
      </c>
      <c r="H435" t="s">
        <v>743</v>
      </c>
      <c r="I435" t="s">
        <v>13</v>
      </c>
      <c r="J435" t="s">
        <v>13</v>
      </c>
      <c r="K435" s="17">
        <v>10990726.960000001</v>
      </c>
      <c r="L435" s="17">
        <v>2644722.6799999997</v>
      </c>
      <c r="M435" s="10">
        <v>0.24063218835526412</v>
      </c>
      <c r="N435" s="17">
        <v>346864.93000000005</v>
      </c>
      <c r="O435" s="17">
        <v>0</v>
      </c>
      <c r="P435" s="17">
        <v>0</v>
      </c>
      <c r="Q435" s="17">
        <v>346864.93000000005</v>
      </c>
      <c r="R435" s="10">
        <v>0.1311536111604715</v>
      </c>
      <c r="S435" s="9">
        <v>1</v>
      </c>
      <c r="T435" s="17">
        <v>317366.72159999993</v>
      </c>
      <c r="U435" s="17">
        <v>-29498.20840000012</v>
      </c>
      <c r="V435" s="17" t="s">
        <v>2701</v>
      </c>
      <c r="W435" s="17">
        <v>769350.88720000011</v>
      </c>
      <c r="X435" s="17">
        <v>185130.5876</v>
      </c>
      <c r="Y435" s="17">
        <v>33323.505767999995</v>
      </c>
      <c r="Z435" s="17">
        <v>350690.22736799991</v>
      </c>
      <c r="AA435" s="17">
        <v>3825.297367999854</v>
      </c>
      <c r="AB435" s="17">
        <v>0</v>
      </c>
      <c r="AC435" s="17">
        <v>0</v>
      </c>
      <c r="AD435" s="17">
        <v>11106825</v>
      </c>
      <c r="AE435" s="17">
        <v>2858017.73</v>
      </c>
      <c r="AF435" s="17">
        <v>11006073.84</v>
      </c>
      <c r="AG435" s="17">
        <v>2575635.61</v>
      </c>
      <c r="AH435" s="17">
        <v>12548959.529999999</v>
      </c>
      <c r="AI435">
        <v>87.58</v>
      </c>
      <c r="AJ435">
        <v>0</v>
      </c>
      <c r="AK435" s="1">
        <v>20000</v>
      </c>
      <c r="AL435" s="1">
        <v>0</v>
      </c>
    </row>
    <row r="436" spans="1:38" x14ac:dyDescent="0.35">
      <c r="A436" t="s">
        <v>1439</v>
      </c>
      <c r="B436" t="s">
        <v>1440</v>
      </c>
      <c r="C436" s="2">
        <v>35268</v>
      </c>
      <c r="D436" s="3">
        <v>28.463013698630139</v>
      </c>
      <c r="E436" s="3" t="s">
        <v>64</v>
      </c>
      <c r="F436" s="3" t="s">
        <v>14</v>
      </c>
      <c r="G436" t="s">
        <v>1441</v>
      </c>
      <c r="H436" t="s">
        <v>171</v>
      </c>
      <c r="I436" t="s">
        <v>13</v>
      </c>
      <c r="J436" t="s">
        <v>13</v>
      </c>
      <c r="K436" s="17">
        <v>4243962.8499999996</v>
      </c>
      <c r="L436" s="17">
        <v>1344025.1300000001</v>
      </c>
      <c r="M436" s="10">
        <v>0.31669106858463669</v>
      </c>
      <c r="N436" s="17">
        <v>192582.57</v>
      </c>
      <c r="O436" s="17">
        <v>0</v>
      </c>
      <c r="P436" s="17">
        <v>1259.1078900000002</v>
      </c>
      <c r="Q436" s="17">
        <v>191323.46210999999</v>
      </c>
      <c r="R436" s="10">
        <v>0.14235110478179822</v>
      </c>
      <c r="S436" s="9">
        <v>1.2</v>
      </c>
      <c r="T436" s="17">
        <v>193539.61872</v>
      </c>
      <c r="U436" s="17">
        <v>2216.1566100000055</v>
      </c>
      <c r="V436" s="17" t="s">
        <v>64</v>
      </c>
      <c r="W436" s="17">
        <v>297077.3995</v>
      </c>
      <c r="X436" s="17">
        <v>94081.75910000001</v>
      </c>
      <c r="Y436" s="17">
        <v>20321.6599656</v>
      </c>
      <c r="Z436" s="17">
        <v>213861.2786856</v>
      </c>
      <c r="AA436" s="17">
        <v>21278.708685599995</v>
      </c>
      <c r="AB436" s="17">
        <v>0</v>
      </c>
      <c r="AC436" s="17">
        <v>0</v>
      </c>
      <c r="AD436" s="17">
        <v>4924640.54</v>
      </c>
      <c r="AE436" s="17">
        <v>1620608.65</v>
      </c>
      <c r="AF436" s="17">
        <v>4445303.34</v>
      </c>
      <c r="AG436" s="17">
        <v>1458085.46</v>
      </c>
      <c r="AH436" s="17">
        <v>4599721.66</v>
      </c>
      <c r="AI436">
        <v>92.27</v>
      </c>
      <c r="AJ436">
        <v>0</v>
      </c>
      <c r="AK436" s="1">
        <v>20000</v>
      </c>
      <c r="AL436" s="1">
        <v>0</v>
      </c>
    </row>
    <row r="437" spans="1:38" x14ac:dyDescent="0.35">
      <c r="A437" t="s">
        <v>1442</v>
      </c>
      <c r="B437" t="s">
        <v>1443</v>
      </c>
      <c r="C437" s="2">
        <v>41473</v>
      </c>
      <c r="D437" s="3">
        <v>11.463013698630137</v>
      </c>
      <c r="E437" s="3" t="s">
        <v>64</v>
      </c>
      <c r="F437" s="3" t="s">
        <v>14</v>
      </c>
      <c r="G437" t="s">
        <v>1444</v>
      </c>
      <c r="H437" t="s">
        <v>565</v>
      </c>
      <c r="I437" t="s">
        <v>13</v>
      </c>
      <c r="J437" t="s">
        <v>13</v>
      </c>
      <c r="K437" s="17">
        <v>12203656.6</v>
      </c>
      <c r="L437" s="17">
        <v>3416237.46</v>
      </c>
      <c r="M437" s="10">
        <v>0.27993556128087055</v>
      </c>
      <c r="N437" s="17">
        <v>598739.41</v>
      </c>
      <c r="O437" s="17">
        <v>0</v>
      </c>
      <c r="P437" s="17">
        <v>15176.024682749994</v>
      </c>
      <c r="Q437" s="17">
        <v>583563.38531725004</v>
      </c>
      <c r="R437" s="10">
        <v>0.17082049832602972</v>
      </c>
      <c r="S437" s="9">
        <v>1</v>
      </c>
      <c r="T437" s="17">
        <v>409948.4952</v>
      </c>
      <c r="U437" s="17">
        <v>-173614.89011725003</v>
      </c>
      <c r="V437" s="17" t="s">
        <v>2701</v>
      </c>
      <c r="W437" s="17">
        <v>854255.96200000006</v>
      </c>
      <c r="X437" s="17">
        <v>239136.62220000004</v>
      </c>
      <c r="Y437" s="17">
        <v>43044.591996000003</v>
      </c>
      <c r="Z437" s="17">
        <v>452993.08719600004</v>
      </c>
      <c r="AA437" s="17">
        <v>-145746.322804</v>
      </c>
      <c r="AB437" s="17">
        <v>2892457.7843939923</v>
      </c>
      <c r="AC437" s="17">
        <v>809701.79335555551</v>
      </c>
      <c r="AD437" s="17">
        <v>15998052.24</v>
      </c>
      <c r="AE437" s="17">
        <v>4530001</v>
      </c>
      <c r="AF437" s="17">
        <v>12239286.779999999</v>
      </c>
      <c r="AG437" s="17">
        <v>3454406.02</v>
      </c>
      <c r="AH437" s="17">
        <v>13065319.07</v>
      </c>
      <c r="AI437">
        <v>93.4</v>
      </c>
      <c r="AJ437">
        <v>0</v>
      </c>
      <c r="AK437" s="1">
        <v>20000</v>
      </c>
      <c r="AL437" s="1">
        <v>0</v>
      </c>
    </row>
    <row r="438" spans="1:38" x14ac:dyDescent="0.35">
      <c r="A438" t="s">
        <v>1445</v>
      </c>
      <c r="B438" t="s">
        <v>1446</v>
      </c>
      <c r="C438" s="2">
        <v>31740</v>
      </c>
      <c r="D438" s="3">
        <v>38.128767123287673</v>
      </c>
      <c r="E438" s="3" t="s">
        <v>64</v>
      </c>
      <c r="F438" s="3" t="s">
        <v>14</v>
      </c>
      <c r="G438" t="s">
        <v>1447</v>
      </c>
      <c r="H438" t="s">
        <v>334</v>
      </c>
      <c r="I438" t="s">
        <v>13</v>
      </c>
      <c r="J438" t="s">
        <v>13</v>
      </c>
      <c r="K438" s="17">
        <v>4331842.08</v>
      </c>
      <c r="L438" s="17">
        <v>1244442.5900000001</v>
      </c>
      <c r="M438" s="10">
        <v>0.28727792172885491</v>
      </c>
      <c r="N438" s="17">
        <v>172023.62</v>
      </c>
      <c r="O438" s="17">
        <v>0</v>
      </c>
      <c r="P438" s="17">
        <v>3557.6682457500028</v>
      </c>
      <c r="Q438" s="17">
        <v>168465.95175424998</v>
      </c>
      <c r="R438" s="10">
        <v>0.13537462724917665</v>
      </c>
      <c r="S438" s="9">
        <v>1</v>
      </c>
      <c r="T438" s="17">
        <v>149333.11079999999</v>
      </c>
      <c r="U438" s="17">
        <v>-19132.840954249987</v>
      </c>
      <c r="V438" s="17" t="s">
        <v>2701</v>
      </c>
      <c r="W438" s="17">
        <v>303228.94560000004</v>
      </c>
      <c r="X438" s="17">
        <v>87110.981300000014</v>
      </c>
      <c r="Y438" s="17">
        <v>15679.976634000002</v>
      </c>
      <c r="Z438" s="17">
        <v>165013.08743399999</v>
      </c>
      <c r="AA438" s="17">
        <v>-7010.532566000009</v>
      </c>
      <c r="AB438" s="17">
        <v>135573.95190711771</v>
      </c>
      <c r="AC438" s="17">
        <v>38947.403144444499</v>
      </c>
      <c r="AD438" s="17">
        <v>5094027.29</v>
      </c>
      <c r="AE438" s="17">
        <v>1255394.69</v>
      </c>
      <c r="AF438" s="17">
        <v>4838750.42</v>
      </c>
      <c r="AG438" s="17">
        <v>1337049.9099999999</v>
      </c>
      <c r="AH438" s="17">
        <v>5570234.6399999997</v>
      </c>
      <c r="AI438">
        <v>77.77</v>
      </c>
      <c r="AJ438">
        <v>0</v>
      </c>
      <c r="AK438" s="1">
        <v>20000</v>
      </c>
      <c r="AL438" s="1">
        <v>0</v>
      </c>
    </row>
    <row r="439" spans="1:38" x14ac:dyDescent="0.35">
      <c r="A439" t="s">
        <v>1448</v>
      </c>
      <c r="B439" t="s">
        <v>1449</v>
      </c>
      <c r="C439" s="2">
        <v>42562</v>
      </c>
      <c r="D439" s="3">
        <v>8.4794520547945211</v>
      </c>
      <c r="E439" s="3" t="s">
        <v>64</v>
      </c>
      <c r="F439" s="3" t="s">
        <v>14</v>
      </c>
      <c r="G439" t="s">
        <v>1450</v>
      </c>
      <c r="H439" t="s">
        <v>226</v>
      </c>
      <c r="I439" t="s">
        <v>13</v>
      </c>
      <c r="J439" t="s">
        <v>13</v>
      </c>
      <c r="K439" s="17">
        <v>4605264.51</v>
      </c>
      <c r="L439" s="17">
        <v>1328080.5199999998</v>
      </c>
      <c r="M439" s="10">
        <v>0.28838311395928912</v>
      </c>
      <c r="N439" s="17">
        <v>190091.46</v>
      </c>
      <c r="O439" s="17">
        <v>0</v>
      </c>
      <c r="P439" s="17">
        <v>2722.0000946250002</v>
      </c>
      <c r="Q439" s="17">
        <v>187369.459905375</v>
      </c>
      <c r="R439" s="10">
        <v>0.14108290655853836</v>
      </c>
      <c r="S439" s="9">
        <v>1</v>
      </c>
      <c r="T439" s="17">
        <v>159369.66239999997</v>
      </c>
      <c r="U439" s="17">
        <v>-27999.797505375027</v>
      </c>
      <c r="V439" s="17" t="s">
        <v>2701</v>
      </c>
      <c r="W439" s="17">
        <v>322368.51569999999</v>
      </c>
      <c r="X439" s="17">
        <v>92965.636399999974</v>
      </c>
      <c r="Y439" s="17">
        <v>16733.814551999996</v>
      </c>
      <c r="Z439" s="17">
        <v>176103.47695199997</v>
      </c>
      <c r="AA439" s="17">
        <v>-13987.983048000024</v>
      </c>
      <c r="AB439" s="17">
        <v>269471.45367292163</v>
      </c>
      <c r="AC439" s="17">
        <v>77711.016933333463</v>
      </c>
      <c r="AD439" s="17">
        <v>2869763.03</v>
      </c>
      <c r="AE439" s="17">
        <v>947702.33</v>
      </c>
      <c r="AF439" s="17">
        <v>3399025.37</v>
      </c>
      <c r="AG439" s="17">
        <v>1003022.87</v>
      </c>
      <c r="AH439" s="17">
        <v>4429679.32</v>
      </c>
      <c r="AI439">
        <v>103.96</v>
      </c>
      <c r="AJ439">
        <v>119.8</v>
      </c>
      <c r="AK439" s="1">
        <v>20000</v>
      </c>
      <c r="AL439" s="1">
        <v>23960</v>
      </c>
    </row>
    <row r="440" spans="1:38" x14ac:dyDescent="0.35">
      <c r="A440" t="s">
        <v>1451</v>
      </c>
      <c r="B440" t="s">
        <v>1452</v>
      </c>
      <c r="C440" s="2">
        <v>29342</v>
      </c>
      <c r="D440" s="3">
        <v>44.698630136986303</v>
      </c>
      <c r="E440" s="3" t="s">
        <v>64</v>
      </c>
      <c r="F440" s="3" t="s">
        <v>14</v>
      </c>
      <c r="G440" t="s">
        <v>1453</v>
      </c>
      <c r="H440" t="s">
        <v>269</v>
      </c>
      <c r="I440" t="s">
        <v>13</v>
      </c>
      <c r="J440" t="s">
        <v>13</v>
      </c>
      <c r="K440" s="17">
        <v>9924609.8900000006</v>
      </c>
      <c r="L440" s="17">
        <v>3140738.31</v>
      </c>
      <c r="M440" s="10">
        <v>0.31645962358324997</v>
      </c>
      <c r="N440" s="17">
        <v>557135.74000000011</v>
      </c>
      <c r="O440" s="17">
        <v>0</v>
      </c>
      <c r="P440" s="17">
        <v>0</v>
      </c>
      <c r="Q440" s="17">
        <v>557135.74000000011</v>
      </c>
      <c r="R440" s="10">
        <v>0.17739005450600565</v>
      </c>
      <c r="S440" s="9">
        <v>1.2</v>
      </c>
      <c r="T440" s="17">
        <v>452266.31664000003</v>
      </c>
      <c r="U440" s="17">
        <v>-104869.42336000007</v>
      </c>
      <c r="V440" s="17" t="s">
        <v>2701</v>
      </c>
      <c r="W440" s="17">
        <v>694722.69230000011</v>
      </c>
      <c r="X440" s="17">
        <v>219851.68170000002</v>
      </c>
      <c r="Y440" s="17">
        <v>47487.963247199994</v>
      </c>
      <c r="Z440" s="17">
        <v>499754.27988720004</v>
      </c>
      <c r="AA440" s="17">
        <v>-57381.460112800065</v>
      </c>
      <c r="AB440" s="17">
        <v>1007350.9091174597</v>
      </c>
      <c r="AC440" s="17">
        <v>318785.88951555593</v>
      </c>
      <c r="AD440" s="17">
        <v>6670986.8399999999</v>
      </c>
      <c r="AE440" s="17">
        <v>1817302.56</v>
      </c>
      <c r="AF440" s="17">
        <v>11309088.560000001</v>
      </c>
      <c r="AG440" s="17">
        <v>3507912.45</v>
      </c>
      <c r="AH440" s="17">
        <v>12130497.560000001</v>
      </c>
      <c r="AI440">
        <v>81.819999999999993</v>
      </c>
      <c r="AJ440">
        <v>0</v>
      </c>
      <c r="AK440" s="1">
        <v>20000</v>
      </c>
      <c r="AL440" s="1">
        <v>0</v>
      </c>
    </row>
    <row r="441" spans="1:38" x14ac:dyDescent="0.35">
      <c r="A441" t="s">
        <v>1454</v>
      </c>
      <c r="B441" t="s">
        <v>1455</v>
      </c>
      <c r="C441" s="2">
        <v>35436</v>
      </c>
      <c r="D441" s="3">
        <v>28.002739726027396</v>
      </c>
      <c r="E441" s="3" t="s">
        <v>64</v>
      </c>
      <c r="F441" s="3" t="s">
        <v>14</v>
      </c>
      <c r="G441" t="s">
        <v>1456</v>
      </c>
      <c r="H441" t="s">
        <v>454</v>
      </c>
      <c r="I441" t="s">
        <v>13</v>
      </c>
      <c r="J441" t="s">
        <v>13</v>
      </c>
      <c r="K441" s="17">
        <v>7775540.5099999998</v>
      </c>
      <c r="L441" s="17">
        <v>1827837.45</v>
      </c>
      <c r="M441" s="10">
        <v>0.23507529124814502</v>
      </c>
      <c r="N441" s="17">
        <v>217665.09</v>
      </c>
      <c r="O441" s="17">
        <v>0</v>
      </c>
      <c r="P441" s="17">
        <v>0</v>
      </c>
      <c r="Q441" s="17">
        <v>217665.09</v>
      </c>
      <c r="R441" s="10">
        <v>0.11908339551747339</v>
      </c>
      <c r="S441" s="9">
        <v>0.75</v>
      </c>
      <c r="T441" s="17">
        <v>164505.37049999999</v>
      </c>
      <c r="U441" s="17">
        <v>-53159.719500000007</v>
      </c>
      <c r="V441" s="17" t="s">
        <v>2701</v>
      </c>
      <c r="W441" s="17">
        <v>544287.83570000005</v>
      </c>
      <c r="X441" s="17">
        <v>127948.62150000002</v>
      </c>
      <c r="Y441" s="17">
        <v>17273.063902500002</v>
      </c>
      <c r="Z441" s="17">
        <v>181778.43440249999</v>
      </c>
      <c r="AA441" s="17">
        <v>-35886.655597500008</v>
      </c>
      <c r="AB441" s="17">
        <v>848112.56774981564</v>
      </c>
      <c r="AC441" s="17">
        <v>199370.30887500005</v>
      </c>
      <c r="AD441" s="17">
        <v>8800702.9100000001</v>
      </c>
      <c r="AE441" s="17">
        <v>2184664.25</v>
      </c>
      <c r="AF441" s="17">
        <v>9212463.9499999993</v>
      </c>
      <c r="AG441" s="17">
        <v>2560966.14</v>
      </c>
      <c r="AH441" s="17">
        <v>9884802.5500000007</v>
      </c>
      <c r="AI441">
        <v>78.66</v>
      </c>
      <c r="AJ441">
        <v>0</v>
      </c>
      <c r="AK441" s="1">
        <v>20000</v>
      </c>
      <c r="AL441" s="1">
        <v>0</v>
      </c>
    </row>
    <row r="442" spans="1:38" x14ac:dyDescent="0.35">
      <c r="A442" t="s">
        <v>1457</v>
      </c>
      <c r="B442" t="s">
        <v>1458</v>
      </c>
      <c r="C442" s="2">
        <v>32279</v>
      </c>
      <c r="D442" s="3">
        <v>36.652054794520545</v>
      </c>
      <c r="E442" s="3" t="s">
        <v>64</v>
      </c>
      <c r="F442" s="3" t="s">
        <v>14</v>
      </c>
      <c r="G442" t="s">
        <v>1459</v>
      </c>
      <c r="H442" t="s">
        <v>73</v>
      </c>
      <c r="I442" t="s">
        <v>13</v>
      </c>
      <c r="J442" t="s">
        <v>13</v>
      </c>
      <c r="K442" s="17">
        <v>4484149.8</v>
      </c>
      <c r="L442" s="17">
        <v>867143.11</v>
      </c>
      <c r="M442" s="10">
        <v>0.19337960342002847</v>
      </c>
      <c r="N442" s="17">
        <v>93652.250000000015</v>
      </c>
      <c r="O442" s="17">
        <v>0</v>
      </c>
      <c r="P442" s="17">
        <v>263.6973583125</v>
      </c>
      <c r="Q442" s="17">
        <v>93388.552641687507</v>
      </c>
      <c r="R442" s="10">
        <v>0.1076968167822812</v>
      </c>
      <c r="S442" s="9">
        <v>0.75</v>
      </c>
      <c r="T442" s="17">
        <v>78042.8799</v>
      </c>
      <c r="U442" s="17">
        <v>-15345.672741687507</v>
      </c>
      <c r="V442" s="17" t="s">
        <v>2701</v>
      </c>
      <c r="W442" s="17">
        <v>313890.48600000003</v>
      </c>
      <c r="X442" s="17">
        <v>60700.017700000004</v>
      </c>
      <c r="Y442" s="17">
        <v>8194.5023895000013</v>
      </c>
      <c r="Z442" s="17">
        <v>86237.382289500005</v>
      </c>
      <c r="AA442" s="17">
        <v>-7414.8677105000097</v>
      </c>
      <c r="AB442" s="17">
        <v>213019.92958018123</v>
      </c>
      <c r="AC442" s="17">
        <v>41193.709502777834</v>
      </c>
      <c r="AD442" s="17">
        <v>9911267.2400000002</v>
      </c>
      <c r="AE442" s="17">
        <v>2235394.2400000002</v>
      </c>
      <c r="AF442" s="17">
        <v>5860068.9699999997</v>
      </c>
      <c r="AG442" s="17">
        <v>1152168.42</v>
      </c>
      <c r="AH442" s="17">
        <v>5650905.2999999998</v>
      </c>
      <c r="AI442">
        <v>79.349999999999994</v>
      </c>
      <c r="AJ442">
        <v>0</v>
      </c>
      <c r="AK442" s="1">
        <v>20000</v>
      </c>
      <c r="AL442" s="1">
        <v>0</v>
      </c>
    </row>
    <row r="443" spans="1:38" x14ac:dyDescent="0.35">
      <c r="A443" t="s">
        <v>1460</v>
      </c>
      <c r="B443" t="s">
        <v>1461</v>
      </c>
      <c r="C443" s="2">
        <v>32265</v>
      </c>
      <c r="D443" s="3">
        <v>36.69041095890411</v>
      </c>
      <c r="E443" s="3" t="s">
        <v>64</v>
      </c>
      <c r="F443" s="3" t="s">
        <v>14</v>
      </c>
      <c r="G443" t="s">
        <v>1462</v>
      </c>
      <c r="H443" t="s">
        <v>66</v>
      </c>
      <c r="I443" t="s">
        <v>13</v>
      </c>
      <c r="J443" t="s">
        <v>13</v>
      </c>
      <c r="K443" s="17">
        <v>6973897.1600000001</v>
      </c>
      <c r="L443" s="17">
        <v>1541492.8900000001</v>
      </c>
      <c r="M443" s="10">
        <v>0.22103751383681144</v>
      </c>
      <c r="N443" s="17">
        <v>174285.78999999998</v>
      </c>
      <c r="O443" s="17">
        <v>0</v>
      </c>
      <c r="P443" s="17">
        <v>0</v>
      </c>
      <c r="Q443" s="17">
        <v>174285.78999999998</v>
      </c>
      <c r="R443" s="10">
        <v>0.11306298662201417</v>
      </c>
      <c r="S443" s="9">
        <v>0.75</v>
      </c>
      <c r="T443" s="17">
        <v>138734.36010000002</v>
      </c>
      <c r="U443" s="17">
        <v>-35551.429899999959</v>
      </c>
      <c r="V443" s="17" t="s">
        <v>2701</v>
      </c>
      <c r="W443" s="17">
        <v>488172.80120000005</v>
      </c>
      <c r="X443" s="17">
        <v>107904.50230000001</v>
      </c>
      <c r="Y443" s="17">
        <v>14567.107810500002</v>
      </c>
      <c r="Z443" s="17">
        <v>153301.46791050001</v>
      </c>
      <c r="AA443" s="17">
        <v>-20984.322089499969</v>
      </c>
      <c r="AB443" s="17">
        <v>527419.82634657028</v>
      </c>
      <c r="AC443" s="17">
        <v>116579.56716388871</v>
      </c>
      <c r="AD443" s="17">
        <v>6801168.5599999996</v>
      </c>
      <c r="AE443" s="17">
        <v>1279719.68</v>
      </c>
      <c r="AF443" s="17">
        <v>6071158.46</v>
      </c>
      <c r="AG443" s="17">
        <v>1280202.3700000001</v>
      </c>
      <c r="AH443" s="17">
        <v>8074605.6399999997</v>
      </c>
      <c r="AI443">
        <v>86.37</v>
      </c>
      <c r="AJ443">
        <v>0</v>
      </c>
      <c r="AK443" s="1">
        <v>20000</v>
      </c>
      <c r="AL443" s="1">
        <v>0</v>
      </c>
    </row>
    <row r="444" spans="1:38" x14ac:dyDescent="0.35">
      <c r="A444" t="s">
        <v>1463</v>
      </c>
      <c r="B444" t="s">
        <v>1464</v>
      </c>
      <c r="C444" s="2">
        <v>40154</v>
      </c>
      <c r="D444" s="3">
        <v>15.076712328767123</v>
      </c>
      <c r="E444" s="3" t="s">
        <v>64</v>
      </c>
      <c r="F444" s="3" t="s">
        <v>14</v>
      </c>
      <c r="G444" t="s">
        <v>1465</v>
      </c>
      <c r="H444" t="s">
        <v>334</v>
      </c>
      <c r="I444" t="s">
        <v>13</v>
      </c>
      <c r="J444" t="s">
        <v>13</v>
      </c>
      <c r="K444" s="17">
        <v>6564697.1100000003</v>
      </c>
      <c r="L444" s="17">
        <v>1881837.6800000002</v>
      </c>
      <c r="M444" s="10">
        <v>0.28666024471005641</v>
      </c>
      <c r="N444" s="17">
        <v>290428.81</v>
      </c>
      <c r="O444" s="17">
        <v>0</v>
      </c>
      <c r="P444" s="17">
        <v>6573.1173313499894</v>
      </c>
      <c r="Q444" s="17">
        <v>283855.69266865001</v>
      </c>
      <c r="R444" s="10">
        <v>0.15083962643826432</v>
      </c>
      <c r="S444" s="9">
        <v>1</v>
      </c>
      <c r="T444" s="17">
        <v>225820.52160000001</v>
      </c>
      <c r="U444" s="17">
        <v>-58035.171068650001</v>
      </c>
      <c r="V444" s="17" t="s">
        <v>2701</v>
      </c>
      <c r="W444" s="17">
        <v>459528.79770000005</v>
      </c>
      <c r="X444" s="17">
        <v>131728.63760000002</v>
      </c>
      <c r="Y444" s="17">
        <v>23711.154768</v>
      </c>
      <c r="Z444" s="17">
        <v>249531.67636800001</v>
      </c>
      <c r="AA444" s="17">
        <v>-40897.133631999983</v>
      </c>
      <c r="AB444" s="17">
        <v>792597.8650627475</v>
      </c>
      <c r="AC444" s="17">
        <v>227206.29795555546</v>
      </c>
      <c r="AD444" s="17">
        <v>3921467.93</v>
      </c>
      <c r="AE444" s="17">
        <v>1160531</v>
      </c>
      <c r="AF444" s="17">
        <v>5087944.7699999996</v>
      </c>
      <c r="AG444" s="17">
        <v>1591467.01</v>
      </c>
      <c r="AH444" s="17">
        <v>6993750.5700000003</v>
      </c>
      <c r="AI444">
        <v>93.87</v>
      </c>
      <c r="AJ444">
        <v>0</v>
      </c>
      <c r="AK444" s="1">
        <v>20000</v>
      </c>
      <c r="AL444" s="1">
        <v>0</v>
      </c>
    </row>
    <row r="445" spans="1:38" x14ac:dyDescent="0.35">
      <c r="A445" t="s">
        <v>1466</v>
      </c>
      <c r="B445" s="4" t="s">
        <v>1467</v>
      </c>
      <c r="C445" s="5">
        <v>35366</v>
      </c>
      <c r="D445" s="3">
        <v>28.194520547945206</v>
      </c>
      <c r="E445" s="3" t="s">
        <v>64</v>
      </c>
      <c r="F445" s="6" t="s">
        <v>14</v>
      </c>
      <c r="G445" t="s">
        <v>1468</v>
      </c>
      <c r="H445" t="s">
        <v>297</v>
      </c>
      <c r="I445" t="s">
        <v>13</v>
      </c>
      <c r="J445" t="s">
        <v>13</v>
      </c>
      <c r="K445" s="17">
        <v>3757362.93</v>
      </c>
      <c r="L445" s="17">
        <v>1217829.9300000002</v>
      </c>
      <c r="M445" s="10">
        <v>0.32411825865328375</v>
      </c>
      <c r="N445" s="17">
        <v>169595.66</v>
      </c>
      <c r="O445" s="17">
        <v>0</v>
      </c>
      <c r="P445" s="17">
        <v>7974.2453968499613</v>
      </c>
      <c r="Q445" s="17">
        <v>161621.41460315004</v>
      </c>
      <c r="R445" s="10">
        <v>0.13271263139603576</v>
      </c>
      <c r="S445" s="9">
        <v>1.2</v>
      </c>
      <c r="T445" s="17">
        <v>175367.50992000001</v>
      </c>
      <c r="U445" s="17">
        <v>13746.095316849969</v>
      </c>
      <c r="V445" s="17" t="s">
        <v>64</v>
      </c>
      <c r="W445" s="17">
        <v>263015.40510000003</v>
      </c>
      <c r="X445" s="17">
        <v>85248.09510000002</v>
      </c>
      <c r="Y445" s="17">
        <v>18413.588541600002</v>
      </c>
      <c r="Z445" s="17">
        <v>193781.09846160002</v>
      </c>
      <c r="AA445" s="17">
        <v>24185.438461600017</v>
      </c>
      <c r="AB445" s="17">
        <v>0</v>
      </c>
      <c r="AC445" s="17">
        <v>0</v>
      </c>
      <c r="AD445" s="17">
        <v>5077815.43</v>
      </c>
      <c r="AE445" s="17">
        <v>1360676.79</v>
      </c>
      <c r="AF445" s="17">
        <v>4925285.8499999996</v>
      </c>
      <c r="AG445" s="17">
        <v>1425016.75</v>
      </c>
      <c r="AH445" s="17">
        <v>5178695.8499999996</v>
      </c>
      <c r="AI445">
        <v>72.55</v>
      </c>
      <c r="AJ445">
        <v>0</v>
      </c>
      <c r="AK445" s="1">
        <v>20000</v>
      </c>
      <c r="AL445" s="1">
        <v>0</v>
      </c>
    </row>
    <row r="446" spans="1:38" x14ac:dyDescent="0.35">
      <c r="A446" t="s">
        <v>1469</v>
      </c>
      <c r="B446" t="s">
        <v>1470</v>
      </c>
      <c r="C446" s="2">
        <v>44088</v>
      </c>
      <c r="D446" s="3">
        <v>4.2986301369863016</v>
      </c>
      <c r="E446" s="3" t="s">
        <v>64</v>
      </c>
      <c r="F446" s="3" t="s">
        <v>14</v>
      </c>
      <c r="G446" t="s">
        <v>1471</v>
      </c>
      <c r="H446" t="s">
        <v>120</v>
      </c>
      <c r="I446" t="s">
        <v>13</v>
      </c>
      <c r="J446" t="s">
        <v>13</v>
      </c>
      <c r="K446" s="17">
        <v>3401987.68</v>
      </c>
      <c r="L446" s="17">
        <v>947127.5</v>
      </c>
      <c r="M446" s="10">
        <v>0.27840415342127284</v>
      </c>
      <c r="N446" s="17">
        <v>116977.84</v>
      </c>
      <c r="O446" s="17">
        <v>0</v>
      </c>
      <c r="P446" s="17">
        <v>0</v>
      </c>
      <c r="Q446" s="17">
        <v>116977.84</v>
      </c>
      <c r="R446" s="10">
        <v>0.12350801766393647</v>
      </c>
      <c r="S446" s="9">
        <v>1</v>
      </c>
      <c r="T446" s="17">
        <v>113655.3</v>
      </c>
      <c r="U446" s="17">
        <v>-3322.5399999999936</v>
      </c>
      <c r="V446" s="17" t="s">
        <v>2701</v>
      </c>
      <c r="W446" s="17">
        <v>238139.13760000005</v>
      </c>
      <c r="X446" s="17">
        <v>66298.925000000017</v>
      </c>
      <c r="Y446" s="17">
        <v>11933.806500000002</v>
      </c>
      <c r="Z446" s="17">
        <v>125589.10650000001</v>
      </c>
      <c r="AA446" s="17">
        <v>8611.2665000000125</v>
      </c>
      <c r="AB446" s="17">
        <v>0</v>
      </c>
      <c r="AC446" s="17">
        <v>0</v>
      </c>
      <c r="AD446" s="17">
        <v>2186797.09</v>
      </c>
      <c r="AE446" s="17">
        <v>717603</v>
      </c>
      <c r="AF446" s="17">
        <v>3202052.34</v>
      </c>
      <c r="AG446" s="17">
        <v>934030.67</v>
      </c>
      <c r="AH446" s="17">
        <v>3213456.13</v>
      </c>
      <c r="AI446">
        <v>105.87</v>
      </c>
      <c r="AJ446">
        <v>131.53</v>
      </c>
      <c r="AK446" s="1">
        <v>20000</v>
      </c>
      <c r="AL446" s="1">
        <v>26305</v>
      </c>
    </row>
    <row r="447" spans="1:38" x14ac:dyDescent="0.35">
      <c r="A447" t="s">
        <v>1472</v>
      </c>
      <c r="B447" t="s">
        <v>1473</v>
      </c>
      <c r="C447" s="2">
        <v>36780</v>
      </c>
      <c r="D447" s="3">
        <v>24.32054794520548</v>
      </c>
      <c r="E447" s="3" t="s">
        <v>64</v>
      </c>
      <c r="F447" s="3" t="s">
        <v>14</v>
      </c>
      <c r="G447" t="s">
        <v>1474</v>
      </c>
      <c r="H447" t="s">
        <v>694</v>
      </c>
      <c r="I447" t="s">
        <v>13</v>
      </c>
      <c r="J447" t="s">
        <v>13</v>
      </c>
      <c r="K447" s="17">
        <v>3134381.31</v>
      </c>
      <c r="L447" s="17">
        <v>800079.15000000014</v>
      </c>
      <c r="M447" s="10">
        <v>0.25525903547453199</v>
      </c>
      <c r="N447" s="17">
        <v>83287.51999999999</v>
      </c>
      <c r="O447" s="17">
        <v>0</v>
      </c>
      <c r="P447" s="17">
        <v>0</v>
      </c>
      <c r="Q447" s="17">
        <v>83287.51999999999</v>
      </c>
      <c r="R447" s="10">
        <v>0.10409910069522493</v>
      </c>
      <c r="S447" s="9">
        <v>1</v>
      </c>
      <c r="T447" s="17">
        <v>96009.498000000007</v>
      </c>
      <c r="U447" s="17">
        <v>12721.978000000017</v>
      </c>
      <c r="V447" s="17" t="s">
        <v>64</v>
      </c>
      <c r="W447" s="17">
        <v>219406.69170000002</v>
      </c>
      <c r="X447" s="17">
        <v>56005.54050000001</v>
      </c>
      <c r="Y447" s="17">
        <v>10080.997290000001</v>
      </c>
      <c r="Z447" s="17">
        <v>106090.49529000001</v>
      </c>
      <c r="AA447" s="17">
        <v>22802.975290000017</v>
      </c>
      <c r="AB447" s="17">
        <v>0</v>
      </c>
      <c r="AC447" s="17">
        <v>0</v>
      </c>
      <c r="AD447" s="17">
        <v>4581162.46</v>
      </c>
      <c r="AE447" s="17">
        <v>997562.51</v>
      </c>
      <c r="AF447" s="17">
        <v>3964755.34</v>
      </c>
      <c r="AG447" s="17">
        <v>935836.8</v>
      </c>
      <c r="AH447" s="17">
        <v>4456404.49</v>
      </c>
      <c r="AI447">
        <v>70.33</v>
      </c>
      <c r="AJ447">
        <v>0</v>
      </c>
      <c r="AK447" s="1">
        <v>20000</v>
      </c>
      <c r="AL447" s="1">
        <v>0</v>
      </c>
    </row>
    <row r="448" spans="1:38" x14ac:dyDescent="0.35">
      <c r="A448" t="s">
        <v>1475</v>
      </c>
      <c r="B448" t="s">
        <v>1476</v>
      </c>
      <c r="C448" s="2">
        <v>45369</v>
      </c>
      <c r="D448" s="3">
        <v>0.78904109589041094</v>
      </c>
      <c r="E448" s="3" t="s">
        <v>64</v>
      </c>
      <c r="F448" s="3" t="s">
        <v>14</v>
      </c>
      <c r="G448" t="s">
        <v>1477</v>
      </c>
      <c r="H448" t="s">
        <v>400</v>
      </c>
      <c r="I448" t="s">
        <v>13</v>
      </c>
      <c r="J448" t="s">
        <v>13</v>
      </c>
      <c r="K448" s="17">
        <v>1969146.77</v>
      </c>
      <c r="L448" s="17">
        <v>360287.83999999997</v>
      </c>
      <c r="M448" s="10">
        <v>0.18296647334215721</v>
      </c>
      <c r="N448" s="17">
        <v>54166.600000000006</v>
      </c>
      <c r="O448" s="17">
        <v>28422.85</v>
      </c>
      <c r="P448" s="17">
        <v>562.14669562500058</v>
      </c>
      <c r="Q448" s="17">
        <v>25181.603304375007</v>
      </c>
      <c r="R448" s="10">
        <v>6.9893014719494856E-2</v>
      </c>
      <c r="S448" s="9">
        <v>0.75</v>
      </c>
      <c r="T448" s="17">
        <v>32425.905599999998</v>
      </c>
      <c r="U448" s="17">
        <v>7244.3022956249915</v>
      </c>
      <c r="V448" s="17" t="s">
        <v>64</v>
      </c>
      <c r="W448" s="17">
        <v>137840.2739</v>
      </c>
      <c r="X448" s="17">
        <v>25220.148799999999</v>
      </c>
      <c r="Y448" s="17">
        <v>3404.720088</v>
      </c>
      <c r="Z448" s="17">
        <v>35830.625688</v>
      </c>
      <c r="AA448" s="17">
        <v>-18335.974312000006</v>
      </c>
      <c r="AB448" s="17">
        <v>556749.67164645332</v>
      </c>
      <c r="AC448" s="17">
        <v>101866.52395555559</v>
      </c>
      <c r="AD448" s="17">
        <v>0</v>
      </c>
      <c r="AE448" s="17">
        <v>0</v>
      </c>
      <c r="AF448" s="17">
        <v>0</v>
      </c>
      <c r="AG448" s="17">
        <v>0</v>
      </c>
      <c r="AH448" s="17">
        <v>2852762.16</v>
      </c>
      <c r="AI448">
        <v>69.03</v>
      </c>
      <c r="AJ448">
        <v>0</v>
      </c>
      <c r="AK448" s="1">
        <v>20000</v>
      </c>
      <c r="AL448" s="1">
        <v>0</v>
      </c>
    </row>
    <row r="449" spans="1:38" x14ac:dyDescent="0.35">
      <c r="A449" t="s">
        <v>1478</v>
      </c>
      <c r="B449" t="s">
        <v>1479</v>
      </c>
      <c r="C449" s="2">
        <v>43451</v>
      </c>
      <c r="D449" s="3">
        <v>6.043835616438356</v>
      </c>
      <c r="E449" s="3" t="s">
        <v>64</v>
      </c>
      <c r="F449" s="3" t="s">
        <v>14</v>
      </c>
      <c r="G449" t="s">
        <v>1480</v>
      </c>
      <c r="H449" t="s">
        <v>334</v>
      </c>
      <c r="I449" t="s">
        <v>13</v>
      </c>
      <c r="J449" t="s">
        <v>13</v>
      </c>
      <c r="K449" s="17">
        <v>2797336.21</v>
      </c>
      <c r="L449" s="17">
        <v>1227813.23</v>
      </c>
      <c r="M449" s="10">
        <v>0.43892229529320681</v>
      </c>
      <c r="N449" s="17">
        <v>173124.64</v>
      </c>
      <c r="O449" s="17">
        <v>0</v>
      </c>
      <c r="P449" s="17">
        <v>17748.175215982425</v>
      </c>
      <c r="Q449" s="17">
        <v>155376.46478401759</v>
      </c>
      <c r="R449" s="10">
        <v>0.12654731272444231</v>
      </c>
      <c r="S449" s="9">
        <v>1.2</v>
      </c>
      <c r="T449" s="17">
        <v>176805.10511999999</v>
      </c>
      <c r="U449" s="17">
        <v>21428.640335982403</v>
      </c>
      <c r="V449" s="17" t="s">
        <v>64</v>
      </c>
      <c r="W449" s="17">
        <v>195813.53470000002</v>
      </c>
      <c r="X449" s="17">
        <v>85946.926100000012</v>
      </c>
      <c r="Y449" s="17">
        <v>18564.536037599999</v>
      </c>
      <c r="Z449" s="17">
        <v>195369.64115759998</v>
      </c>
      <c r="AA449" s="17">
        <v>22245.001157599967</v>
      </c>
      <c r="AB449" s="17">
        <v>0</v>
      </c>
      <c r="AC449" s="17">
        <v>0</v>
      </c>
      <c r="AD449" s="17">
        <v>3889978.86</v>
      </c>
      <c r="AE449" s="17">
        <v>1117081.72</v>
      </c>
      <c r="AF449" s="17">
        <v>3199864.85</v>
      </c>
      <c r="AG449" s="17">
        <v>1136609.03</v>
      </c>
      <c r="AH449" s="17">
        <v>3137508.07</v>
      </c>
      <c r="AI449">
        <v>89.16</v>
      </c>
      <c r="AJ449">
        <v>0</v>
      </c>
      <c r="AK449" s="1">
        <v>20000</v>
      </c>
      <c r="AL449" s="1">
        <v>0</v>
      </c>
    </row>
    <row r="450" spans="1:38" x14ac:dyDescent="0.35">
      <c r="A450" t="s">
        <v>1481</v>
      </c>
      <c r="B450" t="s">
        <v>1482</v>
      </c>
      <c r="C450" s="2">
        <v>37384</v>
      </c>
      <c r="D450" s="3">
        <v>22.665753424657535</v>
      </c>
      <c r="E450" s="3" t="s">
        <v>64</v>
      </c>
      <c r="F450" s="3" t="s">
        <v>14</v>
      </c>
      <c r="G450" t="s">
        <v>1483</v>
      </c>
      <c r="H450" t="s">
        <v>96</v>
      </c>
      <c r="I450" t="s">
        <v>13</v>
      </c>
      <c r="J450" t="s">
        <v>13</v>
      </c>
      <c r="K450" s="17">
        <v>3800877.89</v>
      </c>
      <c r="L450" s="17">
        <v>1093358.99</v>
      </c>
      <c r="M450" s="10">
        <v>0.287659593820837</v>
      </c>
      <c r="N450" s="17">
        <v>146995.07999999999</v>
      </c>
      <c r="O450" s="17">
        <v>0</v>
      </c>
      <c r="P450" s="17">
        <v>0</v>
      </c>
      <c r="Q450" s="17">
        <v>146995.07999999999</v>
      </c>
      <c r="R450" s="10">
        <v>0.13444356459720516</v>
      </c>
      <c r="S450" s="9">
        <v>1</v>
      </c>
      <c r="T450" s="17">
        <v>131203.07879999999</v>
      </c>
      <c r="U450" s="17">
        <v>-15792.001199999999</v>
      </c>
      <c r="V450" s="17" t="s">
        <v>2701</v>
      </c>
      <c r="W450" s="17">
        <v>266061.45230000006</v>
      </c>
      <c r="X450" s="17">
        <v>76535.129300000015</v>
      </c>
      <c r="Y450" s="17">
        <v>13776.323274000002</v>
      </c>
      <c r="Z450" s="17">
        <v>144979.40207399998</v>
      </c>
      <c r="AA450" s="17">
        <v>-2015.6779260000039</v>
      </c>
      <c r="AB450" s="17">
        <v>38928.688423910527</v>
      </c>
      <c r="AC450" s="17">
        <v>11198.210700000021</v>
      </c>
      <c r="AD450" s="17">
        <v>4988991.32</v>
      </c>
      <c r="AE450" s="17">
        <v>1399111.84</v>
      </c>
      <c r="AF450" s="17">
        <v>4359707.37</v>
      </c>
      <c r="AG450" s="17">
        <v>1299638.94</v>
      </c>
      <c r="AH450" s="17">
        <v>4724579.59</v>
      </c>
      <c r="AI450">
        <v>80.45</v>
      </c>
      <c r="AJ450">
        <v>0</v>
      </c>
      <c r="AK450" s="1">
        <v>20000</v>
      </c>
      <c r="AL450" s="1">
        <v>0</v>
      </c>
    </row>
    <row r="451" spans="1:38" x14ac:dyDescent="0.35">
      <c r="A451" t="s">
        <v>1484</v>
      </c>
      <c r="B451" t="s">
        <v>1485</v>
      </c>
      <c r="C451" s="2">
        <v>34544</v>
      </c>
      <c r="D451" s="3">
        <v>30.446575342465753</v>
      </c>
      <c r="E451" s="3" t="s">
        <v>64</v>
      </c>
      <c r="F451" s="3" t="s">
        <v>14</v>
      </c>
      <c r="G451" t="s">
        <v>1486</v>
      </c>
      <c r="H451" t="s">
        <v>73</v>
      </c>
      <c r="I451" t="s">
        <v>13</v>
      </c>
      <c r="J451" t="s">
        <v>13</v>
      </c>
      <c r="K451" s="17">
        <v>7628929.8099999996</v>
      </c>
      <c r="L451" s="17">
        <v>2204739.44</v>
      </c>
      <c r="M451" s="10">
        <v>0.28899721126153605</v>
      </c>
      <c r="N451" s="17">
        <v>326995.33999999997</v>
      </c>
      <c r="O451" s="17">
        <v>0</v>
      </c>
      <c r="P451" s="17">
        <v>0</v>
      </c>
      <c r="Q451" s="17">
        <v>326995.33999999997</v>
      </c>
      <c r="R451" s="10">
        <v>0.14831473237490594</v>
      </c>
      <c r="S451" s="9">
        <v>1</v>
      </c>
      <c r="T451" s="17">
        <v>264568.7328</v>
      </c>
      <c r="U451" s="17">
        <v>-62426.607199999969</v>
      </c>
      <c r="V451" s="17" t="s">
        <v>2701</v>
      </c>
      <c r="W451" s="17">
        <v>534025.08669999999</v>
      </c>
      <c r="X451" s="17">
        <v>154331.76079999999</v>
      </c>
      <c r="Y451" s="17">
        <v>27779.716943999996</v>
      </c>
      <c r="Z451" s="17">
        <v>292348.44974399998</v>
      </c>
      <c r="AA451" s="17">
        <v>-34646.890255999984</v>
      </c>
      <c r="AB451" s="17">
        <v>666036.61261717777</v>
      </c>
      <c r="AC451" s="17">
        <v>192482.72364444437</v>
      </c>
      <c r="AD451" s="17">
        <v>10935057.359999999</v>
      </c>
      <c r="AE451" s="17">
        <v>3530883.02</v>
      </c>
      <c r="AF451" s="17">
        <v>9893224.2300000004</v>
      </c>
      <c r="AG451" s="17">
        <v>2823287.19</v>
      </c>
      <c r="AH451" s="17">
        <v>10177755.48</v>
      </c>
      <c r="AI451">
        <v>74.959999999999994</v>
      </c>
      <c r="AJ451">
        <v>0</v>
      </c>
      <c r="AK451" s="1">
        <v>20000</v>
      </c>
      <c r="AL451" s="1">
        <v>0</v>
      </c>
    </row>
    <row r="452" spans="1:38" x14ac:dyDescent="0.35">
      <c r="A452" t="s">
        <v>1487</v>
      </c>
      <c r="B452" t="s">
        <v>1488</v>
      </c>
      <c r="C452" s="2">
        <v>37998</v>
      </c>
      <c r="D452" s="3">
        <v>20.983561643835618</v>
      </c>
      <c r="E452" s="3" t="s">
        <v>64</v>
      </c>
      <c r="F452" s="3" t="s">
        <v>14</v>
      </c>
      <c r="G452" t="s">
        <v>1489</v>
      </c>
      <c r="H452" t="s">
        <v>116</v>
      </c>
      <c r="I452" t="s">
        <v>13</v>
      </c>
      <c r="J452" t="s">
        <v>13</v>
      </c>
      <c r="K452" s="17">
        <v>7700376.9500000002</v>
      </c>
      <c r="L452" s="17">
        <v>2286455.6799999997</v>
      </c>
      <c r="M452" s="10">
        <v>0.29692776014036554</v>
      </c>
      <c r="N452" s="17">
        <v>370819.83999999997</v>
      </c>
      <c r="O452" s="17">
        <v>0</v>
      </c>
      <c r="P452" s="17">
        <v>15474.990162314993</v>
      </c>
      <c r="Q452" s="17">
        <v>355344.849837685</v>
      </c>
      <c r="R452" s="10">
        <v>0.15541296205561486</v>
      </c>
      <c r="S452" s="9">
        <v>1.2</v>
      </c>
      <c r="T452" s="17">
        <v>329249.61791999993</v>
      </c>
      <c r="U452" s="17">
        <v>-26095.231917685072</v>
      </c>
      <c r="V452" s="17" t="s">
        <v>2701</v>
      </c>
      <c r="W452" s="17">
        <v>539026.38650000002</v>
      </c>
      <c r="X452" s="17">
        <v>160051.89759999997</v>
      </c>
      <c r="Y452" s="17">
        <v>34571.209881599993</v>
      </c>
      <c r="Z452" s="17">
        <v>363820.82780159992</v>
      </c>
      <c r="AA452" s="17">
        <v>-6999.0121984000434</v>
      </c>
      <c r="AB452" s="17">
        <v>130952.39422491606</v>
      </c>
      <c r="AC452" s="17">
        <v>38883.401102222466</v>
      </c>
      <c r="AD452" s="17">
        <v>8112634.8799999999</v>
      </c>
      <c r="AE452" s="17">
        <v>2529091.9500000002</v>
      </c>
      <c r="AF452" s="17">
        <v>8202677.5</v>
      </c>
      <c r="AG452" s="17">
        <v>2440059.64</v>
      </c>
      <c r="AH452" s="17">
        <v>9421526.7300000004</v>
      </c>
      <c r="AI452">
        <v>81.73</v>
      </c>
      <c r="AJ452">
        <v>0</v>
      </c>
      <c r="AK452" s="1">
        <v>20000</v>
      </c>
      <c r="AL452" s="1">
        <v>0</v>
      </c>
    </row>
    <row r="453" spans="1:38" x14ac:dyDescent="0.35">
      <c r="A453" t="s">
        <v>1490</v>
      </c>
      <c r="B453" t="s">
        <v>1491</v>
      </c>
      <c r="C453" s="2">
        <v>42957</v>
      </c>
      <c r="D453" s="3">
        <v>7.397260273972603</v>
      </c>
      <c r="E453" s="3" t="s">
        <v>64</v>
      </c>
      <c r="F453" s="3" t="s">
        <v>14</v>
      </c>
      <c r="G453" t="s">
        <v>1492</v>
      </c>
      <c r="H453" t="s">
        <v>85</v>
      </c>
      <c r="I453" t="s">
        <v>13</v>
      </c>
      <c r="J453" t="s">
        <v>13</v>
      </c>
      <c r="K453" s="17">
        <v>4663096.7</v>
      </c>
      <c r="L453" s="17">
        <v>1298067.2599999998</v>
      </c>
      <c r="M453" s="10">
        <v>0.27837022123088284</v>
      </c>
      <c r="N453" s="17">
        <v>171376.55</v>
      </c>
      <c r="O453" s="17">
        <v>0</v>
      </c>
      <c r="P453" s="17">
        <v>0</v>
      </c>
      <c r="Q453" s="17">
        <v>171376.55</v>
      </c>
      <c r="R453" s="10">
        <v>0.13202439910548242</v>
      </c>
      <c r="S453" s="9">
        <v>1</v>
      </c>
      <c r="T453" s="17">
        <v>155768.07119999998</v>
      </c>
      <c r="U453" s="17">
        <v>-15608.478800000012</v>
      </c>
      <c r="V453" s="17" t="s">
        <v>2701</v>
      </c>
      <c r="W453" s="17">
        <v>326416.76900000003</v>
      </c>
      <c r="X453" s="17">
        <v>90864.708199999994</v>
      </c>
      <c r="Y453" s="17">
        <v>16355.647475999998</v>
      </c>
      <c r="Z453" s="17">
        <v>172123.71867599996</v>
      </c>
      <c r="AA453" s="17">
        <v>747.16867599997204</v>
      </c>
      <c r="AB453" s="17">
        <v>0</v>
      </c>
      <c r="AC453" s="17">
        <v>0</v>
      </c>
      <c r="AD453" s="17">
        <v>4474694.4400000004</v>
      </c>
      <c r="AE453" s="17">
        <v>1137053.96</v>
      </c>
      <c r="AF453" s="17">
        <v>4395786.33</v>
      </c>
      <c r="AG453" s="17">
        <v>1158557.77</v>
      </c>
      <c r="AH453" s="17">
        <v>4755855.59</v>
      </c>
      <c r="AI453">
        <v>98.05</v>
      </c>
      <c r="AJ453">
        <v>0</v>
      </c>
      <c r="AK453" s="1">
        <v>20000</v>
      </c>
      <c r="AL453" s="1">
        <v>0</v>
      </c>
    </row>
    <row r="454" spans="1:38" x14ac:dyDescent="0.35">
      <c r="A454" t="s">
        <v>1493</v>
      </c>
      <c r="B454" t="s">
        <v>1494</v>
      </c>
      <c r="C454" s="2">
        <v>40454</v>
      </c>
      <c r="D454" s="3">
        <v>14.254794520547945</v>
      </c>
      <c r="E454" s="3" t="s">
        <v>64</v>
      </c>
      <c r="F454" s="3" t="s">
        <v>14</v>
      </c>
      <c r="G454" t="s">
        <v>1495</v>
      </c>
      <c r="H454" t="s">
        <v>209</v>
      </c>
      <c r="I454" t="s">
        <v>13</v>
      </c>
      <c r="J454" t="s">
        <v>13</v>
      </c>
      <c r="K454" s="17">
        <v>5643530.1699999999</v>
      </c>
      <c r="L454" s="17">
        <v>1451757.26</v>
      </c>
      <c r="M454" s="10">
        <v>0.25724275697457644</v>
      </c>
      <c r="N454" s="17">
        <v>175369.51</v>
      </c>
      <c r="O454" s="17">
        <v>0</v>
      </c>
      <c r="P454" s="17">
        <v>1270.897926749989</v>
      </c>
      <c r="Q454" s="17">
        <v>174098.61207325003</v>
      </c>
      <c r="R454" s="10">
        <v>0.11992267362468712</v>
      </c>
      <c r="S454" s="9">
        <v>1</v>
      </c>
      <c r="T454" s="17">
        <v>174210.87119999999</v>
      </c>
      <c r="U454" s="17">
        <v>112.25912674996653</v>
      </c>
      <c r="V454" s="17" t="s">
        <v>64</v>
      </c>
      <c r="W454" s="17">
        <v>395047.11190000002</v>
      </c>
      <c r="X454" s="17">
        <v>101623.00820000001</v>
      </c>
      <c r="Y454" s="17">
        <v>18292.141476000001</v>
      </c>
      <c r="Z454" s="17">
        <v>192503.01267599998</v>
      </c>
      <c r="AA454" s="17">
        <v>17133.502675999975</v>
      </c>
      <c r="AB454" s="17">
        <v>0</v>
      </c>
      <c r="AC454" s="17">
        <v>0</v>
      </c>
      <c r="AD454" s="17">
        <v>5956432.04</v>
      </c>
      <c r="AE454" s="17">
        <v>1515475.6</v>
      </c>
      <c r="AF454" s="17">
        <v>5643092.9400000004</v>
      </c>
      <c r="AG454" s="17">
        <v>1406763.05</v>
      </c>
      <c r="AH454" s="17">
        <v>6035325.5199999996</v>
      </c>
      <c r="AI454">
        <v>93.51</v>
      </c>
      <c r="AJ454">
        <v>0</v>
      </c>
      <c r="AK454" s="1">
        <v>20000</v>
      </c>
      <c r="AL454" s="1">
        <v>0</v>
      </c>
    </row>
    <row r="455" spans="1:38" x14ac:dyDescent="0.35">
      <c r="A455" t="s">
        <v>1496</v>
      </c>
      <c r="B455" t="s">
        <v>1497</v>
      </c>
      <c r="C455" s="2">
        <v>42548</v>
      </c>
      <c r="D455" s="3">
        <v>8.5178082191780824</v>
      </c>
      <c r="E455" s="3" t="s">
        <v>64</v>
      </c>
      <c r="F455" s="3" t="s">
        <v>14</v>
      </c>
      <c r="G455" t="s">
        <v>1498</v>
      </c>
      <c r="H455" t="s">
        <v>400</v>
      </c>
      <c r="I455" t="s">
        <v>13</v>
      </c>
      <c r="J455" t="s">
        <v>13</v>
      </c>
      <c r="K455" s="17">
        <v>14722090.32</v>
      </c>
      <c r="L455" s="17">
        <v>4769512.7300000004</v>
      </c>
      <c r="M455" s="10">
        <v>0.32396980498894268</v>
      </c>
      <c r="N455" s="17">
        <v>893656.32000000007</v>
      </c>
      <c r="O455" s="17">
        <v>0</v>
      </c>
      <c r="P455" s="17">
        <v>0</v>
      </c>
      <c r="Q455" s="17">
        <v>893656.32000000007</v>
      </c>
      <c r="R455" s="10">
        <v>0.18736847359247955</v>
      </c>
      <c r="S455" s="9">
        <v>1.2</v>
      </c>
      <c r="T455" s="17">
        <v>686809.83311999997</v>
      </c>
      <c r="U455" s="17">
        <v>-206846.4868800001</v>
      </c>
      <c r="V455" s="17" t="s">
        <v>2701</v>
      </c>
      <c r="W455" s="17">
        <v>1030546.3224000001</v>
      </c>
      <c r="X455" s="17">
        <v>333865.89110000007</v>
      </c>
      <c r="Y455" s="17">
        <v>72115.032477600005</v>
      </c>
      <c r="Z455" s="17">
        <v>758924.8655976</v>
      </c>
      <c r="AA455" s="17">
        <v>-134731.45440240006</v>
      </c>
      <c r="AB455" s="17">
        <v>2310425.4423923269</v>
      </c>
      <c r="AC455" s="17">
        <v>748508.0800133337</v>
      </c>
      <c r="AD455" s="17">
        <v>9958657.4800000004</v>
      </c>
      <c r="AE455" s="17">
        <v>3323145.2</v>
      </c>
      <c r="AF455" s="17">
        <v>14172204.9</v>
      </c>
      <c r="AG455" s="17">
        <v>4821140.49</v>
      </c>
      <c r="AH455" s="17">
        <v>13355960.93</v>
      </c>
      <c r="AI455">
        <v>110.23</v>
      </c>
      <c r="AJ455">
        <v>164.23</v>
      </c>
      <c r="AK455" s="1">
        <v>20000</v>
      </c>
      <c r="AL455" s="1">
        <v>32845</v>
      </c>
    </row>
    <row r="456" spans="1:38" x14ac:dyDescent="0.35">
      <c r="A456" t="s">
        <v>1499</v>
      </c>
      <c r="B456" t="s">
        <v>1500</v>
      </c>
      <c r="C456" s="2">
        <v>43633</v>
      </c>
      <c r="D456" s="3">
        <v>5.5452054794520551</v>
      </c>
      <c r="E456" s="3" t="s">
        <v>64</v>
      </c>
      <c r="F456" s="3" t="s">
        <v>14</v>
      </c>
      <c r="G456" t="s">
        <v>1501</v>
      </c>
      <c r="H456" t="s">
        <v>454</v>
      </c>
      <c r="I456" t="s">
        <v>13</v>
      </c>
      <c r="J456" t="s">
        <v>13</v>
      </c>
      <c r="K456" s="17">
        <v>4683527.25</v>
      </c>
      <c r="L456" s="17">
        <v>1159533.5</v>
      </c>
      <c r="M456" s="10">
        <v>0.24757697310291085</v>
      </c>
      <c r="N456" s="17">
        <v>134266.98000000001</v>
      </c>
      <c r="O456" s="17">
        <v>0</v>
      </c>
      <c r="P456" s="17">
        <v>0</v>
      </c>
      <c r="Q456" s="17">
        <v>134266.98000000001</v>
      </c>
      <c r="R456" s="10">
        <v>0.11579396369315764</v>
      </c>
      <c r="S456" s="9">
        <v>1</v>
      </c>
      <c r="T456" s="17">
        <v>139144.01999999999</v>
      </c>
      <c r="U456" s="17">
        <v>4877.039999999979</v>
      </c>
      <c r="V456" s="17" t="s">
        <v>64</v>
      </c>
      <c r="W456" s="17">
        <v>327846.90750000003</v>
      </c>
      <c r="X456" s="17">
        <v>81167.345000000016</v>
      </c>
      <c r="Y456" s="17">
        <v>14610.122100000002</v>
      </c>
      <c r="Z456" s="17">
        <v>153754.1421</v>
      </c>
      <c r="AA456" s="17">
        <v>19487.162099999987</v>
      </c>
      <c r="AB456" s="17">
        <v>0</v>
      </c>
      <c r="AC456" s="17">
        <v>0</v>
      </c>
      <c r="AD456" s="17">
        <v>4320450.38</v>
      </c>
      <c r="AE456" s="17">
        <v>867355.35</v>
      </c>
      <c r="AF456" s="17">
        <v>4850295.74</v>
      </c>
      <c r="AG456" s="17">
        <v>1138335.8899999999</v>
      </c>
      <c r="AH456" s="17">
        <v>4893507.42</v>
      </c>
      <c r="AI456">
        <v>95.71</v>
      </c>
      <c r="AJ456">
        <v>0</v>
      </c>
      <c r="AK456" s="1">
        <v>20000</v>
      </c>
      <c r="AL456" s="1">
        <v>0</v>
      </c>
    </row>
    <row r="457" spans="1:38" x14ac:dyDescent="0.35">
      <c r="A457" t="s">
        <v>1502</v>
      </c>
      <c r="B457" t="s">
        <v>1503</v>
      </c>
      <c r="C457" s="2">
        <v>38194</v>
      </c>
      <c r="D457" s="3">
        <v>20.446575342465753</v>
      </c>
      <c r="E457" s="3" t="s">
        <v>64</v>
      </c>
      <c r="F457" s="3" t="s">
        <v>14</v>
      </c>
      <c r="G457" t="s">
        <v>1504</v>
      </c>
      <c r="H457" t="s">
        <v>400</v>
      </c>
      <c r="I457" t="s">
        <v>13</v>
      </c>
      <c r="J457" t="s">
        <v>13</v>
      </c>
      <c r="K457" s="17">
        <v>8369724.0899999999</v>
      </c>
      <c r="L457" s="17">
        <v>2098254.17</v>
      </c>
      <c r="M457" s="10">
        <v>0.25069573948165835</v>
      </c>
      <c r="N457" s="17">
        <v>278903.24999999994</v>
      </c>
      <c r="O457" s="17">
        <v>0</v>
      </c>
      <c r="P457" s="17">
        <v>0</v>
      </c>
      <c r="Q457" s="17">
        <v>278903.24999999994</v>
      </c>
      <c r="R457" s="10">
        <v>0.13292157546385333</v>
      </c>
      <c r="S457" s="9">
        <v>1</v>
      </c>
      <c r="T457" s="17">
        <v>251790.50039999999</v>
      </c>
      <c r="U457" s="17">
        <v>-27112.749599999952</v>
      </c>
      <c r="V457" s="17" t="s">
        <v>2701</v>
      </c>
      <c r="W457" s="17">
        <v>585880.68630000006</v>
      </c>
      <c r="X457" s="17">
        <v>146877.79190000001</v>
      </c>
      <c r="Y457" s="17">
        <v>26438.002542000002</v>
      </c>
      <c r="Z457" s="17">
        <v>278228.50294199999</v>
      </c>
      <c r="AA457" s="17">
        <v>-674.7470579999499</v>
      </c>
      <c r="AB457" s="17">
        <v>14952.766147590022</v>
      </c>
      <c r="AC457" s="17">
        <v>3748.5947666663883</v>
      </c>
      <c r="AD457" s="17">
        <v>8921351</v>
      </c>
      <c r="AE457" s="17">
        <v>1979312.94</v>
      </c>
      <c r="AF457" s="17">
        <v>7851202.3200000003</v>
      </c>
      <c r="AG457" s="17">
        <v>1883088.44</v>
      </c>
      <c r="AH457" s="17">
        <v>8361446.7800000003</v>
      </c>
      <c r="AI457">
        <v>100.1</v>
      </c>
      <c r="AJ457">
        <v>100.5</v>
      </c>
      <c r="AK457" s="1">
        <v>20000</v>
      </c>
      <c r="AL457" s="1">
        <v>20100</v>
      </c>
    </row>
    <row r="458" spans="1:38" x14ac:dyDescent="0.35">
      <c r="A458" t="s">
        <v>1505</v>
      </c>
      <c r="B458" t="s">
        <v>1506</v>
      </c>
      <c r="C458" s="2">
        <v>41092</v>
      </c>
      <c r="D458" s="3">
        <v>12.506849315068493</v>
      </c>
      <c r="E458" s="3" t="s">
        <v>64</v>
      </c>
      <c r="F458" s="3" t="s">
        <v>14</v>
      </c>
      <c r="G458" t="s">
        <v>1507</v>
      </c>
      <c r="H458" t="s">
        <v>85</v>
      </c>
      <c r="I458" t="s">
        <v>13</v>
      </c>
      <c r="J458" t="s">
        <v>13</v>
      </c>
      <c r="K458" s="17">
        <v>4694005.7699999996</v>
      </c>
      <c r="L458" s="17">
        <v>1174645.27</v>
      </c>
      <c r="M458" s="10">
        <v>0.25024367833276018</v>
      </c>
      <c r="N458" s="17">
        <v>139723.32</v>
      </c>
      <c r="O458" s="17">
        <v>0</v>
      </c>
      <c r="P458" s="17">
        <v>3725.5568026500114</v>
      </c>
      <c r="Q458" s="17">
        <v>135997.76319735</v>
      </c>
      <c r="R458" s="10">
        <v>0.11577773023965779</v>
      </c>
      <c r="S458" s="9">
        <v>1</v>
      </c>
      <c r="T458" s="17">
        <v>140957.43239999999</v>
      </c>
      <c r="U458" s="17">
        <v>4959.669202649995</v>
      </c>
      <c r="V458" s="17" t="s">
        <v>64</v>
      </c>
      <c r="W458" s="17">
        <v>328580.40389999998</v>
      </c>
      <c r="X458" s="17">
        <v>82225.168900000019</v>
      </c>
      <c r="Y458" s="17">
        <v>14800.530402000002</v>
      </c>
      <c r="Z458" s="17">
        <v>155757.96280199999</v>
      </c>
      <c r="AA458" s="17">
        <v>16034.642801999988</v>
      </c>
      <c r="AB458" s="17">
        <v>0</v>
      </c>
      <c r="AC458" s="17">
        <v>0</v>
      </c>
      <c r="AD458" s="17">
        <v>5711337.7199999997</v>
      </c>
      <c r="AE458" s="17">
        <v>1325138.68</v>
      </c>
      <c r="AF458" s="17">
        <v>5114183.55</v>
      </c>
      <c r="AG458" s="17">
        <v>1091171.31</v>
      </c>
      <c r="AH458" s="17">
        <v>5474267.7800000003</v>
      </c>
      <c r="AI458">
        <v>85.75</v>
      </c>
      <c r="AJ458">
        <v>0</v>
      </c>
      <c r="AK458" s="1">
        <v>20000</v>
      </c>
      <c r="AL458" s="1">
        <v>0</v>
      </c>
    </row>
    <row r="459" spans="1:38" x14ac:dyDescent="0.35">
      <c r="A459" t="s">
        <v>1508</v>
      </c>
      <c r="B459" t="s">
        <v>1509</v>
      </c>
      <c r="C459" s="2">
        <v>44319</v>
      </c>
      <c r="D459" s="3">
        <v>3.6657534246575341</v>
      </c>
      <c r="E459" s="3" t="s">
        <v>64</v>
      </c>
      <c r="F459" s="3" t="s">
        <v>14</v>
      </c>
      <c r="G459" t="s">
        <v>1510</v>
      </c>
      <c r="H459" t="s">
        <v>153</v>
      </c>
      <c r="I459" t="s">
        <v>13</v>
      </c>
      <c r="J459" t="s">
        <v>13</v>
      </c>
      <c r="K459" s="17">
        <v>6831405.7300000004</v>
      </c>
      <c r="L459" s="17">
        <v>1396839.2500000002</v>
      </c>
      <c r="M459" s="26">
        <v>0.20447317949010183</v>
      </c>
      <c r="N459" s="17">
        <v>106043.10999999999</v>
      </c>
      <c r="O459" s="17">
        <v>0</v>
      </c>
      <c r="P459" s="17">
        <v>-124.5713999999989</v>
      </c>
      <c r="Q459" s="17">
        <v>106167.68139999999</v>
      </c>
      <c r="R459" s="10">
        <v>7.6005654480284665E-2</v>
      </c>
      <c r="S459" s="9">
        <v>0.75</v>
      </c>
      <c r="T459" s="17">
        <v>125715.53250000002</v>
      </c>
      <c r="U459" s="17">
        <v>19547.851100000029</v>
      </c>
      <c r="V459" s="17" t="s">
        <v>64</v>
      </c>
      <c r="W459" s="17">
        <v>478198.40110000008</v>
      </c>
      <c r="X459" s="17">
        <v>97778.747500000027</v>
      </c>
      <c r="Y459" s="17">
        <v>13200.130912500003</v>
      </c>
      <c r="Z459" s="17">
        <v>138915.66341250003</v>
      </c>
      <c r="AA459" s="17">
        <v>32872.553412500041</v>
      </c>
      <c r="AB459" s="17">
        <v>0</v>
      </c>
      <c r="AC459" s="17">
        <v>0</v>
      </c>
      <c r="AD459" s="17">
        <v>2701775.88</v>
      </c>
      <c r="AE459" s="17">
        <v>589913.01</v>
      </c>
      <c r="AF459" s="17">
        <v>3488521.16</v>
      </c>
      <c r="AG459" s="17">
        <v>776624.41</v>
      </c>
      <c r="AH459" s="17">
        <v>4646450.3499999996</v>
      </c>
      <c r="AI459">
        <v>147.02000000000001</v>
      </c>
      <c r="AJ459">
        <v>200</v>
      </c>
      <c r="AK459" s="1">
        <v>9500</v>
      </c>
      <c r="AL459" s="1">
        <v>19000</v>
      </c>
    </row>
    <row r="460" spans="1:38" x14ac:dyDescent="0.35">
      <c r="A460" t="s">
        <v>1511</v>
      </c>
      <c r="B460" t="s">
        <v>1512</v>
      </c>
      <c r="C460" s="2">
        <v>33168</v>
      </c>
      <c r="D460" s="3">
        <v>34.216438356164382</v>
      </c>
      <c r="E460" s="3" t="s">
        <v>64</v>
      </c>
      <c r="F460" s="3" t="s">
        <v>14</v>
      </c>
      <c r="G460" t="s">
        <v>1513</v>
      </c>
      <c r="H460" t="s">
        <v>96</v>
      </c>
      <c r="I460" t="s">
        <v>13</v>
      </c>
      <c r="J460" t="s">
        <v>13</v>
      </c>
      <c r="K460" s="17">
        <v>6524998.9199999999</v>
      </c>
      <c r="L460" s="17">
        <v>1415571.3699999999</v>
      </c>
      <c r="M460" s="10">
        <v>0.21694583973969453</v>
      </c>
      <c r="N460" s="17">
        <v>158321.28</v>
      </c>
      <c r="O460" s="17">
        <v>0</v>
      </c>
      <c r="P460" s="17">
        <v>0</v>
      </c>
      <c r="Q460" s="17">
        <v>158321.28</v>
      </c>
      <c r="R460" s="10">
        <v>0.11184266887228725</v>
      </c>
      <c r="S460" s="9">
        <v>0.75</v>
      </c>
      <c r="T460" s="17">
        <v>127401.42329999998</v>
      </c>
      <c r="U460" s="17">
        <v>-30919.856700000018</v>
      </c>
      <c r="V460" s="17" t="s">
        <v>2701</v>
      </c>
      <c r="W460" s="17">
        <v>456749.92440000002</v>
      </c>
      <c r="X460" s="17">
        <v>99089.995899999994</v>
      </c>
      <c r="Y460" s="17">
        <v>13377.1494465</v>
      </c>
      <c r="Z460" s="17">
        <v>140778.57274649997</v>
      </c>
      <c r="AA460" s="17">
        <v>-17542.707253500033</v>
      </c>
      <c r="AB460" s="17">
        <v>449234.1722644</v>
      </c>
      <c r="AC460" s="17">
        <v>97459.484741666849</v>
      </c>
      <c r="AD460" s="17">
        <v>5159684.0199999996</v>
      </c>
      <c r="AE460" s="17">
        <v>1028284.03</v>
      </c>
      <c r="AF460" s="17">
        <v>5035690.5999999996</v>
      </c>
      <c r="AG460" s="17">
        <v>1137934.02</v>
      </c>
      <c r="AH460" s="17">
        <v>5146352.92</v>
      </c>
      <c r="AI460">
        <v>126.79</v>
      </c>
      <c r="AJ460">
        <v>200</v>
      </c>
      <c r="AK460" s="1">
        <v>20000</v>
      </c>
      <c r="AL460" s="1">
        <v>40000</v>
      </c>
    </row>
    <row r="461" spans="1:38" x14ac:dyDescent="0.35">
      <c r="A461" t="s">
        <v>1514</v>
      </c>
      <c r="B461" t="s">
        <v>1515</v>
      </c>
      <c r="C461" s="2">
        <v>43206</v>
      </c>
      <c r="D461" s="3">
        <v>6.7150684931506852</v>
      </c>
      <c r="E461" s="3" t="s">
        <v>64</v>
      </c>
      <c r="F461" s="3" t="s">
        <v>14</v>
      </c>
      <c r="G461" t="s">
        <v>1516</v>
      </c>
      <c r="H461" t="s">
        <v>565</v>
      </c>
      <c r="I461" t="s">
        <v>13</v>
      </c>
      <c r="J461" t="s">
        <v>13</v>
      </c>
      <c r="K461" s="17">
        <v>7227629.1699999999</v>
      </c>
      <c r="L461" s="17">
        <v>1904930.5</v>
      </c>
      <c r="M461" s="10">
        <v>0.26356229064806874</v>
      </c>
      <c r="N461" s="17">
        <v>268251.32</v>
      </c>
      <c r="O461" s="17">
        <v>0</v>
      </c>
      <c r="P461" s="17">
        <v>0</v>
      </c>
      <c r="Q461" s="17">
        <v>268251.32</v>
      </c>
      <c r="R461" s="10">
        <v>0.14081947871589015</v>
      </c>
      <c r="S461" s="9">
        <v>1</v>
      </c>
      <c r="T461" s="17">
        <v>228591.66</v>
      </c>
      <c r="U461" s="17">
        <v>-39659.660000000003</v>
      </c>
      <c r="V461" s="17" t="s">
        <v>2701</v>
      </c>
      <c r="W461" s="17">
        <v>505934.04190000007</v>
      </c>
      <c r="X461" s="17">
        <v>133345.13500000001</v>
      </c>
      <c r="Y461" s="17">
        <v>24002.124299999999</v>
      </c>
      <c r="Z461" s="17">
        <v>252593.7843</v>
      </c>
      <c r="AA461" s="17">
        <v>-15657.535700000008</v>
      </c>
      <c r="AB461" s="17">
        <v>330040.8007175661</v>
      </c>
      <c r="AC461" s="17">
        <v>86986.309444444487</v>
      </c>
      <c r="AD461" s="17">
        <v>10015525.529999999</v>
      </c>
      <c r="AE461" s="17">
        <v>2331339.85</v>
      </c>
      <c r="AF461" s="17">
        <v>7735688.7599999998</v>
      </c>
      <c r="AG461" s="17">
        <v>2038478.95</v>
      </c>
      <c r="AH461" s="17">
        <v>7831097.4800000004</v>
      </c>
      <c r="AI461">
        <v>92.29</v>
      </c>
      <c r="AJ461">
        <v>0</v>
      </c>
      <c r="AK461" s="1">
        <v>20000</v>
      </c>
      <c r="AL461" s="1">
        <v>0</v>
      </c>
    </row>
    <row r="462" spans="1:38" x14ac:dyDescent="0.35">
      <c r="A462" t="s">
        <v>1517</v>
      </c>
      <c r="B462" t="s">
        <v>1518</v>
      </c>
      <c r="C462" s="2">
        <v>40431</v>
      </c>
      <c r="D462" s="3">
        <v>14.317808219178081</v>
      </c>
      <c r="E462" s="3" t="s">
        <v>64</v>
      </c>
      <c r="F462" s="3" t="s">
        <v>14</v>
      </c>
      <c r="G462" t="s">
        <v>1519</v>
      </c>
      <c r="H462" t="s">
        <v>226</v>
      </c>
      <c r="I462" t="s">
        <v>13</v>
      </c>
      <c r="J462" t="s">
        <v>13</v>
      </c>
      <c r="K462" s="17">
        <v>4431606.46</v>
      </c>
      <c r="L462" s="17">
        <v>1327639.6200000001</v>
      </c>
      <c r="M462" s="10">
        <v>0.29958427761656437</v>
      </c>
      <c r="N462" s="17">
        <v>187150.42999999996</v>
      </c>
      <c r="O462" s="17">
        <v>0</v>
      </c>
      <c r="P462" s="17">
        <v>0</v>
      </c>
      <c r="Q462" s="17">
        <v>187150.42999999996</v>
      </c>
      <c r="R462" s="10">
        <v>0.14096478229536413</v>
      </c>
      <c r="S462" s="9">
        <v>1.2</v>
      </c>
      <c r="T462" s="17">
        <v>191180.10527999999</v>
      </c>
      <c r="U462" s="17">
        <v>4029.6752800000249</v>
      </c>
      <c r="V462" s="17" t="s">
        <v>64</v>
      </c>
      <c r="W462" s="17">
        <v>310212.4522</v>
      </c>
      <c r="X462" s="17">
        <v>92934.773400000005</v>
      </c>
      <c r="Y462" s="17">
        <v>20073.9110544</v>
      </c>
      <c r="Z462" s="17">
        <v>211254.01633439999</v>
      </c>
      <c r="AA462" s="17">
        <v>24103.586334400024</v>
      </c>
      <c r="AB462" s="17">
        <v>0</v>
      </c>
      <c r="AC462" s="17">
        <v>0</v>
      </c>
      <c r="AD462" s="17">
        <v>3055381.86</v>
      </c>
      <c r="AE462" s="17">
        <v>851242.7</v>
      </c>
      <c r="AF462" s="17">
        <v>4181081.3</v>
      </c>
      <c r="AG462" s="17">
        <v>1238974.05</v>
      </c>
      <c r="AH462" s="17">
        <v>5360801.0599999996</v>
      </c>
      <c r="AI462">
        <v>82.67</v>
      </c>
      <c r="AJ462">
        <v>0</v>
      </c>
      <c r="AK462" s="1">
        <v>20000</v>
      </c>
      <c r="AL462" s="1">
        <v>0</v>
      </c>
    </row>
    <row r="463" spans="1:38" x14ac:dyDescent="0.35">
      <c r="A463" t="s">
        <v>1520</v>
      </c>
      <c r="B463" t="s">
        <v>1521</v>
      </c>
      <c r="C463" s="2">
        <v>34953</v>
      </c>
      <c r="D463" s="3">
        <v>29.326027397260273</v>
      </c>
      <c r="E463" s="3" t="s">
        <v>64</v>
      </c>
      <c r="F463" s="3" t="s">
        <v>14</v>
      </c>
      <c r="G463" t="s">
        <v>1522</v>
      </c>
      <c r="H463" t="s">
        <v>290</v>
      </c>
      <c r="I463" t="s">
        <v>13</v>
      </c>
      <c r="J463" t="s">
        <v>13</v>
      </c>
      <c r="K463" s="17">
        <v>7531835.6500000004</v>
      </c>
      <c r="L463" s="17">
        <v>1738791.0599999998</v>
      </c>
      <c r="M463" s="10">
        <v>0.23085886904608702</v>
      </c>
      <c r="N463" s="17">
        <v>213993.31</v>
      </c>
      <c r="O463" s="17">
        <v>0</v>
      </c>
      <c r="P463" s="17">
        <v>2354.1553807649998</v>
      </c>
      <c r="Q463" s="17">
        <v>211639.15461923499</v>
      </c>
      <c r="R463" s="10">
        <v>0.12171626567900287</v>
      </c>
      <c r="S463" s="9">
        <v>0.75</v>
      </c>
      <c r="T463" s="17">
        <v>156491.19539999997</v>
      </c>
      <c r="U463" s="17">
        <v>-55147.959219235025</v>
      </c>
      <c r="V463" s="17" t="s">
        <v>2701</v>
      </c>
      <c r="W463" s="17">
        <v>527228.49550000008</v>
      </c>
      <c r="X463" s="17">
        <v>121715.37419999999</v>
      </c>
      <c r="Y463" s="17">
        <v>16431.575517000001</v>
      </c>
      <c r="Z463" s="17">
        <v>172922.77091699996</v>
      </c>
      <c r="AA463" s="17">
        <v>-41070.53908300004</v>
      </c>
      <c r="AB463" s="17">
        <v>988351.29235027265</v>
      </c>
      <c r="AC463" s="17">
        <v>228169.66157222245</v>
      </c>
      <c r="AD463" s="17">
        <v>9174559.8699999992</v>
      </c>
      <c r="AE463" s="17">
        <v>2277721.64</v>
      </c>
      <c r="AF463" s="17">
        <v>7002001.1699999999</v>
      </c>
      <c r="AG463" s="17">
        <v>1808871.59</v>
      </c>
      <c r="AH463" s="17">
        <v>7577437.29</v>
      </c>
      <c r="AI463">
        <v>99.4</v>
      </c>
      <c r="AJ463">
        <v>0</v>
      </c>
      <c r="AK463" s="1">
        <v>20000</v>
      </c>
      <c r="AL463" s="1">
        <v>0</v>
      </c>
    </row>
    <row r="464" spans="1:38" x14ac:dyDescent="0.35">
      <c r="A464" t="s">
        <v>1523</v>
      </c>
      <c r="B464" t="s">
        <v>1524</v>
      </c>
      <c r="C464" s="2">
        <v>34801</v>
      </c>
      <c r="D464" s="3">
        <v>29.742465753424657</v>
      </c>
      <c r="E464" s="3" t="s">
        <v>64</v>
      </c>
      <c r="F464" s="3" t="s">
        <v>14</v>
      </c>
      <c r="G464" t="s">
        <v>1525</v>
      </c>
      <c r="H464" t="s">
        <v>290</v>
      </c>
      <c r="I464" t="s">
        <v>13</v>
      </c>
      <c r="J464" t="s">
        <v>13</v>
      </c>
      <c r="K464" s="17">
        <v>4923913.1100000003</v>
      </c>
      <c r="L464" s="17">
        <v>865496.99999999988</v>
      </c>
      <c r="M464" s="26">
        <v>0.17577422279086477</v>
      </c>
      <c r="N464" s="17">
        <v>63960.49</v>
      </c>
      <c r="O464" s="17">
        <v>0</v>
      </c>
      <c r="P464" s="17">
        <v>0</v>
      </c>
      <c r="Q464" s="17">
        <v>63960.49</v>
      </c>
      <c r="R464" s="10">
        <v>7.3900302369621168E-2</v>
      </c>
      <c r="S464" s="9">
        <v>0.75</v>
      </c>
      <c r="T464" s="17">
        <v>77894.729999999981</v>
      </c>
      <c r="U464" s="17">
        <v>13934.239999999983</v>
      </c>
      <c r="V464" s="17" t="s">
        <v>64</v>
      </c>
      <c r="W464" s="17">
        <v>344673.91770000005</v>
      </c>
      <c r="X464" s="17">
        <v>60584.789999999994</v>
      </c>
      <c r="Y464" s="17">
        <v>8178.9466499999999</v>
      </c>
      <c r="Z464" s="17">
        <v>86073.676649999979</v>
      </c>
      <c r="AA464" s="17">
        <v>22113.186649999981</v>
      </c>
      <c r="AB464" s="17">
        <v>0</v>
      </c>
      <c r="AC464" s="17">
        <v>0</v>
      </c>
      <c r="AD464" s="17">
        <v>4751199.49</v>
      </c>
      <c r="AE464" s="17">
        <v>910841.33</v>
      </c>
      <c r="AF464" s="17">
        <v>4434462</v>
      </c>
      <c r="AG464" s="17">
        <v>839321.1</v>
      </c>
      <c r="AH464" s="17">
        <v>4740252.1500000004</v>
      </c>
      <c r="AI464">
        <v>103.87</v>
      </c>
      <c r="AJ464">
        <v>119.35</v>
      </c>
      <c r="AK464" s="1">
        <v>20000</v>
      </c>
      <c r="AL464" s="1">
        <v>23870</v>
      </c>
    </row>
    <row r="465" spans="1:38" x14ac:dyDescent="0.35">
      <c r="A465" t="s">
        <v>1526</v>
      </c>
      <c r="B465" t="s">
        <v>1527</v>
      </c>
      <c r="C465" s="2">
        <v>41400</v>
      </c>
      <c r="D465" s="3">
        <v>11.663013698630136</v>
      </c>
      <c r="E465" s="3" t="s">
        <v>64</v>
      </c>
      <c r="F465" s="3" t="s">
        <v>14</v>
      </c>
      <c r="G465" t="s">
        <v>1528</v>
      </c>
      <c r="H465" t="s">
        <v>108</v>
      </c>
      <c r="I465" t="s">
        <v>13</v>
      </c>
      <c r="J465" t="s">
        <v>13</v>
      </c>
      <c r="K465" s="17">
        <v>4196628.03</v>
      </c>
      <c r="L465" s="17">
        <v>995333.71</v>
      </c>
      <c r="M465" s="10">
        <v>0.23717463232022493</v>
      </c>
      <c r="N465" s="17">
        <v>100557.53</v>
      </c>
      <c r="O465" s="17">
        <v>0</v>
      </c>
      <c r="P465" s="17">
        <v>430.33651380000083</v>
      </c>
      <c r="Q465" s="17">
        <v>100127.19348620001</v>
      </c>
      <c r="R465" s="10">
        <v>0.10059660642479396</v>
      </c>
      <c r="S465" s="9">
        <v>0.75</v>
      </c>
      <c r="T465" s="17">
        <v>89580.033899999995</v>
      </c>
      <c r="U465" s="17">
        <v>-10547.15958620001</v>
      </c>
      <c r="V465" s="17" t="s">
        <v>2701</v>
      </c>
      <c r="W465" s="17">
        <v>293763.96210000006</v>
      </c>
      <c r="X465" s="17">
        <v>69673.359700000001</v>
      </c>
      <c r="Y465" s="17">
        <v>9405.9035595000005</v>
      </c>
      <c r="Z465" s="17">
        <v>98985.937459499997</v>
      </c>
      <c r="AA465" s="17">
        <v>-1571.5925405000016</v>
      </c>
      <c r="AB465" s="17">
        <v>36812.831052083464</v>
      </c>
      <c r="AC465" s="17">
        <v>8731.0696694444541</v>
      </c>
      <c r="AD465" s="17">
        <v>4954405.33</v>
      </c>
      <c r="AE465" s="17">
        <v>966397.65</v>
      </c>
      <c r="AF465" s="17">
        <v>5391882.2300000004</v>
      </c>
      <c r="AG465" s="17">
        <v>1169150.75</v>
      </c>
      <c r="AH465" s="17">
        <v>5603010.0099999998</v>
      </c>
      <c r="AI465">
        <v>74.900000000000006</v>
      </c>
      <c r="AJ465">
        <v>0</v>
      </c>
      <c r="AK465" s="1">
        <v>20000</v>
      </c>
      <c r="AL465" s="1">
        <v>0</v>
      </c>
    </row>
    <row r="466" spans="1:38" x14ac:dyDescent="0.35">
      <c r="A466" t="s">
        <v>1529</v>
      </c>
      <c r="B466" t="s">
        <v>1530</v>
      </c>
      <c r="C466" s="2">
        <v>42415</v>
      </c>
      <c r="D466" s="3">
        <v>8.882191780821918</v>
      </c>
      <c r="E466" s="3" t="s">
        <v>64</v>
      </c>
      <c r="F466" s="3" t="s">
        <v>14</v>
      </c>
      <c r="G466" t="s">
        <v>1531</v>
      </c>
      <c r="H466" t="s">
        <v>205</v>
      </c>
      <c r="I466" t="s">
        <v>13</v>
      </c>
      <c r="J466" t="s">
        <v>13</v>
      </c>
      <c r="K466" s="17">
        <v>4778488.51</v>
      </c>
      <c r="L466" s="17">
        <v>1316630.2999999998</v>
      </c>
      <c r="M466" s="10">
        <v>0.27553279603888803</v>
      </c>
      <c r="N466" s="17">
        <v>189440.03</v>
      </c>
      <c r="O466" s="17">
        <v>0</v>
      </c>
      <c r="P466" s="17">
        <v>13291.787737139995</v>
      </c>
      <c r="Q466" s="17">
        <v>176148.24226286</v>
      </c>
      <c r="R466" s="10">
        <v>0.13378717037186522</v>
      </c>
      <c r="S466" s="9">
        <v>1</v>
      </c>
      <c r="T466" s="17">
        <v>157995.63599999997</v>
      </c>
      <c r="U466" s="17">
        <v>-18152.606262860034</v>
      </c>
      <c r="V466" s="17" t="s">
        <v>2701</v>
      </c>
      <c r="W466" s="17">
        <v>334494.19570000004</v>
      </c>
      <c r="X466" s="17">
        <v>92164.121000000014</v>
      </c>
      <c r="Y466" s="17">
        <v>16589.541780000003</v>
      </c>
      <c r="Z466" s="17">
        <v>174585.17777999997</v>
      </c>
      <c r="AA466" s="17">
        <v>-14854.85222000003</v>
      </c>
      <c r="AB466" s="17">
        <v>299517.72697915166</v>
      </c>
      <c r="AC466" s="17">
        <v>82526.956777777945</v>
      </c>
      <c r="AD466" s="17">
        <v>3924289.95</v>
      </c>
      <c r="AE466" s="17">
        <v>1094912.75</v>
      </c>
      <c r="AF466" s="17">
        <v>3883560.04</v>
      </c>
      <c r="AG466" s="17">
        <v>1135685.9099999999</v>
      </c>
      <c r="AH466" s="17">
        <v>4179825.86</v>
      </c>
      <c r="AI466">
        <v>114.32</v>
      </c>
      <c r="AJ466">
        <v>194.9</v>
      </c>
      <c r="AK466" s="1">
        <v>20000</v>
      </c>
      <c r="AL466" s="1">
        <v>38980</v>
      </c>
    </row>
    <row r="467" spans="1:38" x14ac:dyDescent="0.35">
      <c r="A467" t="s">
        <v>1532</v>
      </c>
      <c r="B467" t="s">
        <v>1533</v>
      </c>
      <c r="C467" s="2">
        <v>34169</v>
      </c>
      <c r="D467" s="3">
        <v>31.473972602739725</v>
      </c>
      <c r="E467" s="3" t="s">
        <v>64</v>
      </c>
      <c r="F467" s="3" t="s">
        <v>14</v>
      </c>
      <c r="G467" t="s">
        <v>1534</v>
      </c>
      <c r="H467" t="s">
        <v>269</v>
      </c>
      <c r="I467" t="s">
        <v>13</v>
      </c>
      <c r="J467" t="s">
        <v>13</v>
      </c>
      <c r="K467" s="17">
        <v>5894638.0700000003</v>
      </c>
      <c r="L467" s="17">
        <v>1610764.8199999998</v>
      </c>
      <c r="M467" s="10">
        <v>0.27325932497836969</v>
      </c>
      <c r="N467" s="17">
        <v>219116.80000000002</v>
      </c>
      <c r="O467" s="17">
        <v>0</v>
      </c>
      <c r="P467" s="17">
        <v>0</v>
      </c>
      <c r="Q467" s="17">
        <v>219116.80000000002</v>
      </c>
      <c r="R467" s="10">
        <v>0.13603276982421308</v>
      </c>
      <c r="S467" s="9">
        <v>1</v>
      </c>
      <c r="T467" s="17">
        <v>193291.77839999998</v>
      </c>
      <c r="U467" s="17">
        <v>-25825.021600000036</v>
      </c>
      <c r="V467" s="17" t="s">
        <v>2701</v>
      </c>
      <c r="W467" s="17">
        <v>412624.66490000003</v>
      </c>
      <c r="X467" s="17">
        <v>112753.5374</v>
      </c>
      <c r="Y467" s="17">
        <v>20295.636731999999</v>
      </c>
      <c r="Z467" s="17">
        <v>213587.41513199999</v>
      </c>
      <c r="AA467" s="17">
        <v>-5529.3848680000228</v>
      </c>
      <c r="AB467" s="17">
        <v>112416.30939640925</v>
      </c>
      <c r="AC467" s="17">
        <v>30718.804822222352</v>
      </c>
      <c r="AD467" s="17">
        <v>4446966.82</v>
      </c>
      <c r="AE467" s="17">
        <v>964394.14999999991</v>
      </c>
      <c r="AF467" s="17">
        <v>6100696.25</v>
      </c>
      <c r="AG467" s="17">
        <v>1618139.78</v>
      </c>
      <c r="AH467" s="17">
        <v>6421261.8899999997</v>
      </c>
      <c r="AI467">
        <v>91.8</v>
      </c>
      <c r="AJ467">
        <v>0</v>
      </c>
      <c r="AK467" s="1">
        <v>20000</v>
      </c>
      <c r="AL467" s="1">
        <v>0</v>
      </c>
    </row>
    <row r="468" spans="1:38" x14ac:dyDescent="0.35">
      <c r="A468" t="s">
        <v>1535</v>
      </c>
      <c r="B468" t="s">
        <v>1536</v>
      </c>
      <c r="C468" s="2">
        <v>43052</v>
      </c>
      <c r="D468" s="3">
        <v>7.1369863013698627</v>
      </c>
      <c r="E468" s="3" t="s">
        <v>64</v>
      </c>
      <c r="F468" s="3" t="s">
        <v>14</v>
      </c>
      <c r="G468" t="s">
        <v>1537</v>
      </c>
      <c r="H468" t="s">
        <v>139</v>
      </c>
      <c r="I468" t="s">
        <v>13</v>
      </c>
      <c r="J468" t="s">
        <v>13</v>
      </c>
      <c r="K468" s="17">
        <v>2580460.98</v>
      </c>
      <c r="L468" s="17">
        <v>638898.07999999996</v>
      </c>
      <c r="M468" s="10">
        <v>0.24759067660848721</v>
      </c>
      <c r="N468" s="17">
        <v>64681.280000000013</v>
      </c>
      <c r="O468" s="17">
        <v>0</v>
      </c>
      <c r="P468" s="17">
        <v>0</v>
      </c>
      <c r="Q468" s="17">
        <v>64681.280000000013</v>
      </c>
      <c r="R468" s="10">
        <v>0.10123880791753204</v>
      </c>
      <c r="S468" s="9">
        <v>1</v>
      </c>
      <c r="T468" s="17">
        <v>76667.769599999985</v>
      </c>
      <c r="U468" s="17">
        <v>11986.489599999972</v>
      </c>
      <c r="V468" s="17" t="s">
        <v>64</v>
      </c>
      <c r="W468" s="17">
        <v>180632.26860000001</v>
      </c>
      <c r="X468" s="17">
        <v>44722.865600000005</v>
      </c>
      <c r="Y468" s="17">
        <v>8050.1158080000005</v>
      </c>
      <c r="Z468" s="17">
        <v>84717.885407999987</v>
      </c>
      <c r="AA468" s="17">
        <v>20036.605407999974</v>
      </c>
      <c r="AB468" s="17">
        <v>0</v>
      </c>
      <c r="AC468" s="17">
        <v>0</v>
      </c>
      <c r="AD468" s="17">
        <v>2536236.7599999998</v>
      </c>
      <c r="AE468" s="17">
        <v>683798.07</v>
      </c>
      <c r="AF468" s="17">
        <v>2243226.0099999998</v>
      </c>
      <c r="AG468" s="17">
        <v>549546.68000000005</v>
      </c>
      <c r="AH468" s="17">
        <v>2492980.0699999998</v>
      </c>
      <c r="AI468">
        <v>103.51</v>
      </c>
      <c r="AJ468">
        <v>117.55</v>
      </c>
      <c r="AK468" s="1">
        <v>20000</v>
      </c>
      <c r="AL468" s="1">
        <v>23510</v>
      </c>
    </row>
    <row r="469" spans="1:38" x14ac:dyDescent="0.35">
      <c r="A469" t="s">
        <v>1538</v>
      </c>
      <c r="B469" t="s">
        <v>1539</v>
      </c>
      <c r="C469" s="2">
        <v>33791</v>
      </c>
      <c r="D469" s="3">
        <v>32.509589041095893</v>
      </c>
      <c r="E469" s="3" t="s">
        <v>64</v>
      </c>
      <c r="F469" s="3" t="s">
        <v>14</v>
      </c>
      <c r="G469" t="s">
        <v>1540</v>
      </c>
      <c r="H469" t="s">
        <v>357</v>
      </c>
      <c r="I469" t="s">
        <v>13</v>
      </c>
      <c r="J469" t="s">
        <v>13</v>
      </c>
      <c r="K469" s="17">
        <v>3224690.42</v>
      </c>
      <c r="L469" s="17">
        <v>1204366.68</v>
      </c>
      <c r="M469" s="10">
        <v>0.37348288459888807</v>
      </c>
      <c r="N469" s="17">
        <v>169729.91</v>
      </c>
      <c r="O469" s="17">
        <v>0</v>
      </c>
      <c r="P469" s="17">
        <v>0</v>
      </c>
      <c r="Q469" s="17">
        <v>169729.91</v>
      </c>
      <c r="R469" s="10">
        <v>0.14092876598014153</v>
      </c>
      <c r="S469" s="9">
        <v>1.2</v>
      </c>
      <c r="T469" s="17">
        <v>173428.80191999997</v>
      </c>
      <c r="U469" s="17">
        <v>3698.8919199999655</v>
      </c>
      <c r="V469" s="17" t="s">
        <v>64</v>
      </c>
      <c r="W469" s="17">
        <v>225728.32940000002</v>
      </c>
      <c r="X469" s="17">
        <v>84305.667600000001</v>
      </c>
      <c r="Y469" s="17">
        <v>18210.024201600001</v>
      </c>
      <c r="Z469" s="17">
        <v>191638.82612159997</v>
      </c>
      <c r="AA469" s="17">
        <v>21908.916121599963</v>
      </c>
      <c r="AB469" s="17">
        <v>0</v>
      </c>
      <c r="AC469" s="17">
        <v>0</v>
      </c>
      <c r="AD469" s="17">
        <v>2108039.08</v>
      </c>
      <c r="AE469" s="17">
        <v>842073.77</v>
      </c>
      <c r="AF469" s="17">
        <v>3065991.07</v>
      </c>
      <c r="AG469" s="17">
        <v>1180361.8999999999</v>
      </c>
      <c r="AH469" s="17">
        <v>3344367.12</v>
      </c>
      <c r="AI469">
        <v>96.42</v>
      </c>
      <c r="AJ469">
        <v>0</v>
      </c>
      <c r="AK469" s="1">
        <v>20000</v>
      </c>
      <c r="AL469" s="1">
        <v>0</v>
      </c>
    </row>
    <row r="470" spans="1:38" x14ac:dyDescent="0.35">
      <c r="A470" t="s">
        <v>1541</v>
      </c>
      <c r="B470" t="s">
        <v>1542</v>
      </c>
      <c r="C470" s="2">
        <v>38440</v>
      </c>
      <c r="D470" s="3">
        <v>19.772602739726029</v>
      </c>
      <c r="E470" s="3" t="s">
        <v>64</v>
      </c>
      <c r="F470" s="3" t="s">
        <v>14</v>
      </c>
      <c r="G470" t="s">
        <v>1543</v>
      </c>
      <c r="H470" t="s">
        <v>238</v>
      </c>
      <c r="I470" t="s">
        <v>13</v>
      </c>
      <c r="J470" t="s">
        <v>13</v>
      </c>
      <c r="K470" s="17">
        <v>3924325.54</v>
      </c>
      <c r="L470" s="17">
        <v>1215341.2000000002</v>
      </c>
      <c r="M470" s="10">
        <v>0.30969428698313345</v>
      </c>
      <c r="N470" s="17">
        <v>170818.63999999998</v>
      </c>
      <c r="O470" s="17">
        <v>0</v>
      </c>
      <c r="P470" s="17">
        <v>0</v>
      </c>
      <c r="Q470" s="17">
        <v>170818.63999999998</v>
      </c>
      <c r="R470" s="10">
        <v>0.14055200300952519</v>
      </c>
      <c r="S470" s="9">
        <v>1.2</v>
      </c>
      <c r="T470" s="17">
        <v>175009.13280000002</v>
      </c>
      <c r="U470" s="17">
        <v>4190.4928000000364</v>
      </c>
      <c r="V470" s="17" t="s">
        <v>64</v>
      </c>
      <c r="W470" s="17">
        <v>274702.78780000005</v>
      </c>
      <c r="X470" s="17">
        <v>85073.88400000002</v>
      </c>
      <c r="Y470" s="17">
        <v>18375.958944000005</v>
      </c>
      <c r="Z470" s="17">
        <v>193385.09174400003</v>
      </c>
      <c r="AA470" s="17">
        <v>22566.451744000049</v>
      </c>
      <c r="AB470" s="17">
        <v>0</v>
      </c>
      <c r="AC470" s="17">
        <v>0</v>
      </c>
      <c r="AD470" s="17">
        <v>2939575.08</v>
      </c>
      <c r="AE470" s="17">
        <v>981952.92</v>
      </c>
      <c r="AF470" s="17">
        <v>3229666.55</v>
      </c>
      <c r="AG470" s="17">
        <v>1100161.94</v>
      </c>
      <c r="AH470" s="17">
        <v>3435290.9</v>
      </c>
      <c r="AI470">
        <v>114.24</v>
      </c>
      <c r="AJ470">
        <v>194.3</v>
      </c>
      <c r="AK470" s="1">
        <v>20000</v>
      </c>
      <c r="AL470" s="1">
        <v>38860</v>
      </c>
    </row>
    <row r="471" spans="1:38" x14ac:dyDescent="0.35">
      <c r="A471" t="s">
        <v>1544</v>
      </c>
      <c r="B471" t="s">
        <v>1545</v>
      </c>
      <c r="C471" s="2">
        <v>36642</v>
      </c>
      <c r="D471" s="3">
        <v>24.698630136986303</v>
      </c>
      <c r="E471" s="3" t="s">
        <v>64</v>
      </c>
      <c r="F471" s="3" t="s">
        <v>14</v>
      </c>
      <c r="G471" t="s">
        <v>1546</v>
      </c>
      <c r="H471" t="s">
        <v>290</v>
      </c>
      <c r="I471" t="s">
        <v>13</v>
      </c>
      <c r="J471" t="s">
        <v>13</v>
      </c>
      <c r="K471" s="17">
        <v>5897316.9199999999</v>
      </c>
      <c r="L471" s="17">
        <v>1217108.28</v>
      </c>
      <c r="M471" s="26">
        <v>0.20638339375527406</v>
      </c>
      <c r="N471" s="17">
        <v>108978.86</v>
      </c>
      <c r="O471" s="17">
        <v>0</v>
      </c>
      <c r="P471" s="17">
        <v>18992.230441931271</v>
      </c>
      <c r="Q471" s="17">
        <v>89986.629558068729</v>
      </c>
      <c r="R471" s="10">
        <v>7.3934777239432412E-2</v>
      </c>
      <c r="S471" s="9">
        <v>0.75</v>
      </c>
      <c r="T471" s="17">
        <v>109539.74519999999</v>
      </c>
      <c r="U471" s="17">
        <v>19553.115641931261</v>
      </c>
      <c r="V471" s="17" t="s">
        <v>64</v>
      </c>
      <c r="W471" s="17">
        <v>412812.18440000003</v>
      </c>
      <c r="X471" s="17">
        <v>85197.579600000012</v>
      </c>
      <c r="Y471" s="17">
        <v>11501.673246000002</v>
      </c>
      <c r="Z471" s="17">
        <v>121041.418446</v>
      </c>
      <c r="AA471" s="17">
        <v>12062.558445999995</v>
      </c>
      <c r="AB471" s="17">
        <v>0</v>
      </c>
      <c r="AC471" s="17">
        <v>0</v>
      </c>
      <c r="AD471" s="17">
        <v>7576183.6500000004</v>
      </c>
      <c r="AE471" s="17">
        <v>1333879.8500000001</v>
      </c>
      <c r="AF471" s="17">
        <v>6767174.3899999997</v>
      </c>
      <c r="AG471" s="17">
        <v>1317435.8700000001</v>
      </c>
      <c r="AH471" s="17">
        <v>6883470.29</v>
      </c>
      <c r="AI471">
        <v>85.67</v>
      </c>
      <c r="AJ471">
        <v>0</v>
      </c>
      <c r="AK471" s="1">
        <v>20000</v>
      </c>
      <c r="AL471" s="1">
        <v>0</v>
      </c>
    </row>
    <row r="472" spans="1:38" x14ac:dyDescent="0.35">
      <c r="A472" t="s">
        <v>1547</v>
      </c>
      <c r="B472" t="s">
        <v>1548</v>
      </c>
      <c r="C472" s="2">
        <v>38516</v>
      </c>
      <c r="D472" s="3">
        <v>19.564383561643837</v>
      </c>
      <c r="E472" s="3" t="s">
        <v>64</v>
      </c>
      <c r="F472" s="3" t="s">
        <v>14</v>
      </c>
      <c r="G472" t="s">
        <v>1549</v>
      </c>
      <c r="H472" t="s">
        <v>89</v>
      </c>
      <c r="I472" t="s">
        <v>13</v>
      </c>
      <c r="J472" t="s">
        <v>13</v>
      </c>
      <c r="K472" s="17">
        <v>9258331.1699999999</v>
      </c>
      <c r="L472" s="17">
        <v>2725724.5999999996</v>
      </c>
      <c r="M472" s="10">
        <v>0.29440776636206673</v>
      </c>
      <c r="N472" s="17">
        <v>471672.23</v>
      </c>
      <c r="O472" s="17">
        <v>0</v>
      </c>
      <c r="P472" s="17">
        <v>308.03882512499695</v>
      </c>
      <c r="Q472" s="17">
        <v>471364.19117487501</v>
      </c>
      <c r="R472" s="10">
        <v>0.17293170086767939</v>
      </c>
      <c r="S472" s="9">
        <v>1.2</v>
      </c>
      <c r="T472" s="17">
        <v>392504.34239999991</v>
      </c>
      <c r="U472" s="17">
        <v>-78859.848774875107</v>
      </c>
      <c r="V472" s="17" t="s">
        <v>2701</v>
      </c>
      <c r="W472" s="17">
        <v>648083.18190000008</v>
      </c>
      <c r="X472" s="17">
        <v>190800.72200000001</v>
      </c>
      <c r="Y472" s="17">
        <v>41212.955951999997</v>
      </c>
      <c r="Z472" s="17">
        <v>433717.2983519999</v>
      </c>
      <c r="AA472" s="17">
        <v>-37954.931648000085</v>
      </c>
      <c r="AB472" s="17">
        <v>716220.0032401958</v>
      </c>
      <c r="AC472" s="17">
        <v>210860.73137777825</v>
      </c>
      <c r="AD472" s="17">
        <v>7835574.9000000004</v>
      </c>
      <c r="AE472" s="17">
        <v>2285574.9900000002</v>
      </c>
      <c r="AF472" s="17">
        <v>8326079.0499999998</v>
      </c>
      <c r="AG472" s="17">
        <v>2404482.9900000002</v>
      </c>
      <c r="AH472" s="17">
        <v>9230938.1300000008</v>
      </c>
      <c r="AI472">
        <v>100.3</v>
      </c>
      <c r="AJ472">
        <v>101.5</v>
      </c>
      <c r="AK472" s="1">
        <v>20000</v>
      </c>
      <c r="AL472" s="1">
        <v>20300</v>
      </c>
    </row>
    <row r="473" spans="1:38" x14ac:dyDescent="0.35">
      <c r="A473" t="s">
        <v>1550</v>
      </c>
      <c r="B473" t="s">
        <v>1551</v>
      </c>
      <c r="C473" s="2">
        <v>39085</v>
      </c>
      <c r="D473" s="3">
        <v>18.005479452054793</v>
      </c>
      <c r="E473" s="3" t="s">
        <v>64</v>
      </c>
      <c r="F473" s="3" t="s">
        <v>14</v>
      </c>
      <c r="G473" t="s">
        <v>1552</v>
      </c>
      <c r="H473" t="s">
        <v>66</v>
      </c>
      <c r="I473" t="s">
        <v>13</v>
      </c>
      <c r="J473" t="s">
        <v>13</v>
      </c>
      <c r="K473" s="17">
        <v>4459230.6399999997</v>
      </c>
      <c r="L473" s="17">
        <v>1339027.25</v>
      </c>
      <c r="M473" s="10">
        <v>0.30028212445185387</v>
      </c>
      <c r="N473" s="17">
        <v>191258.43000000002</v>
      </c>
      <c r="O473" s="17">
        <v>0</v>
      </c>
      <c r="P473" s="17">
        <v>7667.0343153750291</v>
      </c>
      <c r="Q473" s="17">
        <v>183591.39568462499</v>
      </c>
      <c r="R473" s="10">
        <v>0.13710803546725803</v>
      </c>
      <c r="S473" s="9">
        <v>1.2</v>
      </c>
      <c r="T473" s="17">
        <v>192819.92399999997</v>
      </c>
      <c r="U473" s="17">
        <v>9228.528315374977</v>
      </c>
      <c r="V473" s="17" t="s">
        <v>64</v>
      </c>
      <c r="W473" s="17">
        <v>312146.14480000001</v>
      </c>
      <c r="X473" s="17">
        <v>93731.907500000001</v>
      </c>
      <c r="Y473" s="17">
        <v>20246.09202</v>
      </c>
      <c r="Z473" s="17">
        <v>213066.01601999998</v>
      </c>
      <c r="AA473" s="17">
        <v>21807.586019999959</v>
      </c>
      <c r="AB473" s="17">
        <v>0</v>
      </c>
      <c r="AC473" s="17">
        <v>0</v>
      </c>
      <c r="AD473" s="17">
        <v>5285001.29</v>
      </c>
      <c r="AE473" s="17">
        <v>1515260.36</v>
      </c>
      <c r="AF473" s="17">
        <v>6101738.4400000004</v>
      </c>
      <c r="AG473" s="17">
        <v>1836686.35</v>
      </c>
      <c r="AH473" s="17">
        <v>6121811.0700000003</v>
      </c>
      <c r="AI473">
        <v>72.84</v>
      </c>
      <c r="AJ473">
        <v>0</v>
      </c>
      <c r="AK473" s="1">
        <v>20000</v>
      </c>
      <c r="AL473" s="1">
        <v>0</v>
      </c>
    </row>
    <row r="474" spans="1:38" x14ac:dyDescent="0.35">
      <c r="A474" t="s">
        <v>1553</v>
      </c>
      <c r="B474" t="s">
        <v>1554</v>
      </c>
      <c r="C474" s="2">
        <v>40945</v>
      </c>
      <c r="D474" s="3">
        <v>12.90958904109589</v>
      </c>
      <c r="E474" s="3" t="s">
        <v>64</v>
      </c>
      <c r="F474" s="3" t="s">
        <v>14</v>
      </c>
      <c r="G474" t="s">
        <v>1555</v>
      </c>
      <c r="H474" t="s">
        <v>470</v>
      </c>
      <c r="I474" t="s">
        <v>13</v>
      </c>
      <c r="J474" t="s">
        <v>13</v>
      </c>
      <c r="K474" s="17">
        <v>2230133.9900000002</v>
      </c>
      <c r="L474" s="17">
        <v>749193.36</v>
      </c>
      <c r="M474" s="10">
        <v>0.33594096290151604</v>
      </c>
      <c r="N474" s="17">
        <v>93234.389999999985</v>
      </c>
      <c r="O474" s="17">
        <v>0</v>
      </c>
      <c r="P474" s="17">
        <v>14857.250359050005</v>
      </c>
      <c r="Q474" s="17">
        <v>78377.139640949987</v>
      </c>
      <c r="R474" s="10">
        <v>0.10461536877602598</v>
      </c>
      <c r="S474" s="9">
        <v>1.2</v>
      </c>
      <c r="T474" s="17">
        <v>107883.84383999999</v>
      </c>
      <c r="U474" s="17">
        <v>29506.70419905</v>
      </c>
      <c r="V474" s="17" t="s">
        <v>64</v>
      </c>
      <c r="W474" s="17">
        <v>156109.37930000003</v>
      </c>
      <c r="X474" s="17">
        <v>52443.535200000006</v>
      </c>
      <c r="Y474" s="17">
        <v>11327.8036032</v>
      </c>
      <c r="Z474" s="17">
        <v>119211.64744319998</v>
      </c>
      <c r="AA474" s="17">
        <v>25977.257443199996</v>
      </c>
      <c r="AB474" s="17">
        <v>0</v>
      </c>
      <c r="AC474" s="17">
        <v>0</v>
      </c>
      <c r="AD474" s="17">
        <v>2786323.49</v>
      </c>
      <c r="AE474" s="17">
        <v>813034.34</v>
      </c>
      <c r="AF474" s="17">
        <v>2877046.44</v>
      </c>
      <c r="AG474" s="17">
        <v>884539.23</v>
      </c>
      <c r="AH474" s="17">
        <v>3145387.65</v>
      </c>
      <c r="AI474">
        <v>70.900000000000006</v>
      </c>
      <c r="AJ474">
        <v>0</v>
      </c>
      <c r="AK474" s="1">
        <v>20000</v>
      </c>
      <c r="AL474" s="1">
        <v>0</v>
      </c>
    </row>
    <row r="475" spans="1:38" x14ac:dyDescent="0.35">
      <c r="A475" t="s">
        <v>1556</v>
      </c>
      <c r="B475" t="s">
        <v>1557</v>
      </c>
      <c r="C475" s="2">
        <v>32384</v>
      </c>
      <c r="D475" s="3">
        <v>36.364383561643834</v>
      </c>
      <c r="E475" s="3" t="s">
        <v>64</v>
      </c>
      <c r="F475" s="3" t="s">
        <v>14</v>
      </c>
      <c r="G475" t="s">
        <v>1558</v>
      </c>
      <c r="H475" t="s">
        <v>743</v>
      </c>
      <c r="I475" t="s">
        <v>13</v>
      </c>
      <c r="J475" t="s">
        <v>13</v>
      </c>
      <c r="K475" s="17">
        <v>6945668.1500000004</v>
      </c>
      <c r="L475" s="17">
        <v>1713430.5499999998</v>
      </c>
      <c r="M475" s="10">
        <v>0.24669052897380359</v>
      </c>
      <c r="N475" s="17">
        <v>212860.50999999998</v>
      </c>
      <c r="O475" s="17">
        <v>0</v>
      </c>
      <c r="P475" s="17">
        <v>0</v>
      </c>
      <c r="Q475" s="17">
        <v>212860.50999999998</v>
      </c>
      <c r="R475" s="10">
        <v>0.1242306027518886</v>
      </c>
      <c r="S475" s="9">
        <v>1</v>
      </c>
      <c r="T475" s="17">
        <v>205611.66599999997</v>
      </c>
      <c r="U475" s="17">
        <v>-7248.8440000000119</v>
      </c>
      <c r="V475" s="17" t="s">
        <v>2701</v>
      </c>
      <c r="W475" s="17">
        <v>486196.7705000001</v>
      </c>
      <c r="X475" s="17">
        <v>119940.1385</v>
      </c>
      <c r="Y475" s="17">
        <v>21589.22493</v>
      </c>
      <c r="Z475" s="17">
        <v>227200.89092999997</v>
      </c>
      <c r="AA475" s="17">
        <v>14340.380929999985</v>
      </c>
      <c r="AB475" s="17">
        <v>0</v>
      </c>
      <c r="AC475" s="17">
        <v>0</v>
      </c>
      <c r="AD475" s="17">
        <v>10530598.939999999</v>
      </c>
      <c r="AE475" s="17">
        <v>2562785.84</v>
      </c>
      <c r="AF475" s="17">
        <v>9783398.25</v>
      </c>
      <c r="AG475" s="17">
        <v>2332825.65</v>
      </c>
      <c r="AH475" s="17">
        <v>9144878.6099999994</v>
      </c>
      <c r="AI475">
        <v>75.95</v>
      </c>
      <c r="AJ475">
        <v>0</v>
      </c>
      <c r="AK475" s="1">
        <v>20000</v>
      </c>
      <c r="AL475" s="1">
        <v>0</v>
      </c>
    </row>
    <row r="476" spans="1:38" x14ac:dyDescent="0.35">
      <c r="A476" t="s">
        <v>1559</v>
      </c>
      <c r="B476" t="s">
        <v>1560</v>
      </c>
      <c r="C476" s="2">
        <v>33855</v>
      </c>
      <c r="D476" s="3">
        <v>32.334246575342469</v>
      </c>
      <c r="E476" s="3" t="s">
        <v>64</v>
      </c>
      <c r="F476" s="3" t="s">
        <v>14</v>
      </c>
      <c r="G476" t="s">
        <v>1561</v>
      </c>
      <c r="H476" t="s">
        <v>470</v>
      </c>
      <c r="I476" t="s">
        <v>13</v>
      </c>
      <c r="J476" t="s">
        <v>13</v>
      </c>
      <c r="K476" s="17">
        <v>4167102.04</v>
      </c>
      <c r="L476" s="17">
        <v>1402130.3699999999</v>
      </c>
      <c r="M476" s="10">
        <v>0.33647613054370989</v>
      </c>
      <c r="N476" s="17">
        <v>204138.43</v>
      </c>
      <c r="O476" s="17">
        <v>0</v>
      </c>
      <c r="P476" s="17">
        <v>0</v>
      </c>
      <c r="Q476" s="17">
        <v>204138.43</v>
      </c>
      <c r="R476" s="10">
        <v>0.14559161855969213</v>
      </c>
      <c r="S476" s="9">
        <v>1.2</v>
      </c>
      <c r="T476" s="17">
        <v>201906.77327999999</v>
      </c>
      <c r="U476" s="17">
        <v>-2231.656719999999</v>
      </c>
      <c r="V476" s="17" t="s">
        <v>2701</v>
      </c>
      <c r="W476" s="17">
        <v>291697.14280000003</v>
      </c>
      <c r="X476" s="17">
        <v>98149.125899999999</v>
      </c>
      <c r="Y476" s="17">
        <v>21200.211194399999</v>
      </c>
      <c r="Z476" s="17">
        <v>223106.9844744</v>
      </c>
      <c r="AA476" s="17">
        <v>18968.554474400007</v>
      </c>
      <c r="AB476" s="17">
        <v>0</v>
      </c>
      <c r="AC476" s="17">
        <v>0</v>
      </c>
      <c r="AD476" s="17">
        <v>4224019.8</v>
      </c>
      <c r="AE476" s="17">
        <v>1299313.26</v>
      </c>
      <c r="AF476" s="17">
        <v>4036249.11</v>
      </c>
      <c r="AG476" s="17">
        <v>1297857.3400000001</v>
      </c>
      <c r="AH476" s="17">
        <v>4404997.2699999996</v>
      </c>
      <c r="AI476">
        <v>94.6</v>
      </c>
      <c r="AJ476">
        <v>0</v>
      </c>
      <c r="AK476" s="1">
        <v>20000</v>
      </c>
      <c r="AL476" s="1">
        <v>0</v>
      </c>
    </row>
    <row r="477" spans="1:38" x14ac:dyDescent="0.35">
      <c r="A477" t="s">
        <v>1562</v>
      </c>
      <c r="B477" t="s">
        <v>1563</v>
      </c>
      <c r="C477" s="2">
        <v>38068</v>
      </c>
      <c r="D477" s="3">
        <v>20.791780821917808</v>
      </c>
      <c r="E477" s="3" t="s">
        <v>64</v>
      </c>
      <c r="F477" s="3" t="s">
        <v>14</v>
      </c>
      <c r="G477" t="s">
        <v>1564</v>
      </c>
      <c r="H477" t="s">
        <v>85</v>
      </c>
      <c r="I477" t="s">
        <v>13</v>
      </c>
      <c r="J477" t="s">
        <v>13</v>
      </c>
      <c r="K477" s="17">
        <v>12702362.83</v>
      </c>
      <c r="L477" s="17">
        <v>3134454.84</v>
      </c>
      <c r="M477" s="10">
        <v>0.24676155782585213</v>
      </c>
      <c r="N477" s="17">
        <v>433523.98</v>
      </c>
      <c r="O477" s="17">
        <v>0</v>
      </c>
      <c r="P477" s="17">
        <v>0</v>
      </c>
      <c r="Q477" s="17">
        <v>433523.98</v>
      </c>
      <c r="R477" s="10">
        <v>0.13830921232861024</v>
      </c>
      <c r="S477" s="9">
        <v>1</v>
      </c>
      <c r="T477" s="17">
        <v>376134.5808</v>
      </c>
      <c r="U477" s="17">
        <v>-57389.399199999985</v>
      </c>
      <c r="V477" s="17" t="s">
        <v>2701</v>
      </c>
      <c r="W477" s="17">
        <v>889165.39810000011</v>
      </c>
      <c r="X477" s="17">
        <v>219411.8388</v>
      </c>
      <c r="Y477" s="17">
        <v>39494.130983999996</v>
      </c>
      <c r="Z477" s="17">
        <v>415628.71178399998</v>
      </c>
      <c r="AA477" s="17">
        <v>-17895.268215999997</v>
      </c>
      <c r="AB477" s="17">
        <v>402891.59150842391</v>
      </c>
      <c r="AC477" s="17">
        <v>99418.156755555538</v>
      </c>
      <c r="AD477" s="17">
        <v>15658093.34</v>
      </c>
      <c r="AE477" s="17">
        <v>3436382.82</v>
      </c>
      <c r="AF477" s="17">
        <v>13284290.58</v>
      </c>
      <c r="AG477" s="17">
        <v>3119355.72</v>
      </c>
      <c r="AH477" s="17">
        <v>14205183.369999999</v>
      </c>
      <c r="AI477">
        <v>89.42</v>
      </c>
      <c r="AJ477">
        <v>0</v>
      </c>
      <c r="AK477" s="1">
        <v>20000</v>
      </c>
      <c r="AL477" s="1">
        <v>0</v>
      </c>
    </row>
    <row r="478" spans="1:38" x14ac:dyDescent="0.35">
      <c r="A478" t="s">
        <v>1565</v>
      </c>
      <c r="B478" t="s">
        <v>1566</v>
      </c>
      <c r="C478" s="2">
        <v>40842</v>
      </c>
      <c r="D478" s="3">
        <v>13.191780821917808</v>
      </c>
      <c r="E478" s="3" t="s">
        <v>64</v>
      </c>
      <c r="F478" s="3" t="s">
        <v>14</v>
      </c>
      <c r="G478" t="s">
        <v>1567</v>
      </c>
      <c r="H478" t="s">
        <v>269</v>
      </c>
      <c r="I478" t="s">
        <v>13</v>
      </c>
      <c r="J478" t="s">
        <v>13</v>
      </c>
      <c r="K478" s="17">
        <v>3360567.77</v>
      </c>
      <c r="L478" s="17">
        <v>935031.52</v>
      </c>
      <c r="M478" s="10">
        <v>0.2782361743593107</v>
      </c>
      <c r="N478" s="17">
        <v>116499.66000000002</v>
      </c>
      <c r="O478" s="17">
        <v>0</v>
      </c>
      <c r="P478" s="17">
        <v>0</v>
      </c>
      <c r="Q478" s="17">
        <v>116499.66000000002</v>
      </c>
      <c r="R478" s="10">
        <v>0.12459436661557678</v>
      </c>
      <c r="S478" s="9">
        <v>1</v>
      </c>
      <c r="T478" s="17">
        <v>112203.7824</v>
      </c>
      <c r="U478" s="17">
        <v>-4295.8776000000216</v>
      </c>
      <c r="V478" s="17" t="s">
        <v>2701</v>
      </c>
      <c r="W478" s="17">
        <v>235239.74390000003</v>
      </c>
      <c r="X478" s="17">
        <v>65452.206400000003</v>
      </c>
      <c r="Y478" s="17">
        <v>11781.397152</v>
      </c>
      <c r="Z478" s="17">
        <v>123985.179552</v>
      </c>
      <c r="AA478" s="17">
        <v>7485.5195519999834</v>
      </c>
      <c r="AB478" s="17">
        <v>0</v>
      </c>
      <c r="AC478" s="17">
        <v>0</v>
      </c>
      <c r="AD478" s="17">
        <v>4203442.37</v>
      </c>
      <c r="AE478" s="17">
        <v>1014943.97</v>
      </c>
      <c r="AF478" s="17">
        <v>3554260.93</v>
      </c>
      <c r="AG478" s="17">
        <v>1005923.82</v>
      </c>
      <c r="AH478" s="17">
        <v>3738786.9</v>
      </c>
      <c r="AI478">
        <v>89.88</v>
      </c>
      <c r="AJ478">
        <v>0</v>
      </c>
      <c r="AK478" s="1">
        <v>20000</v>
      </c>
      <c r="AL478" s="1">
        <v>0</v>
      </c>
    </row>
    <row r="479" spans="1:38" x14ac:dyDescent="0.35">
      <c r="A479" t="s">
        <v>1568</v>
      </c>
      <c r="B479" t="s">
        <v>1569</v>
      </c>
      <c r="C479" s="2">
        <v>43913</v>
      </c>
      <c r="D479" s="3">
        <v>4.7780821917808218</v>
      </c>
      <c r="E479" s="3" t="s">
        <v>64</v>
      </c>
      <c r="F479" s="3" t="s">
        <v>14</v>
      </c>
      <c r="G479" t="s">
        <v>1570</v>
      </c>
      <c r="H479" t="s">
        <v>474</v>
      </c>
      <c r="I479" t="s">
        <v>13</v>
      </c>
      <c r="J479" t="s">
        <v>13</v>
      </c>
      <c r="K479" s="17">
        <v>8145639.7599999998</v>
      </c>
      <c r="L479" s="17">
        <v>2299896.2999999993</v>
      </c>
      <c r="M479" s="10">
        <v>0.28234692028659014</v>
      </c>
      <c r="N479" s="17">
        <v>359481.10000000003</v>
      </c>
      <c r="O479" s="17">
        <v>0</v>
      </c>
      <c r="P479" s="17">
        <v>0</v>
      </c>
      <c r="Q479" s="17">
        <v>359481.10000000003</v>
      </c>
      <c r="R479" s="10">
        <v>0.15630317766935845</v>
      </c>
      <c r="S479" s="9">
        <v>1</v>
      </c>
      <c r="T479" s="17">
        <v>275987.55599999992</v>
      </c>
      <c r="U479" s="17">
        <v>-83493.544000000111</v>
      </c>
      <c r="V479" s="17" t="s">
        <v>2701</v>
      </c>
      <c r="W479" s="17">
        <v>570194.78320000006</v>
      </c>
      <c r="X479" s="17">
        <v>160992.74099999998</v>
      </c>
      <c r="Y479" s="17">
        <v>28978.693379999997</v>
      </c>
      <c r="Z479" s="17">
        <v>304966.24937999994</v>
      </c>
      <c r="AA479" s="17">
        <v>-54514.850620000099</v>
      </c>
      <c r="AB479" s="17">
        <v>1072653.0358992794</v>
      </c>
      <c r="AC479" s="17">
        <v>302860.28122222278</v>
      </c>
      <c r="AD479" s="17">
        <v>5603587.3600000003</v>
      </c>
      <c r="AE479" s="17">
        <v>1352172.03</v>
      </c>
      <c r="AF479" s="17">
        <v>6707063.5800000001</v>
      </c>
      <c r="AG479" s="17">
        <v>1673728.51</v>
      </c>
      <c r="AH479" s="17">
        <v>7005619.4900000002</v>
      </c>
      <c r="AI479">
        <v>116.27</v>
      </c>
      <c r="AJ479">
        <v>200</v>
      </c>
      <c r="AK479" s="1">
        <v>20000</v>
      </c>
      <c r="AL479" s="1">
        <v>40000</v>
      </c>
    </row>
    <row r="480" spans="1:38" x14ac:dyDescent="0.35">
      <c r="A480" t="s">
        <v>1571</v>
      </c>
      <c r="B480" t="s">
        <v>1572</v>
      </c>
      <c r="C480" s="2">
        <v>44284</v>
      </c>
      <c r="D480" s="3">
        <v>3.7616438356164386</v>
      </c>
      <c r="E480" s="3" t="s">
        <v>64</v>
      </c>
      <c r="F480" s="3" t="s">
        <v>14</v>
      </c>
      <c r="G480" t="s">
        <v>1573</v>
      </c>
      <c r="H480" t="s">
        <v>112</v>
      </c>
      <c r="I480" t="s">
        <v>13</v>
      </c>
      <c r="J480" t="s">
        <v>13</v>
      </c>
      <c r="K480" s="17">
        <v>5929940.3899999997</v>
      </c>
      <c r="L480" s="17">
        <v>1458232.66</v>
      </c>
      <c r="M480" s="10">
        <v>0.24591017178842164</v>
      </c>
      <c r="N480" s="17">
        <v>140785.43</v>
      </c>
      <c r="O480" s="17">
        <v>0</v>
      </c>
      <c r="P480" s="17">
        <v>2071.0970863500006</v>
      </c>
      <c r="Q480" s="17">
        <v>138714.33291365</v>
      </c>
      <c r="R480" s="10">
        <v>9.5124966487617965E-2</v>
      </c>
      <c r="S480" s="9">
        <v>1</v>
      </c>
      <c r="T480" s="17">
        <v>174987.91919999997</v>
      </c>
      <c r="U480" s="17">
        <v>36273.586286349979</v>
      </c>
      <c r="V480" s="17" t="s">
        <v>64</v>
      </c>
      <c r="W480" s="17">
        <v>415095.8273</v>
      </c>
      <c r="X480" s="17">
        <v>102076.2862</v>
      </c>
      <c r="Y480" s="17">
        <v>18373.731516</v>
      </c>
      <c r="Z480" s="17">
        <v>193361.65071599997</v>
      </c>
      <c r="AA480" s="17">
        <v>52576.220715999982</v>
      </c>
      <c r="AB480" s="17">
        <v>0</v>
      </c>
      <c r="AC480" s="17">
        <v>0</v>
      </c>
      <c r="AD480" s="17">
        <v>1907295.21</v>
      </c>
      <c r="AE480" s="17">
        <v>475700.45</v>
      </c>
      <c r="AF480" s="17">
        <v>3804668.47</v>
      </c>
      <c r="AG480" s="17">
        <v>947160.56</v>
      </c>
      <c r="AH480" s="17">
        <v>6659341.6900000004</v>
      </c>
      <c r="AI480">
        <v>89.05</v>
      </c>
      <c r="AJ480">
        <v>0</v>
      </c>
      <c r="AK480" s="1">
        <v>9500</v>
      </c>
      <c r="AL480" s="1">
        <v>0</v>
      </c>
    </row>
    <row r="481" spans="1:38" x14ac:dyDescent="0.35">
      <c r="A481" t="s">
        <v>1574</v>
      </c>
      <c r="B481" t="s">
        <v>1575</v>
      </c>
      <c r="C481" s="2">
        <v>41960</v>
      </c>
      <c r="D481" s="3">
        <v>10.128767123287671</v>
      </c>
      <c r="E481" s="3" t="s">
        <v>64</v>
      </c>
      <c r="F481" s="3" t="s">
        <v>14</v>
      </c>
      <c r="G481" t="s">
        <v>1576</v>
      </c>
      <c r="H481" t="s">
        <v>493</v>
      </c>
      <c r="I481" t="s">
        <v>13</v>
      </c>
      <c r="J481" t="s">
        <v>13</v>
      </c>
      <c r="K481" s="17">
        <v>4952612.2</v>
      </c>
      <c r="L481" s="17">
        <v>1554690</v>
      </c>
      <c r="M481" s="10">
        <v>0.31391313052938002</v>
      </c>
      <c r="N481" s="17">
        <v>230608.35000000003</v>
      </c>
      <c r="O481" s="17">
        <v>0</v>
      </c>
      <c r="P481" s="17">
        <v>0</v>
      </c>
      <c r="Q481" s="17">
        <v>230608.35000000003</v>
      </c>
      <c r="R481" s="10">
        <v>0.148330760473149</v>
      </c>
      <c r="S481" s="9">
        <v>1.2</v>
      </c>
      <c r="T481" s="17">
        <v>223875.36</v>
      </c>
      <c r="U481" s="17">
        <v>-6732.9900000000489</v>
      </c>
      <c r="V481" s="17" t="s">
        <v>2701</v>
      </c>
      <c r="W481" s="17">
        <v>346682.85400000005</v>
      </c>
      <c r="X481" s="17">
        <v>108828.30000000002</v>
      </c>
      <c r="Y481" s="17">
        <v>23506.912800000002</v>
      </c>
      <c r="Z481" s="17">
        <v>247382.27279999998</v>
      </c>
      <c r="AA481" s="17">
        <v>16773.922799999942</v>
      </c>
      <c r="AB481" s="17">
        <v>0</v>
      </c>
      <c r="AC481" s="17">
        <v>0</v>
      </c>
      <c r="AD481" s="17">
        <v>4030600.45</v>
      </c>
      <c r="AE481" s="17">
        <v>1290107.98</v>
      </c>
      <c r="AF481" s="17">
        <v>4695280.2699999996</v>
      </c>
      <c r="AG481" s="17">
        <v>1654044.75</v>
      </c>
      <c r="AH481" s="17">
        <v>4969341.7</v>
      </c>
      <c r="AI481">
        <v>99.66</v>
      </c>
      <c r="AJ481">
        <v>0</v>
      </c>
      <c r="AK481" s="1">
        <v>20000</v>
      </c>
      <c r="AL481" s="1">
        <v>0</v>
      </c>
    </row>
    <row r="482" spans="1:38" x14ac:dyDescent="0.35">
      <c r="A482" t="s">
        <v>1577</v>
      </c>
      <c r="B482" t="s">
        <v>1578</v>
      </c>
      <c r="C482" s="2">
        <v>32994</v>
      </c>
      <c r="D482" s="3">
        <v>34.69315068493151</v>
      </c>
      <c r="E482" s="3" t="s">
        <v>64</v>
      </c>
      <c r="F482" s="3" t="s">
        <v>14</v>
      </c>
      <c r="G482" t="s">
        <v>1579</v>
      </c>
      <c r="H482" t="s">
        <v>497</v>
      </c>
      <c r="I482" t="s">
        <v>13</v>
      </c>
      <c r="J482" t="s">
        <v>13</v>
      </c>
      <c r="K482" s="17">
        <v>9901753.0299999993</v>
      </c>
      <c r="L482" s="17">
        <v>2706671.64</v>
      </c>
      <c r="M482" s="10">
        <v>0.27335277216058784</v>
      </c>
      <c r="N482" s="17">
        <v>417133.93</v>
      </c>
      <c r="O482" s="17">
        <v>0</v>
      </c>
      <c r="P482" s="17">
        <v>0</v>
      </c>
      <c r="Q482" s="17">
        <v>417133.93</v>
      </c>
      <c r="R482" s="10">
        <v>0.15411323776237593</v>
      </c>
      <c r="S482" s="9">
        <v>1</v>
      </c>
      <c r="T482" s="17">
        <v>324800.5968</v>
      </c>
      <c r="U482" s="17">
        <v>-92333.333199999994</v>
      </c>
      <c r="V482" s="17" t="s">
        <v>2701</v>
      </c>
      <c r="W482" s="17">
        <v>693122.7121</v>
      </c>
      <c r="X482" s="17">
        <v>189467.01480000003</v>
      </c>
      <c r="Y482" s="17">
        <v>34104.062664000005</v>
      </c>
      <c r="Z482" s="17">
        <v>358904.65946400003</v>
      </c>
      <c r="AA482" s="17">
        <v>-58229.270535999967</v>
      </c>
      <c r="AB482" s="17">
        <v>1183437.5955484232</v>
      </c>
      <c r="AC482" s="17">
        <v>323495.94742222206</v>
      </c>
      <c r="AD482" s="17">
        <v>18550980.010000002</v>
      </c>
      <c r="AE482" s="17">
        <v>3404147.22</v>
      </c>
      <c r="AF482" s="17">
        <v>20257196.539999999</v>
      </c>
      <c r="AG482" s="17">
        <v>3552295.7</v>
      </c>
      <c r="AH482" s="17">
        <v>10711819.289999999</v>
      </c>
      <c r="AI482">
        <v>92.44</v>
      </c>
      <c r="AJ482">
        <v>0</v>
      </c>
      <c r="AK482" s="1">
        <v>20000</v>
      </c>
      <c r="AL482" s="1">
        <v>0</v>
      </c>
    </row>
    <row r="483" spans="1:38" x14ac:dyDescent="0.35">
      <c r="A483" t="s">
        <v>1580</v>
      </c>
      <c r="B483" t="s">
        <v>1581</v>
      </c>
      <c r="C483" s="2">
        <v>35905</v>
      </c>
      <c r="D483" s="3">
        <v>26.717808219178082</v>
      </c>
      <c r="E483" s="3" t="s">
        <v>64</v>
      </c>
      <c r="F483" s="3" t="s">
        <v>14</v>
      </c>
      <c r="G483" t="s">
        <v>1582</v>
      </c>
      <c r="H483" t="s">
        <v>146</v>
      </c>
      <c r="I483" t="s">
        <v>13</v>
      </c>
      <c r="J483" t="s">
        <v>13</v>
      </c>
      <c r="K483" s="17">
        <v>4460434.68</v>
      </c>
      <c r="L483" s="17">
        <v>844797.49</v>
      </c>
      <c r="M483" s="26">
        <v>0.18939801849087948</v>
      </c>
      <c r="N483" s="17">
        <v>61666.31</v>
      </c>
      <c r="O483" s="17">
        <v>0</v>
      </c>
      <c r="P483" s="17">
        <v>0</v>
      </c>
      <c r="Q483" s="17">
        <v>61666.31</v>
      </c>
      <c r="R483" s="10">
        <v>7.2995375495256268E-2</v>
      </c>
      <c r="S483" s="9">
        <v>0.75</v>
      </c>
      <c r="T483" s="17">
        <v>76031.774099999995</v>
      </c>
      <c r="U483" s="17">
        <v>14365.464099999997</v>
      </c>
      <c r="V483" s="17" t="s">
        <v>64</v>
      </c>
      <c r="W483" s="17">
        <v>312230.4276</v>
      </c>
      <c r="X483" s="17">
        <v>59135.824300000007</v>
      </c>
      <c r="Y483" s="17">
        <v>7983.3362805000006</v>
      </c>
      <c r="Z483" s="17">
        <v>84015.110380500002</v>
      </c>
      <c r="AA483" s="17">
        <v>22348.800380500004</v>
      </c>
      <c r="AB483" s="17">
        <v>0</v>
      </c>
      <c r="AC483" s="17">
        <v>0</v>
      </c>
      <c r="AD483" s="17">
        <v>4384592.29</v>
      </c>
      <c r="AE483" s="17">
        <v>888686.11</v>
      </c>
      <c r="AF483" s="17">
        <v>4825375.24</v>
      </c>
      <c r="AG483" s="17">
        <v>1028073.81</v>
      </c>
      <c r="AH483" s="17">
        <v>5328289.7</v>
      </c>
      <c r="AI483">
        <v>83.71</v>
      </c>
      <c r="AJ483">
        <v>0</v>
      </c>
      <c r="AK483" s="1">
        <v>20000</v>
      </c>
      <c r="AL483" s="1">
        <v>0</v>
      </c>
    </row>
    <row r="484" spans="1:38" x14ac:dyDescent="0.35">
      <c r="A484" t="s">
        <v>1583</v>
      </c>
      <c r="B484" t="s">
        <v>1584</v>
      </c>
      <c r="C484" s="2">
        <v>39231</v>
      </c>
      <c r="D484" s="3">
        <v>17.605479452054794</v>
      </c>
      <c r="E484" s="3" t="s">
        <v>64</v>
      </c>
      <c r="F484" s="3" t="s">
        <v>14</v>
      </c>
      <c r="G484" t="s">
        <v>1585</v>
      </c>
      <c r="H484" t="s">
        <v>230</v>
      </c>
      <c r="I484" t="s">
        <v>13</v>
      </c>
      <c r="J484" t="s">
        <v>13</v>
      </c>
      <c r="K484" s="17">
        <v>18732722.329999998</v>
      </c>
      <c r="L484" s="17">
        <v>2781514.37</v>
      </c>
      <c r="M484" s="26">
        <v>0.14848425770692564</v>
      </c>
      <c r="N484" s="17">
        <v>245943.04000000001</v>
      </c>
      <c r="O484" s="17">
        <v>0</v>
      </c>
      <c r="P484" s="17">
        <v>0</v>
      </c>
      <c r="Q484" s="17">
        <v>245943.04000000001</v>
      </c>
      <c r="R484" s="10">
        <v>8.8420553441181757E-2</v>
      </c>
      <c r="S484" s="9">
        <v>0.75</v>
      </c>
      <c r="T484" s="17">
        <v>250336.29330000002</v>
      </c>
      <c r="U484" s="17">
        <v>4393.2533000000112</v>
      </c>
      <c r="V484" s="17" t="s">
        <v>64</v>
      </c>
      <c r="W484" s="17">
        <v>1311290.5630999999</v>
      </c>
      <c r="X484" s="17">
        <v>194706.00590000002</v>
      </c>
      <c r="Y484" s="17">
        <v>26285.310796500002</v>
      </c>
      <c r="Z484" s="17">
        <v>276621.60409650003</v>
      </c>
      <c r="AA484" s="17">
        <v>30678.56409650002</v>
      </c>
      <c r="AB484" s="17">
        <v>0</v>
      </c>
      <c r="AC484" s="17">
        <v>0</v>
      </c>
      <c r="AD484" s="17">
        <v>13720364.65</v>
      </c>
      <c r="AE484" s="17">
        <v>1350084.86</v>
      </c>
      <c r="AF484" s="17">
        <v>12925155.18</v>
      </c>
      <c r="AG484" s="17">
        <v>1474430.15</v>
      </c>
      <c r="AH484" s="17">
        <v>15933449.289999999</v>
      </c>
      <c r="AI484">
        <v>117.57</v>
      </c>
      <c r="AJ484">
        <v>200</v>
      </c>
      <c r="AK484" s="1">
        <v>20000</v>
      </c>
      <c r="AL484" s="1">
        <v>40000</v>
      </c>
    </row>
    <row r="485" spans="1:38" x14ac:dyDescent="0.35">
      <c r="A485" t="s">
        <v>1586</v>
      </c>
      <c r="B485" t="s">
        <v>1587</v>
      </c>
      <c r="C485" s="2">
        <v>37914</v>
      </c>
      <c r="D485" s="3">
        <v>21.213698630136985</v>
      </c>
      <c r="E485" s="3" t="s">
        <v>64</v>
      </c>
      <c r="F485" s="3" t="s">
        <v>14</v>
      </c>
      <c r="G485" t="s">
        <v>1588</v>
      </c>
      <c r="H485" t="s">
        <v>89</v>
      </c>
      <c r="I485" t="s">
        <v>13</v>
      </c>
      <c r="J485" t="s">
        <v>13</v>
      </c>
      <c r="K485" s="17">
        <v>8541241.3000000007</v>
      </c>
      <c r="L485" s="17">
        <v>2199882.3099999996</v>
      </c>
      <c r="M485" s="10">
        <v>0.25756002350618518</v>
      </c>
      <c r="N485" s="17">
        <v>297271.20999999996</v>
      </c>
      <c r="O485" s="17">
        <v>0</v>
      </c>
      <c r="P485" s="17">
        <v>4188.3074820750044</v>
      </c>
      <c r="Q485" s="17">
        <v>293082.90251792496</v>
      </c>
      <c r="R485" s="10">
        <v>0.13322662816354253</v>
      </c>
      <c r="S485" s="9">
        <v>1</v>
      </c>
      <c r="T485" s="17">
        <v>263985.87719999993</v>
      </c>
      <c r="U485" s="17">
        <v>-29097.025317925029</v>
      </c>
      <c r="V485" s="17" t="s">
        <v>2701</v>
      </c>
      <c r="W485" s="17">
        <v>597886.89100000006</v>
      </c>
      <c r="X485" s="17">
        <v>153991.7617</v>
      </c>
      <c r="Y485" s="17">
        <v>27718.517105999999</v>
      </c>
      <c r="Z485" s="17">
        <v>291704.39430599991</v>
      </c>
      <c r="AA485" s="17">
        <v>-5566.8156940000481</v>
      </c>
      <c r="AB485" s="17">
        <v>120075.90865440783</v>
      </c>
      <c r="AC485" s="17">
        <v>30926.753855555824</v>
      </c>
      <c r="AD485" s="17">
        <v>7264783.1900000004</v>
      </c>
      <c r="AE485" s="17">
        <v>1792691.92</v>
      </c>
      <c r="AF485" s="17">
        <v>8418046.25</v>
      </c>
      <c r="AG485" s="17">
        <v>2098698.87</v>
      </c>
      <c r="AH485" s="17">
        <v>8956245.6799999997</v>
      </c>
      <c r="AI485">
        <v>95.37</v>
      </c>
      <c r="AJ485">
        <v>0</v>
      </c>
      <c r="AK485" s="1">
        <v>20000</v>
      </c>
      <c r="AL485" s="1">
        <v>0</v>
      </c>
    </row>
    <row r="486" spans="1:38" x14ac:dyDescent="0.35">
      <c r="A486" t="s">
        <v>1589</v>
      </c>
      <c r="B486" t="s">
        <v>1590</v>
      </c>
      <c r="C486" s="2">
        <v>40861</v>
      </c>
      <c r="D486" s="3">
        <v>13.139726027397261</v>
      </c>
      <c r="E486" s="3" t="s">
        <v>64</v>
      </c>
      <c r="F486" s="3" t="s">
        <v>14</v>
      </c>
      <c r="G486" t="s">
        <v>1591</v>
      </c>
      <c r="H486" t="s">
        <v>112</v>
      </c>
      <c r="I486" t="s">
        <v>13</v>
      </c>
      <c r="J486" t="s">
        <v>13</v>
      </c>
      <c r="K486" s="17">
        <v>8317088.5899999999</v>
      </c>
      <c r="L486" s="17">
        <v>1989941.8899999997</v>
      </c>
      <c r="M486" s="10">
        <v>0.23925943176709624</v>
      </c>
      <c r="N486" s="17">
        <v>246274.05000000002</v>
      </c>
      <c r="O486" s="17">
        <v>0</v>
      </c>
      <c r="P486" s="17">
        <v>1888.963933424995</v>
      </c>
      <c r="Q486" s="17">
        <v>244385.08606657502</v>
      </c>
      <c r="R486" s="10">
        <v>0.12281016209301221</v>
      </c>
      <c r="S486" s="9">
        <v>0.75</v>
      </c>
      <c r="T486" s="17">
        <v>179094.77009999997</v>
      </c>
      <c r="U486" s="17">
        <v>-65290.315966575057</v>
      </c>
      <c r="V486" s="17" t="s">
        <v>2701</v>
      </c>
      <c r="W486" s="17">
        <v>582196.20130000007</v>
      </c>
      <c r="X486" s="17">
        <v>139295.93229999999</v>
      </c>
      <c r="Y486" s="17">
        <v>18804.950860499997</v>
      </c>
      <c r="Z486" s="17">
        <v>197899.72096049995</v>
      </c>
      <c r="AA486" s="17">
        <v>-48374.329039500066</v>
      </c>
      <c r="AB486" s="17">
        <v>1123242.1244871733</v>
      </c>
      <c r="AC486" s="17">
        <v>268746.27244166704</v>
      </c>
      <c r="AD486" s="17">
        <v>7863414.6500000004</v>
      </c>
      <c r="AE486" s="17">
        <v>1775389.55</v>
      </c>
      <c r="AF486" s="17">
        <v>7013737.3200000003</v>
      </c>
      <c r="AG486" s="17">
        <v>1661741.66</v>
      </c>
      <c r="AH486" s="17">
        <v>7315465.21</v>
      </c>
      <c r="AI486">
        <v>113.69</v>
      </c>
      <c r="AJ486">
        <v>190.18</v>
      </c>
      <c r="AK486" s="1">
        <v>20000</v>
      </c>
      <c r="AL486" s="1">
        <v>38035</v>
      </c>
    </row>
    <row r="487" spans="1:38" x14ac:dyDescent="0.35">
      <c r="A487" t="s">
        <v>1592</v>
      </c>
      <c r="B487" t="s">
        <v>1593</v>
      </c>
      <c r="C487" s="2">
        <v>43040</v>
      </c>
      <c r="D487" s="3">
        <v>7.1698630136986301</v>
      </c>
      <c r="E487" s="3" t="s">
        <v>64</v>
      </c>
      <c r="F487" s="3" t="s">
        <v>14</v>
      </c>
      <c r="G487" t="s">
        <v>1594</v>
      </c>
      <c r="H487" t="s">
        <v>146</v>
      </c>
      <c r="I487" t="s">
        <v>13</v>
      </c>
      <c r="J487" t="s">
        <v>13</v>
      </c>
      <c r="K487" s="17">
        <v>7322136.5899999999</v>
      </c>
      <c r="L487" s="17">
        <v>1629347.23</v>
      </c>
      <c r="M487" s="10">
        <v>0.22252346838561229</v>
      </c>
      <c r="N487" s="17">
        <v>199632.23</v>
      </c>
      <c r="O487" s="17">
        <v>0</v>
      </c>
      <c r="P487" s="17">
        <v>0</v>
      </c>
      <c r="Q487" s="17">
        <v>199632.23</v>
      </c>
      <c r="R487" s="10">
        <v>0.12252282774617662</v>
      </c>
      <c r="S487" s="9">
        <v>0.75</v>
      </c>
      <c r="T487" s="17">
        <v>146641.25069999998</v>
      </c>
      <c r="U487" s="17">
        <v>-52990.979300000035</v>
      </c>
      <c r="V487" s="17" t="s">
        <v>2701</v>
      </c>
      <c r="W487" s="17">
        <v>512549.56130000006</v>
      </c>
      <c r="X487" s="17">
        <v>114054.30610000002</v>
      </c>
      <c r="Y487" s="17">
        <v>15397.331323500001</v>
      </c>
      <c r="Z487" s="17">
        <v>162038.58202349997</v>
      </c>
      <c r="AA487" s="17">
        <v>-37593.64797650004</v>
      </c>
      <c r="AB487" s="17">
        <v>938568.86819470651</v>
      </c>
      <c r="AC487" s="17">
        <v>208853.59986944468</v>
      </c>
      <c r="AD487" s="17">
        <v>7514224.46</v>
      </c>
      <c r="AE487" s="17">
        <v>1419883.48</v>
      </c>
      <c r="AF487" s="17">
        <v>7351086.3499999996</v>
      </c>
      <c r="AG487" s="17">
        <v>1500285.5</v>
      </c>
      <c r="AH487" s="17">
        <v>7754577.4699999997</v>
      </c>
      <c r="AI487">
        <v>94.42</v>
      </c>
      <c r="AJ487">
        <v>0</v>
      </c>
      <c r="AK487" s="1">
        <v>20000</v>
      </c>
      <c r="AL487" s="1">
        <v>0</v>
      </c>
    </row>
    <row r="488" spans="1:38" x14ac:dyDescent="0.35">
      <c r="A488" t="s">
        <v>1595</v>
      </c>
      <c r="B488" t="s">
        <v>1596</v>
      </c>
      <c r="C488" s="2">
        <v>40286</v>
      </c>
      <c r="D488" s="3">
        <v>14.715068493150685</v>
      </c>
      <c r="E488" s="3" t="s">
        <v>64</v>
      </c>
      <c r="F488" s="3" t="s">
        <v>14</v>
      </c>
      <c r="G488" t="s">
        <v>1597</v>
      </c>
      <c r="H488" t="s">
        <v>104</v>
      </c>
      <c r="I488" t="s">
        <v>13</v>
      </c>
      <c r="J488" t="s">
        <v>13</v>
      </c>
      <c r="K488" s="17">
        <v>5190881.71</v>
      </c>
      <c r="L488" s="17">
        <v>1599610.3900000001</v>
      </c>
      <c r="M488" s="10">
        <v>0.30815774262750445</v>
      </c>
      <c r="N488" s="17">
        <v>222800.19</v>
      </c>
      <c r="O488" s="17">
        <v>0</v>
      </c>
      <c r="P488" s="17">
        <v>0</v>
      </c>
      <c r="Q488" s="17">
        <v>222800.19</v>
      </c>
      <c r="R488" s="10">
        <v>0.13928403528311664</v>
      </c>
      <c r="S488" s="9">
        <v>1.2</v>
      </c>
      <c r="T488" s="17">
        <v>230343.89616000003</v>
      </c>
      <c r="U488" s="17">
        <v>7543.7061600000306</v>
      </c>
      <c r="V488" s="17" t="s">
        <v>64</v>
      </c>
      <c r="W488" s="17">
        <v>363361.71970000002</v>
      </c>
      <c r="X488" s="17">
        <v>111972.72730000001</v>
      </c>
      <c r="Y488" s="17">
        <v>24186.109096800003</v>
      </c>
      <c r="Z488" s="17">
        <v>254530.00525680004</v>
      </c>
      <c r="AA488" s="17">
        <v>31729.815256800037</v>
      </c>
      <c r="AB488" s="17">
        <v>0</v>
      </c>
      <c r="AC488" s="17">
        <v>0</v>
      </c>
      <c r="AD488" s="17">
        <v>4675071.88</v>
      </c>
      <c r="AE488" s="17">
        <v>1114219.43</v>
      </c>
      <c r="AF488" s="17">
        <v>4631132.5199999996</v>
      </c>
      <c r="AG488" s="17">
        <v>1293398.1000000001</v>
      </c>
      <c r="AH488" s="17">
        <v>5391655.5199999996</v>
      </c>
      <c r="AI488">
        <v>96.28</v>
      </c>
      <c r="AJ488">
        <v>0</v>
      </c>
      <c r="AK488" s="1">
        <v>20000</v>
      </c>
      <c r="AL488" s="1">
        <v>0</v>
      </c>
    </row>
    <row r="489" spans="1:38" x14ac:dyDescent="0.35">
      <c r="A489" t="s">
        <v>1598</v>
      </c>
      <c r="B489" t="s">
        <v>1599</v>
      </c>
      <c r="C489" s="2">
        <v>43770</v>
      </c>
      <c r="D489" s="3">
        <v>5.1698630136986301</v>
      </c>
      <c r="E489" s="3" t="s">
        <v>64</v>
      </c>
      <c r="F489" s="3" t="s">
        <v>14</v>
      </c>
      <c r="G489" t="s">
        <v>1600</v>
      </c>
      <c r="H489" t="s">
        <v>116</v>
      </c>
      <c r="I489" t="s">
        <v>13</v>
      </c>
      <c r="J489" t="s">
        <v>13</v>
      </c>
      <c r="K489" s="17">
        <v>2815974.79</v>
      </c>
      <c r="L489" s="17">
        <v>649382.32000000007</v>
      </c>
      <c r="M489" s="26">
        <v>0.23060658153122177</v>
      </c>
      <c r="N489" s="17">
        <v>58534.320000000007</v>
      </c>
      <c r="O489" s="17">
        <v>0</v>
      </c>
      <c r="P489" s="17">
        <v>-1.4551915228366852E-10</v>
      </c>
      <c r="Q489" s="17">
        <v>58534.320000000153</v>
      </c>
      <c r="R489" s="10">
        <v>9.0138456495089281E-2</v>
      </c>
      <c r="S489" s="9">
        <v>0.75</v>
      </c>
      <c r="T489" s="17">
        <v>58444.408800000005</v>
      </c>
      <c r="U489" s="17">
        <v>-89.911200000147801</v>
      </c>
      <c r="V489" s="17" t="s">
        <v>2701</v>
      </c>
      <c r="W489" s="17">
        <v>197118.23530000003</v>
      </c>
      <c r="X489" s="17">
        <v>45456.762400000014</v>
      </c>
      <c r="Y489" s="17">
        <v>6136.662924000002</v>
      </c>
      <c r="Z489" s="17">
        <v>64581.071724000009</v>
      </c>
      <c r="AA489" s="17">
        <v>6046.7517240000016</v>
      </c>
      <c r="AB489" s="17">
        <v>0</v>
      </c>
      <c r="AC489" s="17">
        <v>0</v>
      </c>
      <c r="AD489" s="17">
        <v>3714709.28</v>
      </c>
      <c r="AE489" s="17">
        <v>916126.28</v>
      </c>
      <c r="AF489" s="17">
        <v>4722136.16</v>
      </c>
      <c r="AG489" s="17">
        <v>1038803.63</v>
      </c>
      <c r="AH489" s="17">
        <v>4367991.55</v>
      </c>
      <c r="AI489">
        <v>64.47</v>
      </c>
      <c r="AJ489">
        <v>0</v>
      </c>
      <c r="AK489" s="1">
        <v>20000</v>
      </c>
      <c r="AL489" s="1">
        <v>0</v>
      </c>
    </row>
    <row r="490" spans="1:38" x14ac:dyDescent="0.35">
      <c r="A490" t="s">
        <v>1601</v>
      </c>
      <c r="B490" t="s">
        <v>1602</v>
      </c>
      <c r="C490" s="2">
        <v>39959</v>
      </c>
      <c r="D490" s="3">
        <v>15.610958904109589</v>
      </c>
      <c r="E490" s="3" t="s">
        <v>64</v>
      </c>
      <c r="F490" s="3" t="s">
        <v>14</v>
      </c>
      <c r="G490" t="s">
        <v>1603</v>
      </c>
      <c r="H490" t="s">
        <v>454</v>
      </c>
      <c r="I490" t="s">
        <v>13</v>
      </c>
      <c r="J490" t="s">
        <v>13</v>
      </c>
      <c r="K490" s="17">
        <v>4268205.99</v>
      </c>
      <c r="L490" s="17">
        <v>1155758.1599999999</v>
      </c>
      <c r="M490" s="10">
        <v>0.2707831259100032</v>
      </c>
      <c r="N490" s="17">
        <v>141269.97999999998</v>
      </c>
      <c r="O490" s="17">
        <v>0</v>
      </c>
      <c r="P490" s="17">
        <v>0</v>
      </c>
      <c r="Q490" s="17">
        <v>141269.97999999998</v>
      </c>
      <c r="R490" s="10">
        <v>0.12223143637592833</v>
      </c>
      <c r="S490" s="9">
        <v>1</v>
      </c>
      <c r="T490" s="17">
        <v>138690.97919999997</v>
      </c>
      <c r="U490" s="17">
        <v>-2579.0008000000089</v>
      </c>
      <c r="V490" s="17" t="s">
        <v>2701</v>
      </c>
      <c r="W490" s="17">
        <v>298774.41930000007</v>
      </c>
      <c r="X490" s="17">
        <v>80903.071200000006</v>
      </c>
      <c r="Y490" s="17">
        <v>14562.552816000001</v>
      </c>
      <c r="Z490" s="17">
        <v>153253.53201599998</v>
      </c>
      <c r="AA490" s="17">
        <v>11983.552016000001</v>
      </c>
      <c r="AB490" s="17">
        <v>0</v>
      </c>
      <c r="AC490" s="17">
        <v>0</v>
      </c>
      <c r="AD490" s="17">
        <v>4458665.2300000004</v>
      </c>
      <c r="AE490" s="17">
        <v>1124449.32</v>
      </c>
      <c r="AF490" s="17">
        <v>4369112.4000000004</v>
      </c>
      <c r="AG490" s="17">
        <v>1121144.1299999999</v>
      </c>
      <c r="AH490" s="17">
        <v>4513316.12</v>
      </c>
      <c r="AI490">
        <v>94.57</v>
      </c>
      <c r="AJ490">
        <v>0</v>
      </c>
      <c r="AK490" s="1">
        <v>20000</v>
      </c>
      <c r="AL490" s="1">
        <v>0</v>
      </c>
    </row>
    <row r="491" spans="1:38" x14ac:dyDescent="0.35">
      <c r="A491" t="s">
        <v>1604</v>
      </c>
      <c r="B491" t="s">
        <v>1605</v>
      </c>
      <c r="C491" s="2">
        <v>34918</v>
      </c>
      <c r="D491" s="3">
        <v>29.421917808219177</v>
      </c>
      <c r="E491" s="3" t="s">
        <v>64</v>
      </c>
      <c r="F491" s="3" t="s">
        <v>14</v>
      </c>
      <c r="G491" t="s">
        <v>1606</v>
      </c>
      <c r="H491" t="s">
        <v>493</v>
      </c>
      <c r="I491" t="s">
        <v>13</v>
      </c>
      <c r="J491" t="s">
        <v>13</v>
      </c>
      <c r="K491" s="17">
        <v>4560690.87</v>
      </c>
      <c r="L491" s="17">
        <v>1192997.3999999999</v>
      </c>
      <c r="M491" s="10">
        <v>0.26158260535645556</v>
      </c>
      <c r="N491" s="17">
        <v>159297.51</v>
      </c>
      <c r="O491" s="17">
        <v>0</v>
      </c>
      <c r="P491" s="17">
        <v>0</v>
      </c>
      <c r="Q491" s="17">
        <v>159297.51</v>
      </c>
      <c r="R491" s="10">
        <v>0.13352712252348581</v>
      </c>
      <c r="S491" s="9">
        <v>1</v>
      </c>
      <c r="T491" s="17">
        <v>143159.68799999999</v>
      </c>
      <c r="U491" s="17">
        <v>-16137.822000000015</v>
      </c>
      <c r="V491" s="17" t="s">
        <v>2701</v>
      </c>
      <c r="W491" s="17">
        <v>319248.36090000003</v>
      </c>
      <c r="X491" s="17">
        <v>83509.817999999999</v>
      </c>
      <c r="Y491" s="17">
        <v>15031.767239999999</v>
      </c>
      <c r="Z491" s="17">
        <v>158191.45523999998</v>
      </c>
      <c r="AA491" s="17">
        <v>-1106.0547600000282</v>
      </c>
      <c r="AB491" s="17">
        <v>23490.662379073128</v>
      </c>
      <c r="AC491" s="17">
        <v>6144.7486666668237</v>
      </c>
      <c r="AD491" s="17">
        <v>4312163.76</v>
      </c>
      <c r="AE491" s="17">
        <v>933048.13</v>
      </c>
      <c r="AF491" s="17">
        <v>4021226.3</v>
      </c>
      <c r="AG491" s="17">
        <v>1095176.3899999999</v>
      </c>
      <c r="AH491" s="17">
        <v>4478688.09</v>
      </c>
      <c r="AI491">
        <v>101.83</v>
      </c>
      <c r="AJ491">
        <v>109.15</v>
      </c>
      <c r="AK491" s="1">
        <v>20000</v>
      </c>
      <c r="AL491" s="1">
        <v>21830</v>
      </c>
    </row>
    <row r="492" spans="1:38" x14ac:dyDescent="0.35">
      <c r="A492" t="s">
        <v>1607</v>
      </c>
      <c r="B492" t="s">
        <v>1608</v>
      </c>
      <c r="C492" s="2">
        <v>38103</v>
      </c>
      <c r="D492" s="3">
        <v>20.695890410958903</v>
      </c>
      <c r="E492" s="3" t="s">
        <v>64</v>
      </c>
      <c r="F492" s="3" t="s">
        <v>14</v>
      </c>
      <c r="G492" t="s">
        <v>1609</v>
      </c>
      <c r="H492" t="s">
        <v>1610</v>
      </c>
      <c r="I492" t="s">
        <v>13</v>
      </c>
      <c r="J492" t="s">
        <v>13</v>
      </c>
      <c r="K492" s="17">
        <v>8273443.0099999998</v>
      </c>
      <c r="L492" s="17">
        <v>1822834.86</v>
      </c>
      <c r="M492" s="10">
        <v>0.220323613494015</v>
      </c>
      <c r="N492" s="17">
        <v>200091.28000000003</v>
      </c>
      <c r="O492" s="17">
        <v>0</v>
      </c>
      <c r="P492" s="17">
        <v>0</v>
      </c>
      <c r="Q492" s="17">
        <v>200091.28000000003</v>
      </c>
      <c r="R492" s="10">
        <v>0.10976928540855314</v>
      </c>
      <c r="S492" s="9">
        <v>0.75</v>
      </c>
      <c r="T492" s="17">
        <v>164055.13740000001</v>
      </c>
      <c r="U492" s="17">
        <v>-36036.142600000021</v>
      </c>
      <c r="V492" s="17" t="s">
        <v>2701</v>
      </c>
      <c r="W492" s="17">
        <v>579141.01069999998</v>
      </c>
      <c r="X492" s="17">
        <v>127598.4402</v>
      </c>
      <c r="Y492" s="17">
        <v>17225.789427</v>
      </c>
      <c r="Z492" s="17">
        <v>181280.92682700002</v>
      </c>
      <c r="AA492" s="17">
        <v>-18810.35317300001</v>
      </c>
      <c r="AB492" s="17">
        <v>474311.22073105001</v>
      </c>
      <c r="AC492" s="17">
        <v>104501.96207222229</v>
      </c>
      <c r="AD492" s="17">
        <v>15799246.470000001</v>
      </c>
      <c r="AE492" s="17">
        <v>3045249.75</v>
      </c>
      <c r="AF492" s="17">
        <v>10973186.939999999</v>
      </c>
      <c r="AG492" s="17">
        <v>2216887.0499999998</v>
      </c>
      <c r="AH492" s="17">
        <v>11714233.109999999</v>
      </c>
      <c r="AI492">
        <v>70.63</v>
      </c>
      <c r="AJ492">
        <v>0</v>
      </c>
      <c r="AK492" s="1">
        <v>20000</v>
      </c>
      <c r="AL492" s="1">
        <v>0</v>
      </c>
    </row>
    <row r="493" spans="1:38" x14ac:dyDescent="0.35">
      <c r="A493" t="s">
        <v>1611</v>
      </c>
      <c r="B493" t="s">
        <v>1612</v>
      </c>
      <c r="C493" s="2">
        <v>39135</v>
      </c>
      <c r="D493" s="3">
        <v>17.86849315068493</v>
      </c>
      <c r="E493" s="3" t="s">
        <v>64</v>
      </c>
      <c r="F493" s="3" t="s">
        <v>14</v>
      </c>
      <c r="G493" t="s">
        <v>1613</v>
      </c>
      <c r="H493" t="s">
        <v>497</v>
      </c>
      <c r="I493" t="s">
        <v>13</v>
      </c>
      <c r="J493" t="s">
        <v>13</v>
      </c>
      <c r="K493" s="17">
        <v>5994027.2699999996</v>
      </c>
      <c r="L493" s="17">
        <v>1459239.88</v>
      </c>
      <c r="M493" s="10">
        <v>0.24344898918019103</v>
      </c>
      <c r="N493" s="17">
        <v>188283.81</v>
      </c>
      <c r="O493" s="17">
        <v>0</v>
      </c>
      <c r="P493" s="17">
        <v>2029.2596431500133</v>
      </c>
      <c r="Q493" s="17">
        <v>186254.55035684997</v>
      </c>
      <c r="R493" s="10">
        <v>0.12763806205519135</v>
      </c>
      <c r="S493" s="9">
        <v>1</v>
      </c>
      <c r="T493" s="17">
        <v>175108.78559999997</v>
      </c>
      <c r="U493" s="17">
        <v>-11145.764756849996</v>
      </c>
      <c r="V493" s="17" t="s">
        <v>2701</v>
      </c>
      <c r="W493" s="17">
        <v>419581.90889999998</v>
      </c>
      <c r="X493" s="17">
        <v>102146.7916</v>
      </c>
      <c r="Y493" s="17">
        <v>18386.422488</v>
      </c>
      <c r="Z493" s="17">
        <v>193495.20808799998</v>
      </c>
      <c r="AA493" s="17">
        <v>5211.3980879999872</v>
      </c>
      <c r="AB493" s="17">
        <v>0</v>
      </c>
      <c r="AC493" s="17">
        <v>0</v>
      </c>
      <c r="AD493" s="17">
        <v>6801708.6299999999</v>
      </c>
      <c r="AE493" s="17">
        <v>1660073.17</v>
      </c>
      <c r="AF493" s="17">
        <v>6967783.3600000003</v>
      </c>
      <c r="AG493" s="17">
        <v>1866874.89</v>
      </c>
      <c r="AH493" s="17">
        <v>8029440.3499999996</v>
      </c>
      <c r="AI493">
        <v>74.650000000000006</v>
      </c>
      <c r="AJ493">
        <v>0</v>
      </c>
      <c r="AK493" s="1">
        <v>20000</v>
      </c>
      <c r="AL493" s="1">
        <v>0</v>
      </c>
    </row>
    <row r="494" spans="1:38" x14ac:dyDescent="0.35">
      <c r="A494" t="s">
        <v>1614</v>
      </c>
      <c r="B494" t="s">
        <v>1615</v>
      </c>
      <c r="C494" s="2">
        <v>40804</v>
      </c>
      <c r="D494" s="3">
        <v>13.295890410958904</v>
      </c>
      <c r="E494" s="3" t="s">
        <v>64</v>
      </c>
      <c r="F494" s="3" t="s">
        <v>14</v>
      </c>
      <c r="G494" t="s">
        <v>1616</v>
      </c>
      <c r="H494" t="s">
        <v>192</v>
      </c>
      <c r="I494" t="s">
        <v>13</v>
      </c>
      <c r="J494" t="s">
        <v>13</v>
      </c>
      <c r="K494" s="17">
        <v>5367365.0199999996</v>
      </c>
      <c r="L494" s="17">
        <v>1697305.1500000001</v>
      </c>
      <c r="M494" s="10">
        <v>0.31622689041558799</v>
      </c>
      <c r="N494" s="17">
        <v>259668.94999999998</v>
      </c>
      <c r="O494" s="17">
        <v>0</v>
      </c>
      <c r="P494" s="17">
        <v>0</v>
      </c>
      <c r="Q494" s="17">
        <v>259668.94999999998</v>
      </c>
      <c r="R494" s="10">
        <v>0.15298896017607674</v>
      </c>
      <c r="S494" s="9">
        <v>1.2</v>
      </c>
      <c r="T494" s="17">
        <v>244411.94160000002</v>
      </c>
      <c r="U494" s="17">
        <v>-15257.008399999962</v>
      </c>
      <c r="V494" s="17" t="s">
        <v>2701</v>
      </c>
      <c r="W494" s="17">
        <v>375715.5514</v>
      </c>
      <c r="X494" s="17">
        <v>118811.36050000001</v>
      </c>
      <c r="Y494" s="17">
        <v>25663.253868</v>
      </c>
      <c r="Z494" s="17">
        <v>270075.19546800002</v>
      </c>
      <c r="AA494" s="17">
        <v>10406.245468000037</v>
      </c>
      <c r="AB494" s="17">
        <v>0</v>
      </c>
      <c r="AC494" s="17">
        <v>0</v>
      </c>
      <c r="AD494" s="17">
        <v>3545401.68</v>
      </c>
      <c r="AE494" s="17">
        <v>1063535.82</v>
      </c>
      <c r="AF494" s="17">
        <v>4586552.08</v>
      </c>
      <c r="AG494" s="17">
        <v>1435117.83</v>
      </c>
      <c r="AH494" s="17">
        <v>4816115.0999999996</v>
      </c>
      <c r="AI494">
        <v>111.45</v>
      </c>
      <c r="AJ494">
        <v>173.38</v>
      </c>
      <c r="AK494" s="1">
        <v>20000</v>
      </c>
      <c r="AL494" s="1">
        <v>34675</v>
      </c>
    </row>
    <row r="495" spans="1:38" x14ac:dyDescent="0.35">
      <c r="A495" t="s">
        <v>1617</v>
      </c>
      <c r="B495" t="s">
        <v>1618</v>
      </c>
      <c r="C495" s="2">
        <v>40405</v>
      </c>
      <c r="D495" s="3">
        <v>14.389041095890411</v>
      </c>
      <c r="E495" s="3" t="s">
        <v>64</v>
      </c>
      <c r="F495" s="3" t="s">
        <v>14</v>
      </c>
      <c r="G495" t="s">
        <v>1619</v>
      </c>
      <c r="H495" t="s">
        <v>73</v>
      </c>
      <c r="I495" t="s">
        <v>13</v>
      </c>
      <c r="J495" t="s">
        <v>13</v>
      </c>
      <c r="K495" s="17">
        <v>3193027.7</v>
      </c>
      <c r="L495" s="17">
        <v>1037258.5100000001</v>
      </c>
      <c r="M495" s="10">
        <v>0.32485108412933594</v>
      </c>
      <c r="N495" s="17">
        <v>139953.34</v>
      </c>
      <c r="O495" s="17">
        <v>0</v>
      </c>
      <c r="P495" s="17">
        <v>0</v>
      </c>
      <c r="Q495" s="17">
        <v>139953.34</v>
      </c>
      <c r="R495" s="10">
        <v>0.13492619115749649</v>
      </c>
      <c r="S495" s="9">
        <v>1.2</v>
      </c>
      <c r="T495" s="17">
        <v>149365.22544000001</v>
      </c>
      <c r="U495" s="17">
        <v>9411.8854400000127</v>
      </c>
      <c r="V495" s="17" t="s">
        <v>64</v>
      </c>
      <c r="W495" s="17">
        <v>223511.93900000004</v>
      </c>
      <c r="X495" s="17">
        <v>72608.09570000002</v>
      </c>
      <c r="Y495" s="17">
        <v>15683.348671200001</v>
      </c>
      <c r="Z495" s="17">
        <v>165048.5741112</v>
      </c>
      <c r="AA495" s="17">
        <v>25095.234111199999</v>
      </c>
      <c r="AB495" s="17">
        <v>0</v>
      </c>
      <c r="AC495" s="17">
        <v>0</v>
      </c>
      <c r="AD495" s="17">
        <v>3419667.69</v>
      </c>
      <c r="AE495" s="17">
        <v>1020360.27</v>
      </c>
      <c r="AF495" s="17">
        <v>3272594.61</v>
      </c>
      <c r="AG495" s="17">
        <v>1015756.59</v>
      </c>
      <c r="AH495" s="17">
        <v>3501922.67</v>
      </c>
      <c r="AI495">
        <v>91.18</v>
      </c>
      <c r="AJ495">
        <v>0</v>
      </c>
      <c r="AK495" s="1">
        <v>20000</v>
      </c>
      <c r="AL495" s="1">
        <v>0</v>
      </c>
    </row>
    <row r="496" spans="1:38" x14ac:dyDescent="0.35">
      <c r="A496" t="s">
        <v>1620</v>
      </c>
      <c r="B496" t="s">
        <v>1621</v>
      </c>
      <c r="C496" s="2">
        <v>43654</v>
      </c>
      <c r="D496" s="3">
        <v>5.4876712328767123</v>
      </c>
      <c r="E496" s="3" t="s">
        <v>64</v>
      </c>
      <c r="F496" s="3" t="s">
        <v>14</v>
      </c>
      <c r="G496" t="s">
        <v>1622</v>
      </c>
      <c r="H496" t="s">
        <v>428</v>
      </c>
      <c r="I496" t="s">
        <v>13</v>
      </c>
      <c r="J496" t="s">
        <v>13</v>
      </c>
      <c r="K496" s="17">
        <v>3245178.38</v>
      </c>
      <c r="L496" s="17">
        <v>961717.77999999991</v>
      </c>
      <c r="M496" s="10">
        <v>0.29635282483300657</v>
      </c>
      <c r="N496" s="17">
        <v>127184.57</v>
      </c>
      <c r="O496" s="17">
        <v>0</v>
      </c>
      <c r="P496" s="17">
        <v>0</v>
      </c>
      <c r="Q496" s="17">
        <v>127184.57</v>
      </c>
      <c r="R496" s="10">
        <v>0.13224728984422021</v>
      </c>
      <c r="S496" s="9">
        <v>1.2</v>
      </c>
      <c r="T496" s="17">
        <v>138487.36031999998</v>
      </c>
      <c r="U496" s="17">
        <v>11302.790319999971</v>
      </c>
      <c r="V496" s="17" t="s">
        <v>64</v>
      </c>
      <c r="W496" s="17">
        <v>227162.4866</v>
      </c>
      <c r="X496" s="17">
        <v>67320.244600000005</v>
      </c>
      <c r="Y496" s="17">
        <v>14541.172833600001</v>
      </c>
      <c r="Z496" s="17">
        <v>153028.53315359997</v>
      </c>
      <c r="AA496" s="17">
        <v>25843.963153599965</v>
      </c>
      <c r="AB496" s="17">
        <v>0</v>
      </c>
      <c r="AC496" s="17">
        <v>0</v>
      </c>
      <c r="AD496" s="17">
        <v>2705928.44</v>
      </c>
      <c r="AE496" s="17">
        <v>786118.6</v>
      </c>
      <c r="AF496" s="17">
        <v>3001177.34</v>
      </c>
      <c r="AG496" s="17">
        <v>982965.61</v>
      </c>
      <c r="AH496" s="17">
        <v>3440980.84</v>
      </c>
      <c r="AI496">
        <v>94.31</v>
      </c>
      <c r="AJ496">
        <v>0</v>
      </c>
      <c r="AK496" s="1">
        <v>20000</v>
      </c>
      <c r="AL496" s="1">
        <v>0</v>
      </c>
    </row>
    <row r="497" spans="1:38" x14ac:dyDescent="0.35">
      <c r="A497" t="s">
        <v>1623</v>
      </c>
      <c r="B497" t="s">
        <v>1624</v>
      </c>
      <c r="C497" s="2">
        <v>43347</v>
      </c>
      <c r="D497" s="3">
        <v>6.3287671232876717</v>
      </c>
      <c r="E497" s="3" t="s">
        <v>64</v>
      </c>
      <c r="F497" s="3" t="s">
        <v>14</v>
      </c>
      <c r="G497" t="s">
        <v>1625</v>
      </c>
      <c r="H497" t="s">
        <v>132</v>
      </c>
      <c r="I497" t="s">
        <v>13</v>
      </c>
      <c r="J497" t="s">
        <v>13</v>
      </c>
      <c r="K497" s="17">
        <v>7188707.7599999998</v>
      </c>
      <c r="L497" s="17">
        <v>1621939.7500000002</v>
      </c>
      <c r="M497" s="10">
        <v>0.22562326973770322</v>
      </c>
      <c r="N497" s="17">
        <v>184827.16</v>
      </c>
      <c r="O497" s="17">
        <v>0</v>
      </c>
      <c r="P497" s="17">
        <v>0</v>
      </c>
      <c r="Q497" s="17">
        <v>184827.16</v>
      </c>
      <c r="R497" s="10">
        <v>0.11395439318877287</v>
      </c>
      <c r="S497" s="9">
        <v>0.75</v>
      </c>
      <c r="T497" s="17">
        <v>145974.57750000001</v>
      </c>
      <c r="U497" s="17">
        <v>-38852.58249999999</v>
      </c>
      <c r="V497" s="17" t="s">
        <v>2701</v>
      </c>
      <c r="W497" s="17">
        <v>503209.54320000001</v>
      </c>
      <c r="X497" s="17">
        <v>113535.78250000003</v>
      </c>
      <c r="Y497" s="17">
        <v>15327.330637500003</v>
      </c>
      <c r="Z497" s="17">
        <v>161301.90813750002</v>
      </c>
      <c r="AA497" s="17">
        <v>-23525.251862499979</v>
      </c>
      <c r="AB497" s="17">
        <v>579265.79927901505</v>
      </c>
      <c r="AC497" s="17">
        <v>130695.84368055545</v>
      </c>
      <c r="AD497" s="17">
        <v>7131184.0700000003</v>
      </c>
      <c r="AE497" s="17">
        <v>1286730.24</v>
      </c>
      <c r="AF497" s="17">
        <v>5449225.9199999999</v>
      </c>
      <c r="AG497" s="17">
        <v>1190531.19</v>
      </c>
      <c r="AH497" s="17">
        <v>5923306.4199999999</v>
      </c>
      <c r="AI497">
        <v>121.36</v>
      </c>
      <c r="AJ497">
        <v>200</v>
      </c>
      <c r="AK497" s="1">
        <v>20000</v>
      </c>
      <c r="AL497" s="1">
        <v>40000</v>
      </c>
    </row>
    <row r="498" spans="1:38" x14ac:dyDescent="0.35">
      <c r="A498" t="s">
        <v>1626</v>
      </c>
      <c r="B498" t="s">
        <v>1627</v>
      </c>
      <c r="C498" s="2">
        <v>39160</v>
      </c>
      <c r="D498" s="3">
        <v>17.8</v>
      </c>
      <c r="E498" s="3" t="s">
        <v>64</v>
      </c>
      <c r="F498" s="3" t="s">
        <v>14</v>
      </c>
      <c r="G498" t="s">
        <v>1628</v>
      </c>
      <c r="H498" t="s">
        <v>565</v>
      </c>
      <c r="I498" t="s">
        <v>13</v>
      </c>
      <c r="J498" t="s">
        <v>13</v>
      </c>
      <c r="K498" s="17">
        <v>7866457.8700000001</v>
      </c>
      <c r="L498" s="17">
        <v>2063783.7000000002</v>
      </c>
      <c r="M498" s="10">
        <v>0.26235234893592585</v>
      </c>
      <c r="N498" s="17">
        <v>286110.87</v>
      </c>
      <c r="O498" s="17">
        <v>0</v>
      </c>
      <c r="P498" s="17">
        <v>-17.183182499999475</v>
      </c>
      <c r="Q498" s="17">
        <v>286128.05318250001</v>
      </c>
      <c r="R498" s="10">
        <v>0.13864246198983934</v>
      </c>
      <c r="S498" s="9">
        <v>1</v>
      </c>
      <c r="T498" s="17">
        <v>247654.04400000002</v>
      </c>
      <c r="U498" s="17">
        <v>-38474.009182499984</v>
      </c>
      <c r="V498" s="17" t="s">
        <v>2701</v>
      </c>
      <c r="W498" s="17">
        <v>550652.05090000003</v>
      </c>
      <c r="X498" s="17">
        <v>144464.859</v>
      </c>
      <c r="Y498" s="17">
        <v>26003.674619999998</v>
      </c>
      <c r="Z498" s="17">
        <v>273657.71862</v>
      </c>
      <c r="AA498" s="17">
        <v>-12453.151379999996</v>
      </c>
      <c r="AB498" s="17">
        <v>263707.08939308993</v>
      </c>
      <c r="AC498" s="17">
        <v>69184.174333333314</v>
      </c>
      <c r="AD498" s="17">
        <v>8964551.5899999999</v>
      </c>
      <c r="AE498" s="17">
        <v>2111478.65</v>
      </c>
      <c r="AF498" s="17">
        <v>8670739.2400000002</v>
      </c>
      <c r="AG498" s="17">
        <v>2070090.2</v>
      </c>
      <c r="AH498" s="17">
        <v>8306114.3799999999</v>
      </c>
      <c r="AI498">
        <v>94.71</v>
      </c>
      <c r="AJ498">
        <v>0</v>
      </c>
      <c r="AK498" s="1">
        <v>20000</v>
      </c>
      <c r="AL498" s="1">
        <v>0</v>
      </c>
    </row>
    <row r="499" spans="1:38" x14ac:dyDescent="0.35">
      <c r="A499" t="s">
        <v>1629</v>
      </c>
      <c r="B499" t="s">
        <v>1630</v>
      </c>
      <c r="C499" s="2">
        <v>39888</v>
      </c>
      <c r="D499" s="3">
        <v>15.805479452054794</v>
      </c>
      <c r="E499" s="3" t="s">
        <v>64</v>
      </c>
      <c r="F499" s="3" t="s">
        <v>14</v>
      </c>
      <c r="G499" t="s">
        <v>1631</v>
      </c>
      <c r="H499" t="s">
        <v>116</v>
      </c>
      <c r="I499" t="s">
        <v>13</v>
      </c>
      <c r="J499" t="s">
        <v>13</v>
      </c>
      <c r="K499" s="17">
        <v>6921375.2400000002</v>
      </c>
      <c r="L499" s="17">
        <v>1651418.89</v>
      </c>
      <c r="M499" s="10">
        <v>0.23859693091860165</v>
      </c>
      <c r="N499" s="17">
        <v>206350.70999999996</v>
      </c>
      <c r="O499" s="17">
        <v>0</v>
      </c>
      <c r="P499" s="17">
        <v>0</v>
      </c>
      <c r="Q499" s="17">
        <v>206350.70999999996</v>
      </c>
      <c r="R499" s="10">
        <v>0.12495358461110977</v>
      </c>
      <c r="S499" s="9">
        <v>0.75</v>
      </c>
      <c r="T499" s="17">
        <v>148627.70009999999</v>
      </c>
      <c r="U499" s="17">
        <v>-57723.009899999975</v>
      </c>
      <c r="V499" s="17" t="s">
        <v>2701</v>
      </c>
      <c r="W499" s="17">
        <v>484496.26680000004</v>
      </c>
      <c r="X499" s="17">
        <v>115599.3223</v>
      </c>
      <c r="Y499" s="17">
        <v>15605.908510499999</v>
      </c>
      <c r="Z499" s="17">
        <v>164233.6086105</v>
      </c>
      <c r="AA499" s="17">
        <v>-42117.101389499963</v>
      </c>
      <c r="AB499" s="17">
        <v>980665.99476988963</v>
      </c>
      <c r="AC499" s="17">
        <v>233983.89660833313</v>
      </c>
      <c r="AD499" s="17">
        <v>6067129.2199999997</v>
      </c>
      <c r="AE499" s="17">
        <v>1575856.97</v>
      </c>
      <c r="AF499" s="17">
        <v>5314580.16</v>
      </c>
      <c r="AG499" s="17">
        <v>1346977</v>
      </c>
      <c r="AH499" s="17">
        <v>7916799.9000000004</v>
      </c>
      <c r="AI499">
        <v>87.43</v>
      </c>
      <c r="AJ499">
        <v>0</v>
      </c>
      <c r="AK499" s="1">
        <v>20000</v>
      </c>
      <c r="AL499" s="1">
        <v>0</v>
      </c>
    </row>
    <row r="500" spans="1:38" x14ac:dyDescent="0.35">
      <c r="A500" t="s">
        <v>1632</v>
      </c>
      <c r="B500" t="s">
        <v>1633</v>
      </c>
      <c r="C500" s="2">
        <v>42583</v>
      </c>
      <c r="D500" s="3">
        <v>8.4219178082191775</v>
      </c>
      <c r="E500" s="3" t="s">
        <v>64</v>
      </c>
      <c r="F500" s="3" t="s">
        <v>14</v>
      </c>
      <c r="G500" t="s">
        <v>1634</v>
      </c>
      <c r="H500" t="s">
        <v>164</v>
      </c>
      <c r="I500" t="s">
        <v>13</v>
      </c>
      <c r="J500" t="s">
        <v>13</v>
      </c>
      <c r="K500" s="17">
        <v>4560283.8600000003</v>
      </c>
      <c r="L500" s="17">
        <v>1404908.89</v>
      </c>
      <c r="M500" s="10">
        <v>0.30807487716345794</v>
      </c>
      <c r="N500" s="17">
        <v>203010.51999999996</v>
      </c>
      <c r="O500" s="17">
        <v>0</v>
      </c>
      <c r="P500" s="17">
        <v>0</v>
      </c>
      <c r="Q500" s="17">
        <v>203010.51999999996</v>
      </c>
      <c r="R500" s="10">
        <v>0.14450084375222366</v>
      </c>
      <c r="S500" s="9">
        <v>1.2</v>
      </c>
      <c r="T500" s="17">
        <v>202306.88015999997</v>
      </c>
      <c r="U500" s="17">
        <v>-703.63983999998891</v>
      </c>
      <c r="V500" s="17" t="s">
        <v>2701</v>
      </c>
      <c r="W500" s="17">
        <v>319219.87020000006</v>
      </c>
      <c r="X500" s="17">
        <v>98343.622300000003</v>
      </c>
      <c r="Y500" s="17">
        <v>21242.222416799999</v>
      </c>
      <c r="Z500" s="17">
        <v>223549.10257679998</v>
      </c>
      <c r="AA500" s="17">
        <v>20538.582576800021</v>
      </c>
      <c r="AB500" s="17">
        <v>0</v>
      </c>
      <c r="AC500" s="17">
        <v>0</v>
      </c>
      <c r="AD500" s="17">
        <v>4351710.72</v>
      </c>
      <c r="AE500" s="17">
        <v>1218525.3600000001</v>
      </c>
      <c r="AF500" s="17">
        <v>4473791.84</v>
      </c>
      <c r="AG500" s="17">
        <v>1337770.74</v>
      </c>
      <c r="AH500" s="17">
        <v>4871105.18</v>
      </c>
      <c r="AI500">
        <v>93.62</v>
      </c>
      <c r="AJ500">
        <v>0</v>
      </c>
      <c r="AK500" s="1">
        <v>20000</v>
      </c>
      <c r="AL500" s="1">
        <v>0</v>
      </c>
    </row>
    <row r="501" spans="1:38" x14ac:dyDescent="0.35">
      <c r="A501" t="s">
        <v>1635</v>
      </c>
      <c r="B501" t="s">
        <v>1636</v>
      </c>
      <c r="C501" s="2">
        <v>38908</v>
      </c>
      <c r="D501" s="3">
        <v>18.490410958904111</v>
      </c>
      <c r="E501" s="3" t="s">
        <v>64</v>
      </c>
      <c r="F501" s="3" t="s">
        <v>14</v>
      </c>
      <c r="G501" t="s">
        <v>1637</v>
      </c>
      <c r="H501" t="s">
        <v>81</v>
      </c>
      <c r="I501" t="s">
        <v>13</v>
      </c>
      <c r="J501" t="s">
        <v>13</v>
      </c>
      <c r="K501" s="17">
        <v>5254305.9400000004</v>
      </c>
      <c r="L501" s="17">
        <v>1661691.7499999998</v>
      </c>
      <c r="M501" s="10">
        <v>0.31625332993076527</v>
      </c>
      <c r="N501" s="17">
        <v>254255.99000000002</v>
      </c>
      <c r="O501" s="17">
        <v>0</v>
      </c>
      <c r="P501" s="17">
        <v>7225.0108273124933</v>
      </c>
      <c r="Q501" s="17">
        <v>247030.97917268751</v>
      </c>
      <c r="R501" s="10">
        <v>0.1486623371468791</v>
      </c>
      <c r="S501" s="9">
        <v>1.2</v>
      </c>
      <c r="T501" s="17">
        <v>239283.61199999994</v>
      </c>
      <c r="U501" s="17">
        <v>-7747.3671726875764</v>
      </c>
      <c r="V501" s="17" t="s">
        <v>2701</v>
      </c>
      <c r="W501" s="17">
        <v>367801.41580000008</v>
      </c>
      <c r="X501" s="17">
        <v>116318.4225</v>
      </c>
      <c r="Y501" s="17">
        <v>25124.779259999996</v>
      </c>
      <c r="Z501" s="17">
        <v>264408.39125999995</v>
      </c>
      <c r="AA501" s="17">
        <v>10152.401259999926</v>
      </c>
      <c r="AB501" s="17">
        <v>0</v>
      </c>
      <c r="AC501" s="17">
        <v>0</v>
      </c>
      <c r="AD501" s="17">
        <v>5660992.2300000004</v>
      </c>
      <c r="AE501" s="17">
        <v>1454962.09</v>
      </c>
      <c r="AF501" s="17">
        <v>5496699.4900000002</v>
      </c>
      <c r="AG501" s="17">
        <v>1566774.76</v>
      </c>
      <c r="AH501" s="17">
        <v>5598645.7800000003</v>
      </c>
      <c r="AI501">
        <v>93.85</v>
      </c>
      <c r="AJ501">
        <v>0</v>
      </c>
      <c r="AK501" s="1">
        <v>20000</v>
      </c>
      <c r="AL501" s="1">
        <v>0</v>
      </c>
    </row>
    <row r="502" spans="1:38" x14ac:dyDescent="0.35">
      <c r="A502" t="s">
        <v>1638</v>
      </c>
      <c r="B502" t="s">
        <v>1639</v>
      </c>
      <c r="C502" s="2">
        <v>42772</v>
      </c>
      <c r="D502" s="3">
        <v>7.904109589041096</v>
      </c>
      <c r="E502" s="3" t="s">
        <v>64</v>
      </c>
      <c r="F502" s="3" t="s">
        <v>14</v>
      </c>
      <c r="G502" t="s">
        <v>1640</v>
      </c>
      <c r="H502" t="s">
        <v>290</v>
      </c>
      <c r="I502" t="s">
        <v>13</v>
      </c>
      <c r="J502" t="s">
        <v>13</v>
      </c>
      <c r="K502" s="17">
        <v>4199057.3899999997</v>
      </c>
      <c r="L502" s="17">
        <v>922946.06</v>
      </c>
      <c r="M502" s="26">
        <v>0.21979839146709071</v>
      </c>
      <c r="N502" s="17">
        <v>84485.690000000017</v>
      </c>
      <c r="O502" s="17">
        <v>0</v>
      </c>
      <c r="P502" s="17">
        <v>0</v>
      </c>
      <c r="Q502" s="17">
        <v>84485.690000000017</v>
      </c>
      <c r="R502" s="10">
        <v>9.1539141518194478E-2</v>
      </c>
      <c r="S502" s="9">
        <v>0.75</v>
      </c>
      <c r="T502" s="17">
        <v>83065.145399999994</v>
      </c>
      <c r="U502" s="17">
        <v>-1420.5446000000229</v>
      </c>
      <c r="V502" s="17" t="s">
        <v>2701</v>
      </c>
      <c r="W502" s="17">
        <v>293934.01730000001</v>
      </c>
      <c r="X502" s="17">
        <v>64606.224200000011</v>
      </c>
      <c r="Y502" s="17">
        <v>8721.8402670000014</v>
      </c>
      <c r="Z502" s="17">
        <v>91786.985667000001</v>
      </c>
      <c r="AA502" s="17">
        <v>7301.295666999984</v>
      </c>
      <c r="AB502" s="17">
        <v>0</v>
      </c>
      <c r="AC502" s="17">
        <v>0</v>
      </c>
      <c r="AD502" s="17">
        <v>4488885.24</v>
      </c>
      <c r="AE502" s="17">
        <v>1046401.03</v>
      </c>
      <c r="AF502" s="17">
        <v>3431385.5</v>
      </c>
      <c r="AG502" s="17">
        <v>765606.95</v>
      </c>
      <c r="AH502" s="17">
        <v>4606685.74</v>
      </c>
      <c r="AI502">
        <v>91.15</v>
      </c>
      <c r="AJ502">
        <v>0</v>
      </c>
      <c r="AK502" s="1">
        <v>20000</v>
      </c>
      <c r="AL502" s="1">
        <v>0</v>
      </c>
    </row>
    <row r="503" spans="1:38" x14ac:dyDescent="0.35">
      <c r="A503" t="s">
        <v>1641</v>
      </c>
      <c r="B503" t="s">
        <v>1642</v>
      </c>
      <c r="C503" s="2">
        <v>35582</v>
      </c>
      <c r="D503" s="3">
        <v>27.602739726027398</v>
      </c>
      <c r="E503" s="3" t="s">
        <v>64</v>
      </c>
      <c r="F503" s="3" t="s">
        <v>14</v>
      </c>
      <c r="G503" t="s">
        <v>1643</v>
      </c>
      <c r="H503" t="s">
        <v>175</v>
      </c>
      <c r="I503" t="s">
        <v>13</v>
      </c>
      <c r="J503" t="s">
        <v>13</v>
      </c>
      <c r="K503" s="17">
        <v>8566342.1099999994</v>
      </c>
      <c r="L503" s="17">
        <v>2080608.28</v>
      </c>
      <c r="M503" s="10">
        <v>0.24288176368431311</v>
      </c>
      <c r="N503" s="17">
        <v>260692.11000000002</v>
      </c>
      <c r="O503" s="17">
        <v>0</v>
      </c>
      <c r="P503" s="17">
        <v>0</v>
      </c>
      <c r="Q503" s="17">
        <v>260692.11000000002</v>
      </c>
      <c r="R503" s="10">
        <v>0.12529610331071067</v>
      </c>
      <c r="S503" s="9">
        <v>1</v>
      </c>
      <c r="T503" s="17">
        <v>249672.99359999999</v>
      </c>
      <c r="U503" s="17">
        <v>-11019.116400000028</v>
      </c>
      <c r="V503" s="17" t="s">
        <v>2701</v>
      </c>
      <c r="W503" s="17">
        <v>599643.94770000002</v>
      </c>
      <c r="X503" s="17">
        <v>145642.57960000003</v>
      </c>
      <c r="Y503" s="17">
        <v>26215.664328000003</v>
      </c>
      <c r="Z503" s="17">
        <v>275888.65792799997</v>
      </c>
      <c r="AA503" s="17">
        <v>15196.547927999956</v>
      </c>
      <c r="AB503" s="17">
        <v>0</v>
      </c>
      <c r="AC503" s="17">
        <v>0</v>
      </c>
      <c r="AD503" s="17">
        <v>8671734.6199999992</v>
      </c>
      <c r="AE503" s="17">
        <v>1954109.15</v>
      </c>
      <c r="AF503" s="17">
        <v>8458420.9800000004</v>
      </c>
      <c r="AG503" s="17">
        <v>2098489.69</v>
      </c>
      <c r="AH503" s="17">
        <v>9040268.3599999994</v>
      </c>
      <c r="AI503">
        <v>94.76</v>
      </c>
      <c r="AJ503">
        <v>0</v>
      </c>
      <c r="AK503" s="1">
        <v>20000</v>
      </c>
      <c r="AL503" s="1">
        <v>0</v>
      </c>
    </row>
    <row r="504" spans="1:38" x14ac:dyDescent="0.35">
      <c r="A504" t="s">
        <v>1644</v>
      </c>
      <c r="B504" t="s">
        <v>1645</v>
      </c>
      <c r="C504" s="2">
        <v>40423</v>
      </c>
      <c r="D504" s="3">
        <v>14.33972602739726</v>
      </c>
      <c r="E504" s="3" t="s">
        <v>64</v>
      </c>
      <c r="F504" s="3" t="s">
        <v>14</v>
      </c>
      <c r="G504" t="s">
        <v>1646</v>
      </c>
      <c r="H504" t="s">
        <v>85</v>
      </c>
      <c r="I504" t="s">
        <v>13</v>
      </c>
      <c r="J504" t="s">
        <v>13</v>
      </c>
      <c r="K504" s="17">
        <v>2950048.82</v>
      </c>
      <c r="L504" s="17">
        <v>960811.00999999989</v>
      </c>
      <c r="M504" s="10">
        <v>0.32569325751022654</v>
      </c>
      <c r="N504" s="17">
        <v>126712.17</v>
      </c>
      <c r="O504" s="17">
        <v>0</v>
      </c>
      <c r="P504" s="17">
        <v>0</v>
      </c>
      <c r="Q504" s="17">
        <v>126712.17</v>
      </c>
      <c r="R504" s="10">
        <v>0.13188043088723558</v>
      </c>
      <c r="S504" s="9">
        <v>1.2</v>
      </c>
      <c r="T504" s="17">
        <v>138356.78543999998</v>
      </c>
      <c r="U504" s="17">
        <v>11644.61543999998</v>
      </c>
      <c r="V504" s="17" t="s">
        <v>64</v>
      </c>
      <c r="W504" s="17">
        <v>206503.41740000001</v>
      </c>
      <c r="X504" s="17">
        <v>67256.770699999994</v>
      </c>
      <c r="Y504" s="17">
        <v>14527.462471199997</v>
      </c>
      <c r="Z504" s="17">
        <v>152884.24791119999</v>
      </c>
      <c r="AA504" s="17">
        <v>26172.077911199987</v>
      </c>
      <c r="AB504" s="17">
        <v>0</v>
      </c>
      <c r="AC504" s="17">
        <v>0</v>
      </c>
      <c r="AD504" s="17">
        <v>3580904.45</v>
      </c>
      <c r="AE504" s="17">
        <v>943249.57</v>
      </c>
      <c r="AF504" s="17">
        <v>2702290.52</v>
      </c>
      <c r="AG504" s="17">
        <v>841902.13</v>
      </c>
      <c r="AH504" s="17">
        <v>2786576.14</v>
      </c>
      <c r="AI504">
        <v>105.87</v>
      </c>
      <c r="AJ504">
        <v>131.53</v>
      </c>
      <c r="AK504" s="1">
        <v>20000</v>
      </c>
      <c r="AL504" s="1">
        <v>26305</v>
      </c>
    </row>
    <row r="505" spans="1:38" x14ac:dyDescent="0.35">
      <c r="A505" t="s">
        <v>1647</v>
      </c>
      <c r="B505" t="s">
        <v>1648</v>
      </c>
      <c r="C505" s="2">
        <v>40356</v>
      </c>
      <c r="D505" s="3">
        <v>14.523287671232877</v>
      </c>
      <c r="E505" s="3" t="s">
        <v>64</v>
      </c>
      <c r="F505" s="3" t="s">
        <v>14</v>
      </c>
      <c r="G505" t="s">
        <v>1649</v>
      </c>
      <c r="H505" t="s">
        <v>297</v>
      </c>
      <c r="I505" t="s">
        <v>13</v>
      </c>
      <c r="J505" t="s">
        <v>13</v>
      </c>
      <c r="K505" s="17">
        <v>7421039.1699999999</v>
      </c>
      <c r="L505" s="17">
        <v>1215474.0800000003</v>
      </c>
      <c r="M505" s="10">
        <v>0.16378758448191835</v>
      </c>
      <c r="N505" s="17">
        <v>127154.26000000001</v>
      </c>
      <c r="O505" s="17">
        <v>0</v>
      </c>
      <c r="P505" s="17">
        <v>717.18635414999881</v>
      </c>
      <c r="Q505" s="17">
        <v>126437.07364585</v>
      </c>
      <c r="R505" s="10">
        <v>0.10402284649776322</v>
      </c>
      <c r="S505" s="9">
        <v>0.75</v>
      </c>
      <c r="T505" s="17">
        <v>109392.66720000003</v>
      </c>
      <c r="U505" s="17">
        <v>-17044.406445849978</v>
      </c>
      <c r="V505" s="17" t="s">
        <v>2701</v>
      </c>
      <c r="W505" s="17">
        <v>519472.74190000002</v>
      </c>
      <c r="X505" s="17">
        <v>85083.185600000026</v>
      </c>
      <c r="Y505" s="17">
        <v>11486.230056000004</v>
      </c>
      <c r="Z505" s="17">
        <v>120878.89725600003</v>
      </c>
      <c r="AA505" s="17">
        <v>-6275.3627439999836</v>
      </c>
      <c r="AB505" s="17">
        <v>212855.73302660344</v>
      </c>
      <c r="AC505" s="17">
        <v>34863.126355555469</v>
      </c>
      <c r="AD505" s="17">
        <v>5906734.3099999996</v>
      </c>
      <c r="AE505" s="17">
        <v>1251619.45</v>
      </c>
      <c r="AF505" s="17">
        <v>6205763.54</v>
      </c>
      <c r="AG505" s="17">
        <v>1441398.47</v>
      </c>
      <c r="AH505" s="17">
        <v>6602932.7800000003</v>
      </c>
      <c r="AI505">
        <v>112.39</v>
      </c>
      <c r="AJ505">
        <v>180.43</v>
      </c>
      <c r="AK505" s="1">
        <v>20000</v>
      </c>
      <c r="AL505" s="1">
        <v>36085</v>
      </c>
    </row>
    <row r="506" spans="1:38" x14ac:dyDescent="0.35">
      <c r="A506" t="s">
        <v>1650</v>
      </c>
      <c r="B506" t="s">
        <v>1651</v>
      </c>
      <c r="C506" s="2">
        <v>42681</v>
      </c>
      <c r="D506" s="3">
        <v>8.1534246575342468</v>
      </c>
      <c r="E506" s="3" t="s">
        <v>64</v>
      </c>
      <c r="F506" s="3" t="s">
        <v>14</v>
      </c>
      <c r="G506" t="s">
        <v>1652</v>
      </c>
      <c r="H506" t="s">
        <v>108</v>
      </c>
      <c r="I506" t="s">
        <v>13</v>
      </c>
      <c r="J506" t="s">
        <v>13</v>
      </c>
      <c r="K506" s="17">
        <v>5292729.87</v>
      </c>
      <c r="L506" s="17">
        <v>1241694.3400000001</v>
      </c>
      <c r="M506" s="10">
        <v>0.23460376223583843</v>
      </c>
      <c r="N506" s="17">
        <v>131556.93</v>
      </c>
      <c r="O506" s="17">
        <v>0</v>
      </c>
      <c r="P506" s="17">
        <v>0</v>
      </c>
      <c r="Q506" s="17">
        <v>131556.93</v>
      </c>
      <c r="R506" s="10">
        <v>0.10594952860943216</v>
      </c>
      <c r="S506" s="9">
        <v>0.75</v>
      </c>
      <c r="T506" s="17">
        <v>111752.49060000002</v>
      </c>
      <c r="U506" s="17">
        <v>-19804.439399999974</v>
      </c>
      <c r="V506" s="17" t="s">
        <v>2701</v>
      </c>
      <c r="W506" s="17">
        <v>370491.09090000007</v>
      </c>
      <c r="X506" s="17">
        <v>86918.603800000012</v>
      </c>
      <c r="Y506" s="17">
        <v>11734.011513000001</v>
      </c>
      <c r="Z506" s="17">
        <v>123486.50211300002</v>
      </c>
      <c r="AA506" s="17">
        <v>-8070.4278869999689</v>
      </c>
      <c r="AB506" s="17">
        <v>191112.49562256163</v>
      </c>
      <c r="AC506" s="17">
        <v>44835.710483333161</v>
      </c>
      <c r="AD506" s="17">
        <v>4674237.1500000004</v>
      </c>
      <c r="AE506" s="17">
        <v>907625.37</v>
      </c>
      <c r="AF506" s="17">
        <v>5503384.0099999998</v>
      </c>
      <c r="AG506" s="17">
        <v>1228455.6499999999</v>
      </c>
      <c r="AH506" s="17">
        <v>5800493.0300000003</v>
      </c>
      <c r="AI506">
        <v>91.25</v>
      </c>
      <c r="AJ506">
        <v>0</v>
      </c>
      <c r="AK506" s="1">
        <v>20000</v>
      </c>
      <c r="AL506" s="1">
        <v>0</v>
      </c>
    </row>
    <row r="507" spans="1:38" x14ac:dyDescent="0.35">
      <c r="A507" t="s">
        <v>1653</v>
      </c>
      <c r="B507" t="s">
        <v>1654</v>
      </c>
      <c r="C507" s="2">
        <v>42132</v>
      </c>
      <c r="D507" s="3">
        <v>9.6575342465753433</v>
      </c>
      <c r="E507" s="3" t="s">
        <v>64</v>
      </c>
      <c r="F507" s="3" t="s">
        <v>14</v>
      </c>
      <c r="G507" t="s">
        <v>1655</v>
      </c>
      <c r="H507" t="s">
        <v>596</v>
      </c>
      <c r="I507" t="s">
        <v>13</v>
      </c>
      <c r="J507" t="s">
        <v>13</v>
      </c>
      <c r="K507" s="17">
        <v>3730311.26</v>
      </c>
      <c r="L507" s="17">
        <v>792205</v>
      </c>
      <c r="M507" s="26">
        <v>0.21236967769815543</v>
      </c>
      <c r="N507" s="17">
        <v>66141.890000000014</v>
      </c>
      <c r="O507" s="17">
        <v>0</v>
      </c>
      <c r="P507" s="17">
        <v>0</v>
      </c>
      <c r="Q507" s="17">
        <v>66141.890000000014</v>
      </c>
      <c r="R507" s="10">
        <v>8.3490876730139316E-2</v>
      </c>
      <c r="S507" s="9">
        <v>0.75</v>
      </c>
      <c r="T507" s="17">
        <v>71298.45</v>
      </c>
      <c r="U507" s="17">
        <v>5156.5599999999831</v>
      </c>
      <c r="V507" s="17" t="s">
        <v>64</v>
      </c>
      <c r="W507" s="17">
        <v>261121.78820000001</v>
      </c>
      <c r="X507" s="17">
        <v>55454.350000000006</v>
      </c>
      <c r="Y507" s="17">
        <v>7486.3372500000005</v>
      </c>
      <c r="Z507" s="17">
        <v>78784.787249999994</v>
      </c>
      <c r="AA507" s="17">
        <v>12642.89724999998</v>
      </c>
      <c r="AB507" s="17">
        <v>0</v>
      </c>
      <c r="AC507" s="17">
        <v>0</v>
      </c>
      <c r="AD507" s="17">
        <v>4821910.83</v>
      </c>
      <c r="AE507" s="17">
        <v>995241.86</v>
      </c>
      <c r="AF507" s="17">
        <v>3644529.56</v>
      </c>
      <c r="AG507" s="17">
        <v>781052.53</v>
      </c>
      <c r="AH507" s="17">
        <v>3918276.27</v>
      </c>
      <c r="AI507">
        <v>95.2</v>
      </c>
      <c r="AJ507">
        <v>0</v>
      </c>
      <c r="AK507" s="1">
        <v>20000</v>
      </c>
      <c r="AL507" s="1">
        <v>0</v>
      </c>
    </row>
    <row r="508" spans="1:38" x14ac:dyDescent="0.35">
      <c r="A508" t="s">
        <v>1656</v>
      </c>
      <c r="B508" t="s">
        <v>1657</v>
      </c>
      <c r="C508" s="2">
        <v>30846</v>
      </c>
      <c r="D508" s="3">
        <v>40.578082191780823</v>
      </c>
      <c r="E508" s="3" t="s">
        <v>64</v>
      </c>
      <c r="F508" s="3" t="s">
        <v>14</v>
      </c>
      <c r="G508" t="s">
        <v>1658</v>
      </c>
      <c r="H508" t="s">
        <v>493</v>
      </c>
      <c r="I508" t="s">
        <v>13</v>
      </c>
      <c r="J508" t="s">
        <v>13</v>
      </c>
      <c r="K508" s="17">
        <v>7233074.9199999999</v>
      </c>
      <c r="L508" s="17">
        <v>2005598.4200000002</v>
      </c>
      <c r="M508" s="10">
        <v>0.27728157694791306</v>
      </c>
      <c r="N508" s="17">
        <v>289811.57000000007</v>
      </c>
      <c r="O508" s="17">
        <v>0</v>
      </c>
      <c r="P508" s="17">
        <v>827.7835099499971</v>
      </c>
      <c r="Q508" s="17">
        <v>288983.78649005009</v>
      </c>
      <c r="R508" s="10">
        <v>0.14408855910948018</v>
      </c>
      <c r="S508" s="9">
        <v>1</v>
      </c>
      <c r="T508" s="17">
        <v>240671.81040000002</v>
      </c>
      <c r="U508" s="17">
        <v>-48311.97609005007</v>
      </c>
      <c r="V508" s="17" t="s">
        <v>2701</v>
      </c>
      <c r="W508" s="17">
        <v>506315.24440000003</v>
      </c>
      <c r="X508" s="17">
        <v>140391.88940000001</v>
      </c>
      <c r="Y508" s="17">
        <v>25270.540092000003</v>
      </c>
      <c r="Z508" s="17">
        <v>265942.350492</v>
      </c>
      <c r="AA508" s="17">
        <v>-23869.219508000067</v>
      </c>
      <c r="AB508" s="17">
        <v>478238.67890564841</v>
      </c>
      <c r="AC508" s="17">
        <v>132606.77504444483</v>
      </c>
      <c r="AD508" s="17">
        <v>7996495.7800000003</v>
      </c>
      <c r="AE508" s="17">
        <v>1954531.26</v>
      </c>
      <c r="AF508" s="17">
        <v>7450997.9800000004</v>
      </c>
      <c r="AG508" s="17">
        <v>1978543.33</v>
      </c>
      <c r="AH508" s="17">
        <v>7868071.3499999996</v>
      </c>
      <c r="AI508">
        <v>91.93</v>
      </c>
      <c r="AJ508">
        <v>0</v>
      </c>
      <c r="AK508" s="1">
        <v>20000</v>
      </c>
      <c r="AL508" s="1">
        <v>0</v>
      </c>
    </row>
    <row r="509" spans="1:38" x14ac:dyDescent="0.35">
      <c r="A509" t="s">
        <v>1659</v>
      </c>
      <c r="B509" t="s">
        <v>1660</v>
      </c>
      <c r="C509" s="2">
        <v>43252</v>
      </c>
      <c r="D509" s="3">
        <v>6.5890410958904111</v>
      </c>
      <c r="E509" s="3" t="s">
        <v>64</v>
      </c>
      <c r="F509" s="3" t="s">
        <v>14</v>
      </c>
      <c r="G509" t="s">
        <v>1661</v>
      </c>
      <c r="H509" t="s">
        <v>77</v>
      </c>
      <c r="I509" t="s">
        <v>13</v>
      </c>
      <c r="J509" t="s">
        <v>13</v>
      </c>
      <c r="K509" s="17">
        <v>6858999.7999999998</v>
      </c>
      <c r="L509" s="17">
        <v>1577692.29</v>
      </c>
      <c r="M509" s="10">
        <v>0.23001783583664781</v>
      </c>
      <c r="N509" s="17">
        <v>173954.91999999998</v>
      </c>
      <c r="O509" s="17">
        <v>0</v>
      </c>
      <c r="P509" s="17">
        <v>0</v>
      </c>
      <c r="Q509" s="17">
        <v>173954.91999999998</v>
      </c>
      <c r="R509" s="10">
        <v>0.11025909241148664</v>
      </c>
      <c r="S509" s="9">
        <v>0.75</v>
      </c>
      <c r="T509" s="17">
        <v>141992.30609999999</v>
      </c>
      <c r="U509" s="17">
        <v>-31962.613899999997</v>
      </c>
      <c r="V509" s="17" t="s">
        <v>2701</v>
      </c>
      <c r="W509" s="17">
        <v>480129.98600000003</v>
      </c>
      <c r="X509" s="17">
        <v>110438.46030000002</v>
      </c>
      <c r="Y509" s="17">
        <v>14909.192140500001</v>
      </c>
      <c r="Z509" s="17">
        <v>156901.49824049999</v>
      </c>
      <c r="AA509" s="17">
        <v>-17053.421759499994</v>
      </c>
      <c r="AB509" s="17">
        <v>411886.45938093576</v>
      </c>
      <c r="AC509" s="17">
        <v>94741.231997222189</v>
      </c>
      <c r="AD509" s="17">
        <v>5972282.2400000002</v>
      </c>
      <c r="AE509" s="17">
        <v>1320833.8700000001</v>
      </c>
      <c r="AF509" s="17">
        <v>6347946.9299999997</v>
      </c>
      <c r="AG509" s="17">
        <v>1399466.31</v>
      </c>
      <c r="AH509" s="17">
        <v>6578886.5099999998</v>
      </c>
      <c r="AI509">
        <v>104.26</v>
      </c>
      <c r="AJ509">
        <v>121.3</v>
      </c>
      <c r="AK509" s="1">
        <v>20000</v>
      </c>
      <c r="AL509" s="1">
        <v>24260</v>
      </c>
    </row>
    <row r="510" spans="1:38" x14ac:dyDescent="0.35">
      <c r="A510" t="s">
        <v>1662</v>
      </c>
      <c r="B510" t="s">
        <v>1663</v>
      </c>
      <c r="C510" s="2">
        <v>39274</v>
      </c>
      <c r="D510" s="3">
        <v>17.487671232876714</v>
      </c>
      <c r="E510" s="3" t="s">
        <v>64</v>
      </c>
      <c r="F510" s="3" t="s">
        <v>14</v>
      </c>
      <c r="G510" t="s">
        <v>1664</v>
      </c>
      <c r="H510" t="s">
        <v>124</v>
      </c>
      <c r="I510" t="s">
        <v>13</v>
      </c>
      <c r="J510" t="s">
        <v>13</v>
      </c>
      <c r="K510" s="17">
        <v>6384721.5099999998</v>
      </c>
      <c r="L510" s="17">
        <v>1515667.04</v>
      </c>
      <c r="M510" s="10">
        <v>0.23738968686826875</v>
      </c>
      <c r="N510" s="17">
        <v>178592.72999999998</v>
      </c>
      <c r="O510" s="17">
        <v>0</v>
      </c>
      <c r="P510" s="17">
        <v>0</v>
      </c>
      <c r="Q510" s="17">
        <v>178592.72999999998</v>
      </c>
      <c r="R510" s="10">
        <v>0.11783111018895019</v>
      </c>
      <c r="S510" s="9">
        <v>0.75</v>
      </c>
      <c r="T510" s="17">
        <v>136410.0336</v>
      </c>
      <c r="U510" s="17">
        <v>-42182.696399999986</v>
      </c>
      <c r="V510" s="17" t="s">
        <v>2701</v>
      </c>
      <c r="W510" s="17">
        <v>446930.50570000004</v>
      </c>
      <c r="X510" s="17">
        <v>106096.6928</v>
      </c>
      <c r="Y510" s="17">
        <v>14323.053527999999</v>
      </c>
      <c r="Z510" s="17">
        <v>150733.08712799998</v>
      </c>
      <c r="AA510" s="17">
        <v>-27859.642871999997</v>
      </c>
      <c r="AB510" s="17">
        <v>651990.38667261414</v>
      </c>
      <c r="AC510" s="17">
        <v>154775.79373333332</v>
      </c>
      <c r="AD510" s="17">
        <v>7337543.4800000004</v>
      </c>
      <c r="AE510" s="17">
        <v>1970060.59</v>
      </c>
      <c r="AF510" s="17">
        <v>6938031.04</v>
      </c>
      <c r="AG510" s="17">
        <v>1692228.2</v>
      </c>
      <c r="AH510" s="17">
        <v>7391950.21</v>
      </c>
      <c r="AI510">
        <v>86.37</v>
      </c>
      <c r="AJ510">
        <v>0</v>
      </c>
      <c r="AK510" s="1">
        <v>20000</v>
      </c>
      <c r="AL510" s="1">
        <v>0</v>
      </c>
    </row>
    <row r="511" spans="1:38" x14ac:dyDescent="0.35">
      <c r="A511" t="s">
        <v>1665</v>
      </c>
      <c r="B511" t="s">
        <v>1666</v>
      </c>
      <c r="C511" s="2">
        <v>33756</v>
      </c>
      <c r="D511" s="3">
        <v>32.605479452054794</v>
      </c>
      <c r="E511" s="3" t="s">
        <v>64</v>
      </c>
      <c r="F511" s="3" t="s">
        <v>14</v>
      </c>
      <c r="G511" t="s">
        <v>1667</v>
      </c>
      <c r="H511" t="s">
        <v>304</v>
      </c>
      <c r="I511" t="s">
        <v>13</v>
      </c>
      <c r="J511" t="s">
        <v>13</v>
      </c>
      <c r="K511" s="17">
        <v>7489460.9500000002</v>
      </c>
      <c r="L511" s="17">
        <v>2382257.58</v>
      </c>
      <c r="M511" s="10">
        <v>0.31808131398295092</v>
      </c>
      <c r="N511" s="17">
        <v>398510.6</v>
      </c>
      <c r="O511" s="17">
        <v>0</v>
      </c>
      <c r="P511" s="17">
        <v>17169.140945774969</v>
      </c>
      <c r="Q511" s="17">
        <v>381341.45905422501</v>
      </c>
      <c r="R511" s="10">
        <v>0.16007566195013428</v>
      </c>
      <c r="S511" s="9">
        <v>1.2</v>
      </c>
      <c r="T511" s="17">
        <v>343045.09152000002</v>
      </c>
      <c r="U511" s="17">
        <v>-38296.367534224992</v>
      </c>
      <c r="V511" s="17" t="s">
        <v>2701</v>
      </c>
      <c r="W511" s="17">
        <v>524262.26650000009</v>
      </c>
      <c r="X511" s="17">
        <v>166758.03060000003</v>
      </c>
      <c r="Y511" s="17">
        <v>36019.734609600004</v>
      </c>
      <c r="Z511" s="17">
        <v>379064.8261296</v>
      </c>
      <c r="AA511" s="17">
        <v>-19445.773870399978</v>
      </c>
      <c r="AB511" s="17">
        <v>339636.66618771624</v>
      </c>
      <c r="AC511" s="17">
        <v>108032.07705777766</v>
      </c>
      <c r="AD511" s="17">
        <v>9278810.9499999993</v>
      </c>
      <c r="AE511" s="17">
        <v>3047856.12</v>
      </c>
      <c r="AF511" s="17">
        <v>7844490.9000000004</v>
      </c>
      <c r="AG511" s="17">
        <v>2505017.36</v>
      </c>
      <c r="AH511" s="17">
        <v>8115146.1799999997</v>
      </c>
      <c r="AI511">
        <v>92.29</v>
      </c>
      <c r="AJ511">
        <v>0</v>
      </c>
      <c r="AK511" s="1">
        <v>20000</v>
      </c>
      <c r="AL511" s="1">
        <v>0</v>
      </c>
    </row>
    <row r="512" spans="1:38" x14ac:dyDescent="0.35">
      <c r="A512" t="s">
        <v>1668</v>
      </c>
      <c r="B512" t="s">
        <v>1669</v>
      </c>
      <c r="C512" s="2">
        <v>34394</v>
      </c>
      <c r="D512" s="3">
        <v>30.857534246575341</v>
      </c>
      <c r="E512" s="3" t="s">
        <v>64</v>
      </c>
      <c r="F512" s="3" t="s">
        <v>14</v>
      </c>
      <c r="G512" t="s">
        <v>1670</v>
      </c>
      <c r="H512" t="s">
        <v>308</v>
      </c>
      <c r="I512" t="s">
        <v>13</v>
      </c>
      <c r="J512" t="s">
        <v>13</v>
      </c>
      <c r="K512" s="17">
        <v>7432864.7300000004</v>
      </c>
      <c r="L512" s="17">
        <v>2187993.4000000004</v>
      </c>
      <c r="M512" s="10">
        <v>0.29436744505371892</v>
      </c>
      <c r="N512" s="17">
        <v>348261.14</v>
      </c>
      <c r="O512" s="17">
        <v>0</v>
      </c>
      <c r="P512" s="17">
        <v>2123.0664828000008</v>
      </c>
      <c r="Q512" s="17">
        <v>346138.07351720001</v>
      </c>
      <c r="R512" s="10">
        <v>0.15819886546147716</v>
      </c>
      <c r="S512" s="9">
        <v>1.2</v>
      </c>
      <c r="T512" s="17">
        <v>315071.04960000003</v>
      </c>
      <c r="U512" s="17">
        <v>-31067.023917199986</v>
      </c>
      <c r="V512" s="17" t="s">
        <v>2701</v>
      </c>
      <c r="W512" s="17">
        <v>520300.53110000008</v>
      </c>
      <c r="X512" s="17">
        <v>153159.53800000006</v>
      </c>
      <c r="Y512" s="17">
        <v>33082.460208000011</v>
      </c>
      <c r="Z512" s="17">
        <v>348153.50980800006</v>
      </c>
      <c r="AA512" s="17">
        <v>-107.63019199995324</v>
      </c>
      <c r="AB512" s="17">
        <v>2031.2895367955268</v>
      </c>
      <c r="AC512" s="17">
        <v>597.94551111085138</v>
      </c>
      <c r="AD512" s="17">
        <v>6616675</v>
      </c>
      <c r="AE512" s="17">
        <v>1793519.68</v>
      </c>
      <c r="AF512" s="17">
        <v>6412194.8300000001</v>
      </c>
      <c r="AG512" s="17">
        <v>1866876.37</v>
      </c>
      <c r="AH512" s="17">
        <v>6837414.7800000003</v>
      </c>
      <c r="AI512">
        <v>108.71</v>
      </c>
      <c r="AJ512">
        <v>152.83000000000001</v>
      </c>
      <c r="AK512" s="1">
        <v>20000</v>
      </c>
      <c r="AL512" s="1">
        <v>30565</v>
      </c>
    </row>
    <row r="513" spans="1:38" x14ac:dyDescent="0.35">
      <c r="A513" t="s">
        <v>1671</v>
      </c>
      <c r="B513" t="s">
        <v>1672</v>
      </c>
      <c r="C513" s="2">
        <v>39104</v>
      </c>
      <c r="D513" s="3">
        <v>17.953424657534246</v>
      </c>
      <c r="E513" s="3" t="s">
        <v>64</v>
      </c>
      <c r="F513" s="3" t="s">
        <v>14</v>
      </c>
      <c r="G513" t="s">
        <v>1673</v>
      </c>
      <c r="H513" t="s">
        <v>100</v>
      </c>
      <c r="I513" t="s">
        <v>13</v>
      </c>
      <c r="J513" t="s">
        <v>13</v>
      </c>
      <c r="K513" s="17">
        <v>6900160.4199999999</v>
      </c>
      <c r="L513" s="17">
        <v>2505487.2200000002</v>
      </c>
      <c r="M513" s="10">
        <v>0.3631056479118786</v>
      </c>
      <c r="N513" s="17">
        <v>441257.73000000004</v>
      </c>
      <c r="O513" s="17">
        <v>0</v>
      </c>
      <c r="P513" s="17">
        <v>2862.5044770000022</v>
      </c>
      <c r="Q513" s="17">
        <v>438395.22552300006</v>
      </c>
      <c r="R513" s="10">
        <v>0.17497404178457554</v>
      </c>
      <c r="S513" s="9">
        <v>1.2</v>
      </c>
      <c r="T513" s="17">
        <v>360790.15968000004</v>
      </c>
      <c r="U513" s="17">
        <v>-77605.065843000019</v>
      </c>
      <c r="V513" s="17" t="s">
        <v>2701</v>
      </c>
      <c r="W513" s="17">
        <v>483011.22940000007</v>
      </c>
      <c r="X513" s="17">
        <v>175384.10540000006</v>
      </c>
      <c r="Y513" s="17">
        <v>37882.966766400008</v>
      </c>
      <c r="Z513" s="17">
        <v>398673.12644640007</v>
      </c>
      <c r="AA513" s="17">
        <v>-42584.603553599969</v>
      </c>
      <c r="AB513" s="17">
        <v>651549.02495691436</v>
      </c>
      <c r="AC513" s="17">
        <v>236581.13085333316</v>
      </c>
      <c r="AD513" s="17">
        <v>11559843.720000001</v>
      </c>
      <c r="AE513" s="17">
        <v>4557594.79</v>
      </c>
      <c r="AF513" s="17">
        <v>7758415.8499999996</v>
      </c>
      <c r="AG513" s="17">
        <v>2912573.96</v>
      </c>
      <c r="AH513" s="17">
        <v>8272366.4400000004</v>
      </c>
      <c r="AI513">
        <v>83.41</v>
      </c>
      <c r="AJ513">
        <v>0</v>
      </c>
      <c r="AK513" s="1">
        <v>20000</v>
      </c>
      <c r="AL513" s="1">
        <v>0</v>
      </c>
    </row>
    <row r="514" spans="1:38" x14ac:dyDescent="0.35">
      <c r="A514" t="s">
        <v>1674</v>
      </c>
      <c r="B514" t="s">
        <v>1675</v>
      </c>
      <c r="C514" s="2">
        <v>43871</v>
      </c>
      <c r="D514" s="3">
        <v>4.8931506849315065</v>
      </c>
      <c r="E514" s="3" t="s">
        <v>64</v>
      </c>
      <c r="F514" s="3" t="s">
        <v>14</v>
      </c>
      <c r="G514" t="s">
        <v>1676</v>
      </c>
      <c r="H514" t="s">
        <v>132</v>
      </c>
      <c r="I514" t="s">
        <v>13</v>
      </c>
      <c r="J514" t="s">
        <v>13</v>
      </c>
      <c r="K514" s="17">
        <v>6150538.8499999996</v>
      </c>
      <c r="L514" s="17">
        <v>1751594.6999999997</v>
      </c>
      <c r="M514" s="10">
        <v>0.284787193889524</v>
      </c>
      <c r="N514" s="17">
        <v>197774.15999999997</v>
      </c>
      <c r="O514" s="17">
        <v>0</v>
      </c>
      <c r="P514" s="17">
        <v>14547.938841375057</v>
      </c>
      <c r="Q514" s="17">
        <v>183226.22115862492</v>
      </c>
      <c r="R514" s="10">
        <v>0.10460537540940547</v>
      </c>
      <c r="S514" s="9">
        <v>1</v>
      </c>
      <c r="T514" s="17">
        <v>210191.36399999997</v>
      </c>
      <c r="U514" s="17">
        <v>26965.142841375055</v>
      </c>
      <c r="V514" s="17" t="s">
        <v>64</v>
      </c>
      <c r="W514" s="17">
        <v>430537.71950000001</v>
      </c>
      <c r="X514" s="17">
        <v>122611.629</v>
      </c>
      <c r="Y514" s="17">
        <v>22070.093219999999</v>
      </c>
      <c r="Z514" s="17">
        <v>232261.45721999998</v>
      </c>
      <c r="AA514" s="17">
        <v>34487.297220000008</v>
      </c>
      <c r="AB514" s="17">
        <v>0</v>
      </c>
      <c r="AC514" s="17">
        <v>0</v>
      </c>
      <c r="AD514" s="17">
        <v>1725682.38</v>
      </c>
      <c r="AE514" s="17">
        <v>364148.33</v>
      </c>
      <c r="AF514" s="17">
        <v>3288915.24</v>
      </c>
      <c r="AG514" s="17">
        <v>709970.05</v>
      </c>
      <c r="AH514" s="17">
        <v>3454046.29</v>
      </c>
      <c r="AI514">
        <v>178.07</v>
      </c>
      <c r="AJ514">
        <v>200</v>
      </c>
      <c r="AK514" s="1">
        <v>9500</v>
      </c>
      <c r="AL514" s="1">
        <v>19000</v>
      </c>
    </row>
    <row r="515" spans="1:38" x14ac:dyDescent="0.35">
      <c r="A515" t="s">
        <v>1677</v>
      </c>
      <c r="B515" t="s">
        <v>1678</v>
      </c>
      <c r="C515" s="2">
        <v>39999</v>
      </c>
      <c r="D515" s="3">
        <v>15.501369863013698</v>
      </c>
      <c r="E515" s="3" t="s">
        <v>64</v>
      </c>
      <c r="F515" s="3" t="s">
        <v>14</v>
      </c>
      <c r="G515" t="s">
        <v>1679</v>
      </c>
      <c r="H515" t="s">
        <v>474</v>
      </c>
      <c r="I515" t="s">
        <v>13</v>
      </c>
      <c r="J515" t="s">
        <v>13</v>
      </c>
      <c r="K515" s="17">
        <v>13421928.869999999</v>
      </c>
      <c r="L515" s="17">
        <v>3398918.64</v>
      </c>
      <c r="M515" s="10">
        <v>0.25323622803553125</v>
      </c>
      <c r="N515" s="17">
        <v>528688.57000000007</v>
      </c>
      <c r="O515" s="17">
        <v>0</v>
      </c>
      <c r="P515" s="17">
        <v>1563.4901953499939</v>
      </c>
      <c r="Q515" s="17">
        <v>527125.07980465004</v>
      </c>
      <c r="R515" s="10">
        <v>0.15508611285989771</v>
      </c>
      <c r="S515" s="9">
        <v>1</v>
      </c>
      <c r="T515" s="17">
        <v>407870.23680000001</v>
      </c>
      <c r="U515" s="17">
        <v>-119254.84300465003</v>
      </c>
      <c r="V515" s="17" t="s">
        <v>2701</v>
      </c>
      <c r="W515" s="17">
        <v>939535.0209</v>
      </c>
      <c r="X515" s="17">
        <v>237924.30480000001</v>
      </c>
      <c r="Y515" s="17">
        <v>42826.374863999998</v>
      </c>
      <c r="Z515" s="17">
        <v>450696.61166400003</v>
      </c>
      <c r="AA515" s="17">
        <v>-77991.95833600004</v>
      </c>
      <c r="AB515" s="17">
        <v>1711005.8098062819</v>
      </c>
      <c r="AC515" s="17">
        <v>433288.65742222243</v>
      </c>
      <c r="AD515" s="17">
        <v>16812768.98</v>
      </c>
      <c r="AE515" s="17">
        <v>3674624.14</v>
      </c>
      <c r="AF515" s="17">
        <v>13440273.1</v>
      </c>
      <c r="AG515" s="17">
        <v>3462606.28</v>
      </c>
      <c r="AH515" s="17">
        <v>14569978.43</v>
      </c>
      <c r="AI515">
        <v>92.12</v>
      </c>
      <c r="AJ515">
        <v>0</v>
      </c>
      <c r="AK515" s="1">
        <v>20000</v>
      </c>
      <c r="AL515" s="1">
        <v>0</v>
      </c>
    </row>
    <row r="516" spans="1:38" x14ac:dyDescent="0.35">
      <c r="A516" t="s">
        <v>1680</v>
      </c>
      <c r="B516" t="s">
        <v>1681</v>
      </c>
      <c r="C516" s="2">
        <v>42576</v>
      </c>
      <c r="D516" s="3">
        <v>8.4410958904109581</v>
      </c>
      <c r="E516" s="3" t="s">
        <v>64</v>
      </c>
      <c r="F516" s="3" t="s">
        <v>14</v>
      </c>
      <c r="G516" t="s">
        <v>1682</v>
      </c>
      <c r="H516" t="s">
        <v>112</v>
      </c>
      <c r="I516" t="s">
        <v>13</v>
      </c>
      <c r="J516" t="s">
        <v>13</v>
      </c>
      <c r="K516" s="17">
        <v>4899455.62</v>
      </c>
      <c r="L516" s="17">
        <v>1135106.31</v>
      </c>
      <c r="M516" s="10">
        <v>0.23168008816457042</v>
      </c>
      <c r="N516" s="17">
        <v>114110.49000000002</v>
      </c>
      <c r="O516" s="17">
        <v>0</v>
      </c>
      <c r="P516" s="17">
        <v>0</v>
      </c>
      <c r="Q516" s="17">
        <v>114110.49000000002</v>
      </c>
      <c r="R516" s="10">
        <v>0.10052846063378858</v>
      </c>
      <c r="S516" s="9">
        <v>0.75</v>
      </c>
      <c r="T516" s="17">
        <v>102159.56789999999</v>
      </c>
      <c r="U516" s="17">
        <v>-11950.922100000025</v>
      </c>
      <c r="V516" s="17" t="s">
        <v>2701</v>
      </c>
      <c r="W516" s="17">
        <v>342961.89340000006</v>
      </c>
      <c r="X516" s="17">
        <v>79457.44170000001</v>
      </c>
      <c r="Y516" s="17">
        <v>10726.754629500001</v>
      </c>
      <c r="Z516" s="17">
        <v>112886.3225295</v>
      </c>
      <c r="AA516" s="17">
        <v>-1224.1674705000187</v>
      </c>
      <c r="AB516" s="17">
        <v>29354.833406467944</v>
      </c>
      <c r="AC516" s="17">
        <v>6800.9303916667704</v>
      </c>
      <c r="AD516" s="17">
        <v>4704157.2</v>
      </c>
      <c r="AE516" s="17">
        <v>1097737.1000000001</v>
      </c>
      <c r="AF516" s="17">
        <v>3934687.69</v>
      </c>
      <c r="AG516" s="17">
        <v>862663.93</v>
      </c>
      <c r="AH516" s="17">
        <v>4613010.3499999996</v>
      </c>
      <c r="AI516">
        <v>106.21</v>
      </c>
      <c r="AJ516">
        <v>134.08000000000001</v>
      </c>
      <c r="AK516" s="1">
        <v>20000</v>
      </c>
      <c r="AL516" s="1">
        <v>26815</v>
      </c>
    </row>
    <row r="517" spans="1:38" x14ac:dyDescent="0.35">
      <c r="A517" t="s">
        <v>1683</v>
      </c>
      <c r="B517" t="s">
        <v>1684</v>
      </c>
      <c r="C517" s="2">
        <v>40608</v>
      </c>
      <c r="D517" s="3">
        <v>13.832876712328767</v>
      </c>
      <c r="E517" s="3" t="s">
        <v>64</v>
      </c>
      <c r="F517" s="3" t="s">
        <v>14</v>
      </c>
      <c r="G517" t="s">
        <v>1685</v>
      </c>
      <c r="H517" t="s">
        <v>454</v>
      </c>
      <c r="I517" t="s">
        <v>13</v>
      </c>
      <c r="J517" t="s">
        <v>13</v>
      </c>
      <c r="K517" s="17">
        <v>7147860.5599999996</v>
      </c>
      <c r="L517" s="17">
        <v>1266696.98</v>
      </c>
      <c r="M517" s="10">
        <v>0.17721344301098119</v>
      </c>
      <c r="N517" s="17">
        <v>121556.19999999998</v>
      </c>
      <c r="O517" s="17">
        <v>0</v>
      </c>
      <c r="P517" s="17">
        <v>0</v>
      </c>
      <c r="Q517" s="17">
        <v>121556.19999999998</v>
      </c>
      <c r="R517" s="10">
        <v>9.5963124503541469E-2</v>
      </c>
      <c r="S517" s="9">
        <v>0.75</v>
      </c>
      <c r="T517" s="17">
        <v>114002.72819999998</v>
      </c>
      <c r="U517" s="17">
        <v>-7553.4717999999993</v>
      </c>
      <c r="V517" s="17" t="s">
        <v>2701</v>
      </c>
      <c r="W517" s="17">
        <v>500350.23920000001</v>
      </c>
      <c r="X517" s="17">
        <v>88668.7886</v>
      </c>
      <c r="Y517" s="17">
        <v>11970.286461000002</v>
      </c>
      <c r="Z517" s="17">
        <v>125973.01466099998</v>
      </c>
      <c r="AA517" s="17">
        <v>4416.8146609999967</v>
      </c>
      <c r="AB517" s="17">
        <v>0</v>
      </c>
      <c r="AC517" s="17">
        <v>0</v>
      </c>
      <c r="AD517" s="17">
        <v>7117730.5</v>
      </c>
      <c r="AE517" s="17">
        <v>1590791.01</v>
      </c>
      <c r="AF517" s="17">
        <v>5212502.41</v>
      </c>
      <c r="AG517" s="17">
        <v>1145334.6299999999</v>
      </c>
      <c r="AH517" s="17">
        <v>8336239.5300000003</v>
      </c>
      <c r="AI517">
        <v>85.74</v>
      </c>
      <c r="AJ517">
        <v>0</v>
      </c>
      <c r="AK517" s="1">
        <v>20000</v>
      </c>
      <c r="AL517" s="1">
        <v>0</v>
      </c>
    </row>
    <row r="518" spans="1:38" x14ac:dyDescent="0.35">
      <c r="A518" t="s">
        <v>1686</v>
      </c>
      <c r="B518" t="s">
        <v>1687</v>
      </c>
      <c r="C518" s="2">
        <v>38285</v>
      </c>
      <c r="D518" s="3">
        <v>20.197260273972603</v>
      </c>
      <c r="E518" s="3" t="s">
        <v>64</v>
      </c>
      <c r="F518" s="3" t="s">
        <v>14</v>
      </c>
      <c r="G518" t="s">
        <v>1688</v>
      </c>
      <c r="H518" t="s">
        <v>304</v>
      </c>
      <c r="I518" t="s">
        <v>13</v>
      </c>
      <c r="J518" t="s">
        <v>13</v>
      </c>
      <c r="K518" s="17">
        <v>8564970.8599999994</v>
      </c>
      <c r="L518" s="17">
        <v>2699248.28</v>
      </c>
      <c r="M518" s="10">
        <v>0.3151497330371536</v>
      </c>
      <c r="N518" s="17">
        <v>466223.54999999993</v>
      </c>
      <c r="O518" s="17">
        <v>0</v>
      </c>
      <c r="P518" s="17">
        <v>0</v>
      </c>
      <c r="Q518" s="17">
        <v>466223.54999999993</v>
      </c>
      <c r="R518" s="10">
        <v>0.17272347766393686</v>
      </c>
      <c r="S518" s="9">
        <v>1.2</v>
      </c>
      <c r="T518" s="17">
        <v>388691.75231999997</v>
      </c>
      <c r="U518" s="17">
        <v>-77531.79767999996</v>
      </c>
      <c r="V518" s="17" t="s">
        <v>2701</v>
      </c>
      <c r="W518" s="17">
        <v>599547.96019999997</v>
      </c>
      <c r="X518" s="17">
        <v>188947.37959999999</v>
      </c>
      <c r="Y518" s="17">
        <v>40812.633993599993</v>
      </c>
      <c r="Z518" s="17">
        <v>429504.38631359994</v>
      </c>
      <c r="AA518" s="17">
        <v>-36719.163686399988</v>
      </c>
      <c r="AB518" s="17">
        <v>647296.60992377822</v>
      </c>
      <c r="AC518" s="17">
        <v>203995.35381333326</v>
      </c>
      <c r="AD518" s="17">
        <v>9496177.8800000008</v>
      </c>
      <c r="AE518" s="17">
        <v>3174848.94</v>
      </c>
      <c r="AF518" s="17">
        <v>7512112.96</v>
      </c>
      <c r="AG518" s="17">
        <v>2454922.85</v>
      </c>
      <c r="AH518" s="17">
        <v>7723140.7999999998</v>
      </c>
      <c r="AI518">
        <v>110.9</v>
      </c>
      <c r="AJ518">
        <v>169.25</v>
      </c>
      <c r="AK518" s="1">
        <v>20000</v>
      </c>
      <c r="AL518" s="1">
        <v>33850</v>
      </c>
    </row>
    <row r="519" spans="1:38" x14ac:dyDescent="0.35">
      <c r="A519" t="s">
        <v>1689</v>
      </c>
      <c r="B519" t="s">
        <v>1690</v>
      </c>
      <c r="C519" s="2">
        <v>37655</v>
      </c>
      <c r="D519" s="3">
        <v>21.923287671232877</v>
      </c>
      <c r="E519" s="3" t="s">
        <v>64</v>
      </c>
      <c r="F519" s="3" t="s">
        <v>14</v>
      </c>
      <c r="G519" t="s">
        <v>1691</v>
      </c>
      <c r="H519" t="s">
        <v>77</v>
      </c>
      <c r="I519" t="s">
        <v>13</v>
      </c>
      <c r="J519" t="s">
        <v>13</v>
      </c>
      <c r="K519" s="17">
        <v>7608856.2699999996</v>
      </c>
      <c r="L519" s="17">
        <v>1827190.8900000001</v>
      </c>
      <c r="M519" s="10">
        <v>0.240140019099086</v>
      </c>
      <c r="N519" s="17">
        <v>223252.2</v>
      </c>
      <c r="O519" s="17">
        <v>0</v>
      </c>
      <c r="P519" s="17">
        <v>324.38475513750382</v>
      </c>
      <c r="Q519" s="17">
        <v>222927.81524486252</v>
      </c>
      <c r="R519" s="10">
        <v>0.1220057611193883</v>
      </c>
      <c r="S519" s="9">
        <v>1</v>
      </c>
      <c r="T519" s="17">
        <v>219262.9068</v>
      </c>
      <c r="U519" s="17">
        <v>-3664.9084448625217</v>
      </c>
      <c r="V519" s="17" t="s">
        <v>2701</v>
      </c>
      <c r="W519" s="17">
        <v>532619.93890000007</v>
      </c>
      <c r="X519" s="17">
        <v>127903.36230000004</v>
      </c>
      <c r="Y519" s="17">
        <v>23022.605214000007</v>
      </c>
      <c r="Z519" s="17">
        <v>242285.51201400001</v>
      </c>
      <c r="AA519" s="17">
        <v>19033.312013999996</v>
      </c>
      <c r="AB519" s="17">
        <v>0</v>
      </c>
      <c r="AC519" s="17">
        <v>0</v>
      </c>
      <c r="AD519" s="17">
        <v>7495891.7400000002</v>
      </c>
      <c r="AE519" s="17">
        <v>1664121.25</v>
      </c>
      <c r="AF519" s="17">
        <v>6987826.2400000002</v>
      </c>
      <c r="AG519" s="17">
        <v>1674303.6</v>
      </c>
      <c r="AH519" s="17">
        <v>7833876.5099999998</v>
      </c>
      <c r="AI519">
        <v>97.13</v>
      </c>
      <c r="AJ519">
        <v>0</v>
      </c>
      <c r="AK519" s="1">
        <v>20000</v>
      </c>
      <c r="AL519" s="1">
        <v>0</v>
      </c>
    </row>
    <row r="520" spans="1:38" x14ac:dyDescent="0.35">
      <c r="A520" t="s">
        <v>1692</v>
      </c>
      <c r="B520" t="s">
        <v>1693</v>
      </c>
      <c r="C520" s="2">
        <v>31321</v>
      </c>
      <c r="D520" s="3">
        <v>39.276712328767125</v>
      </c>
      <c r="E520" s="3" t="s">
        <v>64</v>
      </c>
      <c r="F520" s="3" t="s">
        <v>14</v>
      </c>
      <c r="G520" t="s">
        <v>1694</v>
      </c>
      <c r="H520" t="s">
        <v>357</v>
      </c>
      <c r="I520" t="s">
        <v>13</v>
      </c>
      <c r="J520" t="s">
        <v>13</v>
      </c>
      <c r="K520" s="17">
        <v>7972712.6500000004</v>
      </c>
      <c r="L520" s="17">
        <v>3830146.1900000004</v>
      </c>
      <c r="M520" s="10">
        <v>0.48040690266191899</v>
      </c>
      <c r="N520" s="17">
        <v>702850.58000000007</v>
      </c>
      <c r="O520" s="17">
        <v>0</v>
      </c>
      <c r="P520" s="17">
        <v>0</v>
      </c>
      <c r="Q520" s="17">
        <v>702850.58000000007</v>
      </c>
      <c r="R520" s="10">
        <v>0.18350489645409593</v>
      </c>
      <c r="S520" s="9">
        <v>1.2</v>
      </c>
      <c r="T520" s="17">
        <v>551541.05136000004</v>
      </c>
      <c r="U520" s="17">
        <v>-151309.52864000003</v>
      </c>
      <c r="V520" s="17" t="s">
        <v>2701</v>
      </c>
      <c r="W520" s="17">
        <v>558089.88550000009</v>
      </c>
      <c r="X520" s="17">
        <v>268110.23330000008</v>
      </c>
      <c r="Y520" s="17">
        <v>57911.810392800013</v>
      </c>
      <c r="Z520" s="17">
        <v>609452.86175280006</v>
      </c>
      <c r="AA520" s="17">
        <v>-93397.718247200013</v>
      </c>
      <c r="AB520" s="17">
        <v>1080076.5134917262</v>
      </c>
      <c r="AC520" s="17">
        <v>518876.21248444455</v>
      </c>
      <c r="AD520" s="17">
        <v>7157656.3899999997</v>
      </c>
      <c r="AE520" s="17">
        <v>2895645.42</v>
      </c>
      <c r="AF520" s="17">
        <v>6332710.2400000002</v>
      </c>
      <c r="AG520" s="17">
        <v>2650947.88</v>
      </c>
      <c r="AH520" s="17">
        <v>6750460.7199999997</v>
      </c>
      <c r="AI520">
        <v>118.11</v>
      </c>
      <c r="AJ520">
        <v>200</v>
      </c>
      <c r="AK520" s="1">
        <v>20000</v>
      </c>
      <c r="AL520" s="1">
        <v>40000</v>
      </c>
    </row>
    <row r="521" spans="1:38" x14ac:dyDescent="0.35">
      <c r="A521" t="s">
        <v>1695</v>
      </c>
      <c r="B521" t="s">
        <v>1696</v>
      </c>
      <c r="C521" s="2">
        <v>43486</v>
      </c>
      <c r="D521" s="3">
        <v>5.9479452054794519</v>
      </c>
      <c r="E521" s="3" t="s">
        <v>64</v>
      </c>
      <c r="F521" s="3" t="s">
        <v>14</v>
      </c>
      <c r="G521" t="s">
        <v>1697</v>
      </c>
      <c r="H521" t="s">
        <v>104</v>
      </c>
      <c r="I521" t="s">
        <v>13</v>
      </c>
      <c r="J521" t="s">
        <v>13</v>
      </c>
      <c r="K521" s="17">
        <v>3964050.69</v>
      </c>
      <c r="L521" s="17">
        <v>1260356.21</v>
      </c>
      <c r="M521" s="10">
        <v>0.31794654220226432</v>
      </c>
      <c r="N521" s="17">
        <v>184613.5</v>
      </c>
      <c r="O521" s="17">
        <v>0</v>
      </c>
      <c r="P521" s="17">
        <v>0</v>
      </c>
      <c r="Q521" s="17">
        <v>184613.5</v>
      </c>
      <c r="R521" s="10">
        <v>0.14647724074767721</v>
      </c>
      <c r="S521" s="9">
        <v>1.2</v>
      </c>
      <c r="T521" s="17">
        <v>181491.29423999996</v>
      </c>
      <c r="U521" s="17">
        <v>-3122.2057600000408</v>
      </c>
      <c r="V521" s="17" t="s">
        <v>2701</v>
      </c>
      <c r="W521" s="17">
        <v>277483.54830000002</v>
      </c>
      <c r="X521" s="17">
        <v>88224.934700000013</v>
      </c>
      <c r="Y521" s="17">
        <v>19056.585895200002</v>
      </c>
      <c r="Z521" s="17">
        <v>200547.88013519996</v>
      </c>
      <c r="AA521" s="17">
        <v>15934.380135199957</v>
      </c>
      <c r="AB521" s="17">
        <v>0</v>
      </c>
      <c r="AC521" s="17">
        <v>0</v>
      </c>
      <c r="AD521" s="17">
        <v>3713163.11</v>
      </c>
      <c r="AE521" s="17">
        <v>1131207.01</v>
      </c>
      <c r="AF521" s="17">
        <v>5143671.91</v>
      </c>
      <c r="AG521" s="17">
        <v>1711449.38</v>
      </c>
      <c r="AH521" s="17">
        <v>5597241.9400000004</v>
      </c>
      <c r="AI521">
        <v>70.819999999999993</v>
      </c>
      <c r="AJ521">
        <v>0</v>
      </c>
      <c r="AK521" s="1">
        <v>20000</v>
      </c>
      <c r="AL521" s="1">
        <v>0</v>
      </c>
    </row>
    <row r="522" spans="1:38" x14ac:dyDescent="0.35">
      <c r="A522" t="s">
        <v>1698</v>
      </c>
      <c r="B522" t="s">
        <v>1699</v>
      </c>
      <c r="C522" s="2">
        <v>42905</v>
      </c>
      <c r="D522" s="3">
        <v>7.5397260273972604</v>
      </c>
      <c r="E522" s="3" t="s">
        <v>64</v>
      </c>
      <c r="F522" s="3" t="s">
        <v>14</v>
      </c>
      <c r="G522" t="s">
        <v>1700</v>
      </c>
      <c r="H522" t="s">
        <v>1216</v>
      </c>
      <c r="I522" t="s">
        <v>13</v>
      </c>
      <c r="J522" t="s">
        <v>13</v>
      </c>
      <c r="K522" s="17">
        <v>5873664.4699999997</v>
      </c>
      <c r="L522" s="17">
        <v>1327881.7100000002</v>
      </c>
      <c r="M522" s="10">
        <v>0.22607381078408795</v>
      </c>
      <c r="N522" s="17">
        <v>144477.40999999997</v>
      </c>
      <c r="O522" s="17">
        <v>0</v>
      </c>
      <c r="P522" s="17">
        <v>0</v>
      </c>
      <c r="Q522" s="17">
        <v>144477.40999999997</v>
      </c>
      <c r="R522" s="10">
        <v>0.10880292191086806</v>
      </c>
      <c r="S522" s="9">
        <v>0.75</v>
      </c>
      <c r="T522" s="17">
        <v>119509.35390000002</v>
      </c>
      <c r="U522" s="17">
        <v>-24968.056099999958</v>
      </c>
      <c r="V522" s="17" t="s">
        <v>2701</v>
      </c>
      <c r="W522" s="17">
        <v>411156.51290000003</v>
      </c>
      <c r="X522" s="17">
        <v>92951.719700000016</v>
      </c>
      <c r="Y522" s="17">
        <v>12548.482159500001</v>
      </c>
      <c r="Z522" s="17">
        <v>132057.83605950003</v>
      </c>
      <c r="AA522" s="17">
        <v>-12419.573940499948</v>
      </c>
      <c r="AB522" s="17">
        <v>305199.58399194572</v>
      </c>
      <c r="AC522" s="17">
        <v>68997.633002777497</v>
      </c>
      <c r="AD522" s="17">
        <v>4955930.4400000004</v>
      </c>
      <c r="AE522" s="17">
        <v>1002340.78</v>
      </c>
      <c r="AF522" s="17">
        <v>5456730.2199999997</v>
      </c>
      <c r="AG522" s="17">
        <v>1251614.05</v>
      </c>
      <c r="AH522" s="17">
        <v>6567204.8200000003</v>
      </c>
      <c r="AI522">
        <v>89.44</v>
      </c>
      <c r="AJ522">
        <v>0</v>
      </c>
      <c r="AK522" s="1">
        <v>20000</v>
      </c>
      <c r="AL522" s="1">
        <v>0</v>
      </c>
    </row>
    <row r="523" spans="1:38" x14ac:dyDescent="0.35">
      <c r="A523" t="s">
        <v>1701</v>
      </c>
      <c r="B523" t="s">
        <v>1702</v>
      </c>
      <c r="C523" s="2">
        <v>42870</v>
      </c>
      <c r="D523" s="3">
        <v>7.6356164383561644</v>
      </c>
      <c r="E523" s="3" t="s">
        <v>64</v>
      </c>
      <c r="F523" s="3" t="s">
        <v>14</v>
      </c>
      <c r="G523" t="s">
        <v>1703</v>
      </c>
      <c r="H523" t="s">
        <v>112</v>
      </c>
      <c r="I523" t="s">
        <v>13</v>
      </c>
      <c r="J523" t="s">
        <v>13</v>
      </c>
      <c r="K523" s="17">
        <v>4886589.34</v>
      </c>
      <c r="L523" s="17">
        <v>1138118.48</v>
      </c>
      <c r="M523" s="10">
        <v>0.23290651225461889</v>
      </c>
      <c r="N523" s="17">
        <v>117784.12000000001</v>
      </c>
      <c r="O523" s="17">
        <v>0</v>
      </c>
      <c r="P523" s="17">
        <v>3491.6789556000149</v>
      </c>
      <c r="Q523" s="17">
        <v>114292.4410444</v>
      </c>
      <c r="R523" s="10">
        <v>0.10042226978372235</v>
      </c>
      <c r="S523" s="9">
        <v>0.75</v>
      </c>
      <c r="T523" s="17">
        <v>102430.66320000001</v>
      </c>
      <c r="U523" s="17">
        <v>-11861.777844399985</v>
      </c>
      <c r="V523" s="17" t="s">
        <v>2701</v>
      </c>
      <c r="W523" s="17">
        <v>342061.25380000001</v>
      </c>
      <c r="X523" s="17">
        <v>79668.293600000005</v>
      </c>
      <c r="Y523" s="17">
        <v>10755.219636</v>
      </c>
      <c r="Z523" s="17">
        <v>113185.882836</v>
      </c>
      <c r="AA523" s="17">
        <v>-4598.2371640000056</v>
      </c>
      <c r="AB523" s="17">
        <v>109682.47205683551</v>
      </c>
      <c r="AC523" s="17">
        <v>25545.762022222254</v>
      </c>
      <c r="AD523" s="17">
        <v>3972875.7</v>
      </c>
      <c r="AE523" s="17">
        <v>831237.14</v>
      </c>
      <c r="AF523" s="17">
        <v>4543096.5</v>
      </c>
      <c r="AG523" s="17">
        <v>947311.41</v>
      </c>
      <c r="AH523" s="17">
        <v>4457172.66</v>
      </c>
      <c r="AI523">
        <v>109.63</v>
      </c>
      <c r="AJ523">
        <v>159.72999999999999</v>
      </c>
      <c r="AK523" s="1">
        <v>20000</v>
      </c>
      <c r="AL523" s="1">
        <v>31945</v>
      </c>
    </row>
    <row r="524" spans="1:38" x14ac:dyDescent="0.35">
      <c r="A524" t="s">
        <v>1704</v>
      </c>
      <c r="B524" t="s">
        <v>1705</v>
      </c>
      <c r="C524" s="2">
        <v>43409</v>
      </c>
      <c r="D524" s="3">
        <v>6.1589041095890407</v>
      </c>
      <c r="E524" s="3" t="s">
        <v>64</v>
      </c>
      <c r="F524" s="3" t="s">
        <v>14</v>
      </c>
      <c r="G524" t="s">
        <v>1706</v>
      </c>
      <c r="H524" t="s">
        <v>128</v>
      </c>
      <c r="I524" t="s">
        <v>13</v>
      </c>
      <c r="J524" t="s">
        <v>13</v>
      </c>
      <c r="K524" s="17">
        <v>10431958.310000001</v>
      </c>
      <c r="L524" s="17">
        <v>2653010.8799999994</v>
      </c>
      <c r="M524" s="10">
        <v>0.25431570958799193</v>
      </c>
      <c r="N524" s="17">
        <v>406867.09</v>
      </c>
      <c r="O524" s="17">
        <v>0</v>
      </c>
      <c r="P524" s="17">
        <v>275.95547340000121</v>
      </c>
      <c r="Q524" s="17">
        <v>406591.13452660001</v>
      </c>
      <c r="R524" s="10">
        <v>0.1532564896705588</v>
      </c>
      <c r="S524" s="9">
        <v>1</v>
      </c>
      <c r="T524" s="17">
        <v>318361.30559999991</v>
      </c>
      <c r="U524" s="17">
        <v>-88229.828926600108</v>
      </c>
      <c r="V524" s="17" t="s">
        <v>2701</v>
      </c>
      <c r="W524" s="17">
        <v>730237.0817000001</v>
      </c>
      <c r="X524" s="17">
        <v>185710.76159999997</v>
      </c>
      <c r="Y524" s="17">
        <v>33427.937087999991</v>
      </c>
      <c r="Z524" s="17">
        <v>351789.24268799991</v>
      </c>
      <c r="AA524" s="17">
        <v>-55077.847312000114</v>
      </c>
      <c r="AB524" s="17">
        <v>1203181.8290657054</v>
      </c>
      <c r="AC524" s="17">
        <v>305988.04062222288</v>
      </c>
      <c r="AD524" s="17">
        <v>7947966.1100000003</v>
      </c>
      <c r="AE524" s="17">
        <v>1868931.74</v>
      </c>
      <c r="AF524" s="17">
        <v>11623626.07</v>
      </c>
      <c r="AG524" s="17">
        <v>3441222.87</v>
      </c>
      <c r="AH524" s="17">
        <v>12627479.43</v>
      </c>
      <c r="AI524">
        <v>82.61</v>
      </c>
      <c r="AJ524">
        <v>0</v>
      </c>
      <c r="AK524" s="1">
        <v>20000</v>
      </c>
      <c r="AL524" s="1">
        <v>0</v>
      </c>
    </row>
    <row r="525" spans="1:38" x14ac:dyDescent="0.35">
      <c r="A525" t="s">
        <v>1707</v>
      </c>
      <c r="B525" t="s">
        <v>1708</v>
      </c>
      <c r="C525" s="2">
        <v>30907</v>
      </c>
      <c r="D525" s="3">
        <v>40.410958904109592</v>
      </c>
      <c r="E525" s="3" t="s">
        <v>64</v>
      </c>
      <c r="F525" s="3" t="s">
        <v>14</v>
      </c>
      <c r="G525" t="s">
        <v>1709</v>
      </c>
      <c r="H525" t="s">
        <v>108</v>
      </c>
      <c r="I525" t="s">
        <v>13</v>
      </c>
      <c r="J525" t="s">
        <v>13</v>
      </c>
      <c r="K525" s="17">
        <v>9356235.1199999992</v>
      </c>
      <c r="L525" s="17">
        <v>2671186.6699999995</v>
      </c>
      <c r="M525" s="10">
        <v>0.2854980273304632</v>
      </c>
      <c r="N525" s="17">
        <v>430974.17</v>
      </c>
      <c r="O525" s="17">
        <v>0</v>
      </c>
      <c r="P525" s="17">
        <v>0</v>
      </c>
      <c r="Q525" s="17">
        <v>430974.17</v>
      </c>
      <c r="R525" s="10">
        <v>0.1613418391309957</v>
      </c>
      <c r="S525" s="9">
        <v>1</v>
      </c>
      <c r="T525" s="17">
        <v>320542.40039999993</v>
      </c>
      <c r="U525" s="17">
        <v>-110431.76960000006</v>
      </c>
      <c r="V525" s="17" t="s">
        <v>2701</v>
      </c>
      <c r="W525" s="17">
        <v>654936.4584</v>
      </c>
      <c r="X525" s="17">
        <v>186983.06689999998</v>
      </c>
      <c r="Y525" s="17">
        <v>33656.952041999997</v>
      </c>
      <c r="Z525" s="17">
        <v>354199.35244199994</v>
      </c>
      <c r="AA525" s="17">
        <v>-76774.817558000039</v>
      </c>
      <c r="AB525" s="17">
        <v>1493974.4705045116</v>
      </c>
      <c r="AC525" s="17">
        <v>426526.76421111135</v>
      </c>
      <c r="AD525" s="17">
        <v>13363317.32</v>
      </c>
      <c r="AE525" s="17">
        <v>3144717.77</v>
      </c>
      <c r="AF525" s="17">
        <v>10603585.029999999</v>
      </c>
      <c r="AG525" s="17">
        <v>2739440.67</v>
      </c>
      <c r="AH525" s="17">
        <v>11341976.41</v>
      </c>
      <c r="AI525">
        <v>82.49</v>
      </c>
      <c r="AJ525">
        <v>0</v>
      </c>
      <c r="AK525" s="1">
        <v>20000</v>
      </c>
      <c r="AL525" s="1">
        <v>0</v>
      </c>
    </row>
    <row r="526" spans="1:38" x14ac:dyDescent="0.35">
      <c r="A526" t="s">
        <v>1710</v>
      </c>
      <c r="B526" t="s">
        <v>1711</v>
      </c>
      <c r="C526" s="2">
        <v>37274</v>
      </c>
      <c r="D526" s="3">
        <v>22.967123287671232</v>
      </c>
      <c r="E526" s="3" t="s">
        <v>64</v>
      </c>
      <c r="F526" s="3" t="s">
        <v>14</v>
      </c>
      <c r="G526" t="s">
        <v>1712</v>
      </c>
      <c r="H526" t="s">
        <v>81</v>
      </c>
      <c r="I526" t="s">
        <v>13</v>
      </c>
      <c r="J526" t="s">
        <v>13</v>
      </c>
      <c r="K526" s="17">
        <v>3951506.09</v>
      </c>
      <c r="L526" s="17">
        <v>999367.73999999987</v>
      </c>
      <c r="M526" s="10">
        <v>0.25290806017712603</v>
      </c>
      <c r="N526" s="17">
        <v>111474.31000000001</v>
      </c>
      <c r="O526" s="17">
        <v>0</v>
      </c>
      <c r="P526" s="17">
        <v>634.6056746250033</v>
      </c>
      <c r="Q526" s="17">
        <v>110839.704325375</v>
      </c>
      <c r="R526" s="10">
        <v>0.11090982817333589</v>
      </c>
      <c r="S526" s="9">
        <v>1</v>
      </c>
      <c r="T526" s="17">
        <v>119924.12879999998</v>
      </c>
      <c r="U526" s="17">
        <v>9084.4244746249751</v>
      </c>
      <c r="V526" s="17" t="s">
        <v>64</v>
      </c>
      <c r="W526" s="17">
        <v>276605.42629999999</v>
      </c>
      <c r="X526" s="17">
        <v>69955.741799999989</v>
      </c>
      <c r="Y526" s="17">
        <v>12592.033523999997</v>
      </c>
      <c r="Z526" s="17">
        <v>132516.16232399998</v>
      </c>
      <c r="AA526" s="17">
        <v>21041.852323999963</v>
      </c>
      <c r="AB526" s="17">
        <v>0</v>
      </c>
      <c r="AC526" s="17">
        <v>0</v>
      </c>
      <c r="AD526" s="17">
        <v>5504232.5800000001</v>
      </c>
      <c r="AE526" s="17">
        <v>1080201.68</v>
      </c>
      <c r="AF526" s="17">
        <v>4816506.5599999996</v>
      </c>
      <c r="AG526" s="17">
        <v>1072112.52</v>
      </c>
      <c r="AH526" s="17">
        <v>5003679.37</v>
      </c>
      <c r="AI526">
        <v>78.97</v>
      </c>
      <c r="AJ526">
        <v>0</v>
      </c>
      <c r="AK526" s="1">
        <v>20000</v>
      </c>
      <c r="AL526" s="1">
        <v>0</v>
      </c>
    </row>
    <row r="527" spans="1:38" x14ac:dyDescent="0.35">
      <c r="A527" t="s">
        <v>1713</v>
      </c>
      <c r="B527" t="s">
        <v>1714</v>
      </c>
      <c r="C527" s="2">
        <v>35618</v>
      </c>
      <c r="D527" s="3">
        <v>27.504109589041096</v>
      </c>
      <c r="E527" s="3" t="s">
        <v>64</v>
      </c>
      <c r="F527" s="3" t="s">
        <v>14</v>
      </c>
      <c r="G527" t="s">
        <v>1715</v>
      </c>
      <c r="H527" t="s">
        <v>334</v>
      </c>
      <c r="I527" t="s">
        <v>13</v>
      </c>
      <c r="J527" t="s">
        <v>13</v>
      </c>
      <c r="K527" s="17">
        <v>3090184.63</v>
      </c>
      <c r="L527" s="17">
        <v>781591.81</v>
      </c>
      <c r="M527" s="10">
        <v>0.25292722072726126</v>
      </c>
      <c r="N527" s="17">
        <v>87290.99</v>
      </c>
      <c r="O527" s="17">
        <v>0</v>
      </c>
      <c r="P527" s="17">
        <v>4334.7334724249959</v>
      </c>
      <c r="Q527" s="17">
        <v>82956.256527575009</v>
      </c>
      <c r="R527" s="10">
        <v>0.10613757138470399</v>
      </c>
      <c r="S527" s="9">
        <v>1</v>
      </c>
      <c r="T527" s="17">
        <v>93791.017200000002</v>
      </c>
      <c r="U527" s="17">
        <v>10834.760672424993</v>
      </c>
      <c r="V527" s="17" t="s">
        <v>64</v>
      </c>
      <c r="W527" s="17">
        <v>216312.9241</v>
      </c>
      <c r="X527" s="17">
        <v>54711.426700000011</v>
      </c>
      <c r="Y527" s="17">
        <v>9848.0568060000023</v>
      </c>
      <c r="Z527" s="17">
        <v>103639.07400600001</v>
      </c>
      <c r="AA527" s="17">
        <v>16348.084006000005</v>
      </c>
      <c r="AB527" s="17">
        <v>0</v>
      </c>
      <c r="AC527" s="17">
        <v>0</v>
      </c>
      <c r="AD527" s="17">
        <v>5795752.9100000001</v>
      </c>
      <c r="AE527" s="17">
        <v>1642946.91</v>
      </c>
      <c r="AF527" s="17">
        <v>3962590.07</v>
      </c>
      <c r="AG527" s="17">
        <v>1110616.76</v>
      </c>
      <c r="AH527" s="17">
        <v>4566008.13</v>
      </c>
      <c r="AI527">
        <v>67.680000000000007</v>
      </c>
      <c r="AJ527">
        <v>0</v>
      </c>
      <c r="AK527" s="1">
        <v>20000</v>
      </c>
      <c r="AL527" s="1">
        <v>0</v>
      </c>
    </row>
    <row r="528" spans="1:38" x14ac:dyDescent="0.35">
      <c r="A528" t="s">
        <v>1716</v>
      </c>
      <c r="B528" t="s">
        <v>1717</v>
      </c>
      <c r="C528" s="2">
        <v>31048</v>
      </c>
      <c r="D528" s="3">
        <v>40.024657534246572</v>
      </c>
      <c r="E528" s="3" t="s">
        <v>64</v>
      </c>
      <c r="F528" s="3" t="s">
        <v>8</v>
      </c>
      <c r="G528" t="s">
        <v>1718</v>
      </c>
      <c r="H528" t="s">
        <v>254</v>
      </c>
      <c r="I528" t="s">
        <v>13</v>
      </c>
      <c r="J528" t="s">
        <v>13</v>
      </c>
      <c r="K528" s="17">
        <v>5700059.5800000001</v>
      </c>
      <c r="L528" s="17">
        <v>1473963.98</v>
      </c>
      <c r="M528" s="10">
        <v>0.25858746901028007</v>
      </c>
      <c r="N528" s="17">
        <v>185871.55000000002</v>
      </c>
      <c r="O528" s="17">
        <v>0</v>
      </c>
      <c r="P528" s="17">
        <v>5501.2533563963007</v>
      </c>
      <c r="Q528" s="17">
        <v>180370.29664360371</v>
      </c>
      <c r="R528" s="10">
        <v>0.12237089853688535</v>
      </c>
      <c r="S528" s="9">
        <v>1</v>
      </c>
      <c r="T528" s="17">
        <v>176875.6776</v>
      </c>
      <c r="U528" s="17">
        <v>-3494.6190436037141</v>
      </c>
      <c r="V528" s="17" t="s">
        <v>2701</v>
      </c>
      <c r="W528" s="17">
        <v>399004.17060000007</v>
      </c>
      <c r="X528" s="17">
        <v>103177.47860000002</v>
      </c>
      <c r="Y528" s="17">
        <v>18571.946148000003</v>
      </c>
      <c r="Z528" s="17">
        <v>195447.62374800001</v>
      </c>
      <c r="AA528" s="17">
        <v>9576.0737479999952</v>
      </c>
      <c r="AB528" s="17">
        <v>0</v>
      </c>
      <c r="AC528" s="17">
        <v>0</v>
      </c>
      <c r="AD528" s="17">
        <v>5651391.9800000004</v>
      </c>
      <c r="AE528" s="17">
        <v>1275795.83</v>
      </c>
      <c r="AF528" s="17">
        <v>6006569.0099999998</v>
      </c>
      <c r="AG528" s="17">
        <v>1584573.46</v>
      </c>
      <c r="AH528" s="17">
        <v>6176778.3399999999</v>
      </c>
      <c r="AI528">
        <v>92.28</v>
      </c>
      <c r="AJ528">
        <v>0</v>
      </c>
      <c r="AK528" s="1">
        <v>20000</v>
      </c>
      <c r="AL528" s="1">
        <v>0</v>
      </c>
    </row>
    <row r="529" spans="1:38" x14ac:dyDescent="0.35">
      <c r="A529" t="s">
        <v>1719</v>
      </c>
      <c r="B529" t="s">
        <v>1720</v>
      </c>
      <c r="C529" s="2">
        <v>42240</v>
      </c>
      <c r="D529" s="3">
        <v>9.3616438356164391</v>
      </c>
      <c r="E529" s="3" t="s">
        <v>64</v>
      </c>
      <c r="F529" s="3" t="s">
        <v>8</v>
      </c>
      <c r="G529" t="s">
        <v>1721</v>
      </c>
      <c r="H529" t="s">
        <v>250</v>
      </c>
      <c r="I529" t="s">
        <v>13</v>
      </c>
      <c r="J529" t="s">
        <v>13</v>
      </c>
      <c r="K529" s="17">
        <v>3597735.58</v>
      </c>
      <c r="L529" s="17">
        <v>624429.34999999986</v>
      </c>
      <c r="M529" s="26">
        <v>0.17356176853886518</v>
      </c>
      <c r="N529" s="17">
        <v>41494.58</v>
      </c>
      <c r="O529" s="17">
        <v>0</v>
      </c>
      <c r="P529" s="17">
        <v>1801.5265537500018</v>
      </c>
      <c r="Q529" s="17">
        <v>39693.05344625</v>
      </c>
      <c r="R529" s="10">
        <v>6.3566924658890564E-2</v>
      </c>
      <c r="S529" s="9">
        <v>0.75</v>
      </c>
      <c r="T529" s="17">
        <v>56198.641499999983</v>
      </c>
      <c r="U529" s="17">
        <v>16505.588053749983</v>
      </c>
      <c r="V529" s="17" t="s">
        <v>64</v>
      </c>
      <c r="W529" s="17">
        <v>251841.49060000002</v>
      </c>
      <c r="X529" s="17">
        <v>43710.054499999991</v>
      </c>
      <c r="Y529" s="17">
        <v>5900.8573574999982</v>
      </c>
      <c r="Z529" s="17">
        <v>62099.498857499981</v>
      </c>
      <c r="AA529" s="17">
        <v>20604.918857499979</v>
      </c>
      <c r="AB529" s="17">
        <v>0</v>
      </c>
      <c r="AC529" s="17">
        <v>0</v>
      </c>
      <c r="AD529" s="17">
        <v>5454957.7599999998</v>
      </c>
      <c r="AE529" s="17">
        <v>843548.93</v>
      </c>
      <c r="AF529" s="17">
        <v>5252809.42</v>
      </c>
      <c r="AG529" s="17">
        <v>838211.66</v>
      </c>
      <c r="AH529" s="17">
        <v>5739113.54</v>
      </c>
      <c r="AI529">
        <v>62.69</v>
      </c>
      <c r="AJ529">
        <v>0</v>
      </c>
      <c r="AK529" s="1">
        <v>20000</v>
      </c>
      <c r="AL529" s="1">
        <v>0</v>
      </c>
    </row>
    <row r="530" spans="1:38" x14ac:dyDescent="0.35">
      <c r="A530" t="s">
        <v>1722</v>
      </c>
      <c r="B530" t="s">
        <v>1723</v>
      </c>
      <c r="C530" s="2">
        <v>33441</v>
      </c>
      <c r="D530" s="3">
        <v>33.468493150684928</v>
      </c>
      <c r="E530" s="3" t="s">
        <v>64</v>
      </c>
      <c r="F530" s="3" t="s">
        <v>8</v>
      </c>
      <c r="G530" t="s">
        <v>1724</v>
      </c>
      <c r="H530" t="s">
        <v>250</v>
      </c>
      <c r="I530" t="s">
        <v>13</v>
      </c>
      <c r="J530" t="s">
        <v>13</v>
      </c>
      <c r="K530" s="17">
        <v>8859366.8499999996</v>
      </c>
      <c r="L530" s="17">
        <v>2209292.15</v>
      </c>
      <c r="M530" s="10">
        <v>0.2493735937800115</v>
      </c>
      <c r="N530" s="17">
        <v>295396.47999999998</v>
      </c>
      <c r="O530" s="17">
        <v>0</v>
      </c>
      <c r="P530" s="17">
        <v>1014.545685</v>
      </c>
      <c r="Q530" s="17">
        <v>294381.93431499996</v>
      </c>
      <c r="R530" s="10">
        <v>0.13324717345100781</v>
      </c>
      <c r="S530" s="9">
        <v>1</v>
      </c>
      <c r="T530" s="17">
        <v>265115.05799999996</v>
      </c>
      <c r="U530" s="17">
        <v>-29266.876315000001</v>
      </c>
      <c r="V530" s="17" t="s">
        <v>2701</v>
      </c>
      <c r="W530" s="17">
        <v>620155.67950000009</v>
      </c>
      <c r="X530" s="17">
        <v>154650.45050000004</v>
      </c>
      <c r="Y530" s="17">
        <v>27837.081090000007</v>
      </c>
      <c r="Z530" s="17">
        <v>292952.13908999995</v>
      </c>
      <c r="AA530" s="17">
        <v>-2444.3409100000281</v>
      </c>
      <c r="AB530" s="17">
        <v>54455.131020014414</v>
      </c>
      <c r="AC530" s="17">
        <v>13579.671722222378</v>
      </c>
      <c r="AD530" s="17">
        <v>8336275.0700000003</v>
      </c>
      <c r="AE530" s="17">
        <v>1708990.27</v>
      </c>
      <c r="AF530" s="17">
        <v>9227897.3000000007</v>
      </c>
      <c r="AG530" s="17">
        <v>2078624.27</v>
      </c>
      <c r="AH530" s="17">
        <v>10022095.189999999</v>
      </c>
      <c r="AI530">
        <v>88.4</v>
      </c>
      <c r="AJ530">
        <v>0</v>
      </c>
      <c r="AK530" s="1">
        <v>20000</v>
      </c>
      <c r="AL530" s="1">
        <v>0</v>
      </c>
    </row>
    <row r="531" spans="1:38" x14ac:dyDescent="0.35">
      <c r="A531" t="s">
        <v>1725</v>
      </c>
      <c r="B531" t="s">
        <v>1726</v>
      </c>
      <c r="C531" s="2">
        <v>32818</v>
      </c>
      <c r="D531" s="3">
        <v>35.175342465753424</v>
      </c>
      <c r="E531" s="3" t="s">
        <v>64</v>
      </c>
      <c r="F531" s="3" t="s">
        <v>8</v>
      </c>
      <c r="G531" t="s">
        <v>1727</v>
      </c>
      <c r="H531" t="s">
        <v>242</v>
      </c>
      <c r="I531" t="s">
        <v>13</v>
      </c>
      <c r="J531" t="s">
        <v>13</v>
      </c>
      <c r="K531" s="17">
        <v>5571103.8300000001</v>
      </c>
      <c r="L531" s="17">
        <v>1226122.24</v>
      </c>
      <c r="M531" s="10">
        <v>0.22008605070281018</v>
      </c>
      <c r="N531" s="17">
        <v>130445.79999999999</v>
      </c>
      <c r="O531" s="17">
        <v>0</v>
      </c>
      <c r="P531" s="17">
        <v>0</v>
      </c>
      <c r="Q531" s="17">
        <v>130445.79999999999</v>
      </c>
      <c r="R531" s="10">
        <v>0.10638890295310197</v>
      </c>
      <c r="S531" s="9">
        <v>0.75</v>
      </c>
      <c r="T531" s="17">
        <v>110351.00159999999</v>
      </c>
      <c r="U531" s="17">
        <v>-20094.7984</v>
      </c>
      <c r="V531" s="17" t="s">
        <v>2701</v>
      </c>
      <c r="W531" s="17">
        <v>389977.26810000004</v>
      </c>
      <c r="X531" s="17">
        <v>85828.556800000006</v>
      </c>
      <c r="Y531" s="17">
        <v>11586.855168</v>
      </c>
      <c r="Z531" s="17">
        <v>121937.85676799998</v>
      </c>
      <c r="AA531" s="17">
        <v>-8507.9432320000051</v>
      </c>
      <c r="AB531" s="17">
        <v>214763.04898902617</v>
      </c>
      <c r="AC531" s="17">
        <v>47266.351288888916</v>
      </c>
      <c r="AD531" s="17">
        <v>3777423.33</v>
      </c>
      <c r="AE531" s="17">
        <v>904304.73</v>
      </c>
      <c r="AF531" s="17">
        <v>4896166.6900000004</v>
      </c>
      <c r="AG531" s="17">
        <v>1091190.98</v>
      </c>
      <c r="AH531" s="17">
        <v>5934768.4400000004</v>
      </c>
      <c r="AI531">
        <v>93.87</v>
      </c>
      <c r="AJ531">
        <v>0</v>
      </c>
      <c r="AK531" s="1">
        <v>20000</v>
      </c>
      <c r="AL531" s="1">
        <v>0</v>
      </c>
    </row>
    <row r="532" spans="1:38" x14ac:dyDescent="0.35">
      <c r="A532" t="s">
        <v>1728</v>
      </c>
      <c r="B532" t="s">
        <v>1729</v>
      </c>
      <c r="C532" s="2">
        <v>34022</v>
      </c>
      <c r="D532" s="3">
        <v>31.876712328767123</v>
      </c>
      <c r="E532" s="3" t="s">
        <v>64</v>
      </c>
      <c r="F532" s="3" t="s">
        <v>8</v>
      </c>
      <c r="G532" t="s">
        <v>1730</v>
      </c>
      <c r="H532" t="s">
        <v>381</v>
      </c>
      <c r="I532" t="s">
        <v>13</v>
      </c>
      <c r="J532" t="s">
        <v>13</v>
      </c>
      <c r="K532" s="17">
        <v>11158474.08</v>
      </c>
      <c r="L532" s="17">
        <v>2734467.48</v>
      </c>
      <c r="M532" s="10">
        <v>0.24505747474030964</v>
      </c>
      <c r="N532" s="17">
        <v>379442.92000000004</v>
      </c>
      <c r="O532" s="17">
        <v>0</v>
      </c>
      <c r="P532" s="17">
        <v>0</v>
      </c>
      <c r="Q532" s="17">
        <v>379442.92000000004</v>
      </c>
      <c r="R532" s="10">
        <v>0.13876300331792574</v>
      </c>
      <c r="S532" s="9">
        <v>1</v>
      </c>
      <c r="T532" s="17">
        <v>328136.09759999998</v>
      </c>
      <c r="U532" s="17">
        <v>-51306.822400000063</v>
      </c>
      <c r="V532" s="17" t="s">
        <v>2701</v>
      </c>
      <c r="W532" s="17">
        <v>781093.18560000008</v>
      </c>
      <c r="X532" s="17">
        <v>191412.72360000003</v>
      </c>
      <c r="Y532" s="17">
        <v>34454.290248000005</v>
      </c>
      <c r="Z532" s="17">
        <v>362590.38784799998</v>
      </c>
      <c r="AA532" s="17">
        <v>-16852.532152000058</v>
      </c>
      <c r="AB532" s="17">
        <v>382053.95987793588</v>
      </c>
      <c r="AC532" s="17">
        <v>93625.178622222549</v>
      </c>
      <c r="AD532" s="17">
        <v>9022993.3800000008</v>
      </c>
      <c r="AE532" s="17">
        <v>1963292.46</v>
      </c>
      <c r="AF532" s="17">
        <v>11056025.98</v>
      </c>
      <c r="AG532" s="17">
        <v>2405258.25</v>
      </c>
      <c r="AH532" s="17">
        <v>12200932.25</v>
      </c>
      <c r="AI532">
        <v>91.46</v>
      </c>
      <c r="AJ532">
        <v>0</v>
      </c>
      <c r="AK532" s="1">
        <v>20000</v>
      </c>
      <c r="AL532" s="1">
        <v>0</v>
      </c>
    </row>
    <row r="533" spans="1:38" x14ac:dyDescent="0.35">
      <c r="A533" t="s">
        <v>1731</v>
      </c>
      <c r="B533" t="s">
        <v>1732</v>
      </c>
      <c r="C533" s="2">
        <v>35877</v>
      </c>
      <c r="D533" s="3">
        <v>26.794520547945204</v>
      </c>
      <c r="E533" s="3" t="s">
        <v>64</v>
      </c>
      <c r="F533" s="3" t="s">
        <v>8</v>
      </c>
      <c r="G533" t="s">
        <v>1733</v>
      </c>
      <c r="H533" t="s">
        <v>242</v>
      </c>
      <c r="I533" t="s">
        <v>13</v>
      </c>
      <c r="J533" t="s">
        <v>13</v>
      </c>
      <c r="K533" s="17">
        <v>6620293.7199999997</v>
      </c>
      <c r="L533" s="17">
        <v>1375379.0700000003</v>
      </c>
      <c r="M533" s="26">
        <v>0.20775197116178712</v>
      </c>
      <c r="N533" s="17">
        <v>110070.34</v>
      </c>
      <c r="O533" s="17">
        <v>0</v>
      </c>
      <c r="P533" s="17">
        <v>327.05618718730693</v>
      </c>
      <c r="Q533" s="17">
        <v>109743.28381281269</v>
      </c>
      <c r="R533" s="10">
        <v>7.9791299872559979E-2</v>
      </c>
      <c r="S533" s="9">
        <v>0.75</v>
      </c>
      <c r="T533" s="17">
        <v>123784.11630000002</v>
      </c>
      <c r="U533" s="17">
        <v>14040.832487187334</v>
      </c>
      <c r="V533" s="17" t="s">
        <v>64</v>
      </c>
      <c r="W533" s="17">
        <v>463420.56040000002</v>
      </c>
      <c r="X533" s="17">
        <v>96276.534900000028</v>
      </c>
      <c r="Y533" s="17">
        <v>12997.332211500003</v>
      </c>
      <c r="Z533" s="17">
        <v>136781.44851150003</v>
      </c>
      <c r="AA533" s="17">
        <v>26711.108511500031</v>
      </c>
      <c r="AB533" s="17">
        <v>0</v>
      </c>
      <c r="AC533" s="17">
        <v>0</v>
      </c>
      <c r="AD533" s="17">
        <v>3687748.47</v>
      </c>
      <c r="AE533" s="17">
        <v>723872.91</v>
      </c>
      <c r="AF533" s="17">
        <v>4017269.62</v>
      </c>
      <c r="AG533" s="17">
        <v>826523.91</v>
      </c>
      <c r="AH533" s="17">
        <v>4929355.46</v>
      </c>
      <c r="AI533">
        <v>134.30000000000001</v>
      </c>
      <c r="AJ533">
        <v>200</v>
      </c>
      <c r="AK533" s="1">
        <v>9500</v>
      </c>
      <c r="AL533" s="1">
        <v>19000</v>
      </c>
    </row>
    <row r="534" spans="1:38" x14ac:dyDescent="0.35">
      <c r="A534" t="s">
        <v>1734</v>
      </c>
      <c r="B534" t="s">
        <v>1735</v>
      </c>
      <c r="C534" s="2">
        <v>29082</v>
      </c>
      <c r="D534" s="3">
        <v>45.410958904109592</v>
      </c>
      <c r="E534" s="3" t="s">
        <v>64</v>
      </c>
      <c r="F534" s="3" t="s">
        <v>8</v>
      </c>
      <c r="G534" t="s">
        <v>1736</v>
      </c>
      <c r="H534" t="s">
        <v>1737</v>
      </c>
      <c r="I534" t="s">
        <v>13</v>
      </c>
      <c r="J534" t="s">
        <v>13</v>
      </c>
      <c r="K534" s="17">
        <v>32848638.079999998</v>
      </c>
      <c r="L534" s="17">
        <v>1741123.21</v>
      </c>
      <c r="M534" s="26">
        <v>5.3004426112268216E-2</v>
      </c>
      <c r="N534" s="17">
        <v>146069.4</v>
      </c>
      <c r="O534" s="17">
        <v>0</v>
      </c>
      <c r="P534" s="17">
        <v>0</v>
      </c>
      <c r="Q534" s="17">
        <v>146069.4</v>
      </c>
      <c r="R534" s="10">
        <v>8.3893775673692841E-2</v>
      </c>
      <c r="S534" s="9">
        <v>0.75</v>
      </c>
      <c r="T534" s="17">
        <v>156701.08889999997</v>
      </c>
      <c r="U534" s="17">
        <v>10631.688899999979</v>
      </c>
      <c r="V534" s="17" t="s">
        <v>64</v>
      </c>
      <c r="W534" s="17">
        <v>2299404.6655999999</v>
      </c>
      <c r="X534" s="17">
        <v>121878.6247</v>
      </c>
      <c r="Y534" s="17">
        <v>16453.614334500002</v>
      </c>
      <c r="Z534" s="17">
        <v>173154.70323449996</v>
      </c>
      <c r="AA534" s="17">
        <v>27085.303234499966</v>
      </c>
      <c r="AB534" s="17">
        <v>0</v>
      </c>
      <c r="AC534" s="17">
        <v>0</v>
      </c>
      <c r="AD534" s="17">
        <v>33945679.479999997</v>
      </c>
      <c r="AE534" s="17">
        <v>1226552.04</v>
      </c>
      <c r="AF534" s="17">
        <v>35233246.119999997</v>
      </c>
      <c r="AG534" s="17">
        <v>2491811.7200000002</v>
      </c>
      <c r="AH534" s="17">
        <v>37347223.020000003</v>
      </c>
      <c r="AI534">
        <v>87.95</v>
      </c>
      <c r="AJ534">
        <v>0</v>
      </c>
      <c r="AK534" s="1">
        <v>20000</v>
      </c>
      <c r="AL534" s="1">
        <v>0</v>
      </c>
    </row>
    <row r="535" spans="1:38" x14ac:dyDescent="0.35">
      <c r="A535" t="s">
        <v>1738</v>
      </c>
      <c r="B535" t="s">
        <v>1739</v>
      </c>
      <c r="C535" s="2">
        <v>41498</v>
      </c>
      <c r="D535" s="3">
        <v>11.394520547945206</v>
      </c>
      <c r="E535" s="3" t="s">
        <v>64</v>
      </c>
      <c r="F535" s="3" t="s">
        <v>8</v>
      </c>
      <c r="G535" t="s">
        <v>1740</v>
      </c>
      <c r="H535" t="s">
        <v>928</v>
      </c>
      <c r="I535" t="s">
        <v>13</v>
      </c>
      <c r="J535" t="s">
        <v>13</v>
      </c>
      <c r="K535" s="17">
        <v>10249154.73</v>
      </c>
      <c r="L535" s="17">
        <v>2210844.3499999996</v>
      </c>
      <c r="M535" s="10">
        <v>0.21570992030481323</v>
      </c>
      <c r="N535" s="17">
        <v>243703.16999999998</v>
      </c>
      <c r="O535" s="17">
        <v>0</v>
      </c>
      <c r="P535" s="17">
        <v>0</v>
      </c>
      <c r="Q535" s="17">
        <v>243703.16999999998</v>
      </c>
      <c r="R535" s="10">
        <v>0.1102308129470987</v>
      </c>
      <c r="S535" s="9">
        <v>0.75</v>
      </c>
      <c r="T535" s="17">
        <v>198975.99149999995</v>
      </c>
      <c r="U535" s="17">
        <v>-44727.178500000038</v>
      </c>
      <c r="V535" s="17" t="s">
        <v>2701</v>
      </c>
      <c r="W535" s="17">
        <v>717440.83110000007</v>
      </c>
      <c r="X535" s="17">
        <v>154759.10449999999</v>
      </c>
      <c r="Y535" s="17">
        <v>20892.479107499996</v>
      </c>
      <c r="Z535" s="17">
        <v>219868.47060749994</v>
      </c>
      <c r="AA535" s="17">
        <v>-23834.699392500042</v>
      </c>
      <c r="AB535" s="17">
        <v>613856.77783334476</v>
      </c>
      <c r="AC535" s="17">
        <v>132414.99662500023</v>
      </c>
      <c r="AD535" s="17">
        <v>8054512.8399999999</v>
      </c>
      <c r="AE535" s="17">
        <v>1753882.49</v>
      </c>
      <c r="AF535" s="17">
        <v>9429683.6600000001</v>
      </c>
      <c r="AG535" s="17">
        <v>2067436.82</v>
      </c>
      <c r="AH535" s="17">
        <v>9875267.0199999996</v>
      </c>
      <c r="AI535">
        <v>103.79</v>
      </c>
      <c r="AJ535">
        <v>118.95</v>
      </c>
      <c r="AK535" s="1">
        <v>20000</v>
      </c>
      <c r="AL535" s="1">
        <v>23790</v>
      </c>
    </row>
    <row r="536" spans="1:38" x14ac:dyDescent="0.35">
      <c r="A536" t="s">
        <v>1741</v>
      </c>
      <c r="B536" t="s">
        <v>1742</v>
      </c>
      <c r="C536" s="2">
        <v>29696</v>
      </c>
      <c r="D536" s="3">
        <v>43.728767123287675</v>
      </c>
      <c r="E536" s="3" t="s">
        <v>64</v>
      </c>
      <c r="F536" s="3" t="s">
        <v>8</v>
      </c>
      <c r="G536" t="s">
        <v>1743</v>
      </c>
      <c r="H536" t="s">
        <v>374</v>
      </c>
      <c r="I536" t="s">
        <v>13</v>
      </c>
      <c r="J536" t="s">
        <v>13</v>
      </c>
      <c r="K536" s="17">
        <v>4841443.4400000004</v>
      </c>
      <c r="L536" s="17">
        <v>917866.19999999984</v>
      </c>
      <c r="M536" s="26">
        <v>0.189585236588037</v>
      </c>
      <c r="N536" s="17">
        <v>66839.199999999997</v>
      </c>
      <c r="O536" s="17">
        <v>0</v>
      </c>
      <c r="P536" s="17">
        <v>3562.1126975999941</v>
      </c>
      <c r="Q536" s="17">
        <v>63277.087302400003</v>
      </c>
      <c r="R536" s="10">
        <v>6.8939337021452593E-2</v>
      </c>
      <c r="S536" s="9">
        <v>0.75</v>
      </c>
      <c r="T536" s="17">
        <v>82607.957999999984</v>
      </c>
      <c r="U536" s="17">
        <v>19330.870697599981</v>
      </c>
      <c r="V536" s="17" t="s">
        <v>64</v>
      </c>
      <c r="W536" s="17">
        <v>338901.04080000008</v>
      </c>
      <c r="X536" s="17">
        <v>64250.633999999991</v>
      </c>
      <c r="Y536" s="17">
        <v>8673.8355899999988</v>
      </c>
      <c r="Z536" s="17">
        <v>91281.793589999987</v>
      </c>
      <c r="AA536" s="17">
        <v>24442.593589999989</v>
      </c>
      <c r="AB536" s="17">
        <v>0</v>
      </c>
      <c r="AC536" s="17">
        <v>0</v>
      </c>
      <c r="AD536" s="17">
        <v>5071954.05</v>
      </c>
      <c r="AE536" s="17">
        <v>802496.56</v>
      </c>
      <c r="AF536" s="17">
        <v>5691956.2400000002</v>
      </c>
      <c r="AG536" s="17">
        <v>953261.09</v>
      </c>
      <c r="AH536" s="17">
        <v>6037152.4699999997</v>
      </c>
      <c r="AI536">
        <v>80.19</v>
      </c>
      <c r="AJ536">
        <v>0</v>
      </c>
      <c r="AK536" s="1">
        <v>20000</v>
      </c>
      <c r="AL536" s="1">
        <v>0</v>
      </c>
    </row>
    <row r="537" spans="1:38" x14ac:dyDescent="0.35">
      <c r="A537" t="s">
        <v>1744</v>
      </c>
      <c r="B537" t="s">
        <v>1745</v>
      </c>
      <c r="C537" s="2">
        <v>34702</v>
      </c>
      <c r="D537" s="3">
        <v>30.013698630136986</v>
      </c>
      <c r="E537" s="3" t="s">
        <v>64</v>
      </c>
      <c r="F537" s="3" t="s">
        <v>8</v>
      </c>
      <c r="G537" t="s">
        <v>1746</v>
      </c>
      <c r="H537" t="s">
        <v>242</v>
      </c>
      <c r="I537" t="s">
        <v>13</v>
      </c>
      <c r="J537" t="s">
        <v>13</v>
      </c>
      <c r="K537" s="17">
        <v>14356280.43</v>
      </c>
      <c r="L537" s="17">
        <v>3884545.9300000006</v>
      </c>
      <c r="M537" s="10">
        <v>0.27058164187727562</v>
      </c>
      <c r="N537" s="17">
        <v>635237.29</v>
      </c>
      <c r="O537" s="17">
        <v>0</v>
      </c>
      <c r="P537" s="17">
        <v>0</v>
      </c>
      <c r="Q537" s="17">
        <v>635237.29</v>
      </c>
      <c r="R537" s="10">
        <v>0.16352935489682829</v>
      </c>
      <c r="S537" s="9">
        <v>1</v>
      </c>
      <c r="T537" s="17">
        <v>466145.51160000009</v>
      </c>
      <c r="U537" s="17">
        <v>-169091.77839999995</v>
      </c>
      <c r="V537" s="17" t="s">
        <v>2701</v>
      </c>
      <c r="W537" s="17">
        <v>1004939.6301000001</v>
      </c>
      <c r="X537" s="17">
        <v>271918.21510000003</v>
      </c>
      <c r="Y537" s="17">
        <v>48945.278718000001</v>
      </c>
      <c r="Z537" s="17">
        <v>515090.79031800007</v>
      </c>
      <c r="AA537" s="17">
        <v>-120146.49968199997</v>
      </c>
      <c r="AB537" s="17">
        <v>2466836.068988116</v>
      </c>
      <c r="AC537" s="17">
        <v>667480.55378888873</v>
      </c>
      <c r="AD537" s="17">
        <v>15098715.98</v>
      </c>
      <c r="AE537" s="17">
        <v>3811012.87</v>
      </c>
      <c r="AF537" s="17">
        <v>14347070.529999999</v>
      </c>
      <c r="AG537" s="17">
        <v>3892028.63</v>
      </c>
      <c r="AH537" s="17">
        <v>15207894.76</v>
      </c>
      <c r="AI537">
        <v>94.4</v>
      </c>
      <c r="AJ537">
        <v>0</v>
      </c>
      <c r="AK537" s="1">
        <v>20000</v>
      </c>
      <c r="AL537" s="1">
        <v>0</v>
      </c>
    </row>
    <row r="538" spans="1:38" x14ac:dyDescent="0.35">
      <c r="A538" t="s">
        <v>1747</v>
      </c>
      <c r="B538" t="s">
        <v>1748</v>
      </c>
      <c r="C538" s="2">
        <v>41099</v>
      </c>
      <c r="D538" s="3">
        <v>12.487671232876712</v>
      </c>
      <c r="E538" s="3" t="s">
        <v>64</v>
      </c>
      <c r="F538" s="3" t="s">
        <v>8</v>
      </c>
      <c r="G538" t="s">
        <v>1749</v>
      </c>
      <c r="H538" t="s">
        <v>381</v>
      </c>
      <c r="I538" t="s">
        <v>13</v>
      </c>
      <c r="J538" t="s">
        <v>13</v>
      </c>
      <c r="K538" s="17">
        <v>10497546.77</v>
      </c>
      <c r="L538" s="17">
        <v>2841041.5</v>
      </c>
      <c r="M538" s="10">
        <v>0.27063861321572374</v>
      </c>
      <c r="N538" s="17">
        <v>450602.75</v>
      </c>
      <c r="O538" s="17">
        <v>0</v>
      </c>
      <c r="P538" s="17">
        <v>0</v>
      </c>
      <c r="Q538" s="17">
        <v>450602.75</v>
      </c>
      <c r="R538" s="10">
        <v>0.1586047757486119</v>
      </c>
      <c r="S538" s="9">
        <v>1</v>
      </c>
      <c r="T538" s="17">
        <v>340924.98</v>
      </c>
      <c r="U538" s="17">
        <v>-109677.77000000002</v>
      </c>
      <c r="V538" s="17" t="s">
        <v>2701</v>
      </c>
      <c r="W538" s="17">
        <v>734828.27390000003</v>
      </c>
      <c r="X538" s="17">
        <v>198872.90500000003</v>
      </c>
      <c r="Y538" s="17">
        <v>35797.122900000002</v>
      </c>
      <c r="Z538" s="17">
        <v>376722.1029</v>
      </c>
      <c r="AA538" s="17">
        <v>-73880.647100000002</v>
      </c>
      <c r="AB538" s="17">
        <v>1516590.8314689738</v>
      </c>
      <c r="AC538" s="17">
        <v>410448.03944444447</v>
      </c>
      <c r="AD538" s="17">
        <v>8214488.71</v>
      </c>
      <c r="AE538" s="17">
        <v>1918127.4</v>
      </c>
      <c r="AF538" s="17">
        <v>10211349.689999999</v>
      </c>
      <c r="AG538" s="17">
        <v>2593332.33</v>
      </c>
      <c r="AH538" s="17">
        <v>10761931.970000001</v>
      </c>
      <c r="AI538">
        <v>97.54</v>
      </c>
      <c r="AJ538">
        <v>0</v>
      </c>
      <c r="AK538" s="1">
        <v>20000</v>
      </c>
      <c r="AL538" s="1">
        <v>0</v>
      </c>
    </row>
    <row r="539" spans="1:38" x14ac:dyDescent="0.35">
      <c r="A539" t="s">
        <v>1750</v>
      </c>
      <c r="B539" t="s">
        <v>1751</v>
      </c>
      <c r="C539" s="2">
        <v>30721</v>
      </c>
      <c r="D539" s="3">
        <v>40.920547945205477</v>
      </c>
      <c r="E539" s="3" t="s">
        <v>64</v>
      </c>
      <c r="F539" s="3" t="s">
        <v>8</v>
      </c>
      <c r="G539" t="s">
        <v>1752</v>
      </c>
      <c r="H539" t="s">
        <v>254</v>
      </c>
      <c r="I539" t="s">
        <v>13</v>
      </c>
      <c r="J539" t="s">
        <v>13</v>
      </c>
      <c r="K539" s="17">
        <v>5257166.45</v>
      </c>
      <c r="L539" s="17">
        <v>989486.35000000009</v>
      </c>
      <c r="M539" s="26">
        <v>0.18821666755481939</v>
      </c>
      <c r="N539" s="17">
        <v>71068.69</v>
      </c>
      <c r="O539" s="17">
        <v>0</v>
      </c>
      <c r="P539" s="17">
        <v>2067.5146773750021</v>
      </c>
      <c r="Q539" s="17">
        <v>69001.175322625</v>
      </c>
      <c r="R539" s="10">
        <v>6.9734337742632824E-2</v>
      </c>
      <c r="S539" s="9">
        <v>0.75</v>
      </c>
      <c r="T539" s="17">
        <v>89053.771500000003</v>
      </c>
      <c r="U539" s="17">
        <v>20052.596177375002</v>
      </c>
      <c r="V539" s="17" t="s">
        <v>64</v>
      </c>
      <c r="W539" s="17">
        <v>368001.65150000004</v>
      </c>
      <c r="X539" s="17">
        <v>69264.044500000004</v>
      </c>
      <c r="Y539" s="17">
        <v>9350.6460074999995</v>
      </c>
      <c r="Z539" s="17">
        <v>98404.417507500009</v>
      </c>
      <c r="AA539" s="17">
        <v>27335.727507500007</v>
      </c>
      <c r="AB539" s="17">
        <v>0</v>
      </c>
      <c r="AC539" s="17">
        <v>0</v>
      </c>
      <c r="AD539" s="17">
        <v>4452905.2300000004</v>
      </c>
      <c r="AE539" s="17">
        <v>859684.9</v>
      </c>
      <c r="AF539" s="17">
        <v>4566398.37</v>
      </c>
      <c r="AG539" s="17">
        <v>789695.36</v>
      </c>
      <c r="AH539" s="17">
        <v>6155669.5700000003</v>
      </c>
      <c r="AI539">
        <v>85.4</v>
      </c>
      <c r="AJ539">
        <v>0</v>
      </c>
      <c r="AK539" s="1">
        <v>20000</v>
      </c>
      <c r="AL539" s="1">
        <v>0</v>
      </c>
    </row>
    <row r="540" spans="1:38" x14ac:dyDescent="0.35">
      <c r="A540" t="s">
        <v>1753</v>
      </c>
      <c r="B540" t="s">
        <v>1754</v>
      </c>
      <c r="C540" s="2">
        <v>34486</v>
      </c>
      <c r="D540" s="3">
        <v>30.605479452054794</v>
      </c>
      <c r="E540" s="3" t="s">
        <v>64</v>
      </c>
      <c r="F540" s="3" t="s">
        <v>8</v>
      </c>
      <c r="G540" t="s">
        <v>1755</v>
      </c>
      <c r="H540" t="s">
        <v>304</v>
      </c>
      <c r="I540" t="s">
        <v>13</v>
      </c>
      <c r="J540" t="s">
        <v>13</v>
      </c>
      <c r="K540" s="17">
        <v>4303681.08</v>
      </c>
      <c r="L540" s="17">
        <v>1257003.43</v>
      </c>
      <c r="M540" s="10">
        <v>0.2920763427014903</v>
      </c>
      <c r="N540" s="17">
        <v>175273.90000000002</v>
      </c>
      <c r="O540" s="17">
        <v>0</v>
      </c>
      <c r="P540" s="17">
        <v>318.83634750000056</v>
      </c>
      <c r="Q540" s="17">
        <v>174955.06365250002</v>
      </c>
      <c r="R540" s="10">
        <v>0.13918423727173126</v>
      </c>
      <c r="S540" s="9">
        <v>1.2</v>
      </c>
      <c r="T540" s="17">
        <v>181008.49391999998</v>
      </c>
      <c r="U540" s="17">
        <v>6053.4302674999635</v>
      </c>
      <c r="V540" s="17" t="s">
        <v>64</v>
      </c>
      <c r="W540" s="17">
        <v>301257.67560000002</v>
      </c>
      <c r="X540" s="17">
        <v>87990.240099999995</v>
      </c>
      <c r="Y540" s="17">
        <v>19005.891861599997</v>
      </c>
      <c r="Z540" s="17">
        <v>200014.38578159997</v>
      </c>
      <c r="AA540" s="17">
        <v>24740.485781599942</v>
      </c>
      <c r="AB540" s="17">
        <v>0</v>
      </c>
      <c r="AC540" s="17">
        <v>0</v>
      </c>
      <c r="AD540" s="17">
        <v>4157299.54</v>
      </c>
      <c r="AE540" s="17">
        <v>1181484.6299999999</v>
      </c>
      <c r="AF540" s="17">
        <v>4282086.5999999996</v>
      </c>
      <c r="AG540" s="17">
        <v>1269398.03</v>
      </c>
      <c r="AH540" s="17">
        <v>4562830.07</v>
      </c>
      <c r="AI540">
        <v>94.32</v>
      </c>
      <c r="AJ540">
        <v>0</v>
      </c>
      <c r="AK540" s="1">
        <v>20000</v>
      </c>
      <c r="AL540" s="1">
        <v>0</v>
      </c>
    </row>
    <row r="541" spans="1:38" x14ac:dyDescent="0.35">
      <c r="A541" t="s">
        <v>1756</v>
      </c>
      <c r="B541" t="s">
        <v>1757</v>
      </c>
      <c r="C541" s="2">
        <v>37340</v>
      </c>
      <c r="D541" s="3">
        <v>22.786301369863015</v>
      </c>
      <c r="E541" s="3" t="s">
        <v>64</v>
      </c>
      <c r="F541" s="3" t="s">
        <v>8</v>
      </c>
      <c r="G541" t="s">
        <v>1758</v>
      </c>
      <c r="H541" t="s">
        <v>304</v>
      </c>
      <c r="I541" t="s">
        <v>13</v>
      </c>
      <c r="J541" t="s">
        <v>13</v>
      </c>
      <c r="K541" s="17">
        <v>2606436.81</v>
      </c>
      <c r="L541" s="17">
        <v>858843.00999999989</v>
      </c>
      <c r="M541" s="10">
        <v>0.32950847175919062</v>
      </c>
      <c r="N541" s="17">
        <v>109407.22999999998</v>
      </c>
      <c r="O541" s="17">
        <v>0</v>
      </c>
      <c r="P541" s="17">
        <v>0</v>
      </c>
      <c r="Q541" s="17">
        <v>109407.22999999998</v>
      </c>
      <c r="R541" s="10">
        <v>0.12738909058595005</v>
      </c>
      <c r="S541" s="9">
        <v>1.2</v>
      </c>
      <c r="T541" s="17">
        <v>123673.39343999999</v>
      </c>
      <c r="U541" s="17">
        <v>14266.163440000004</v>
      </c>
      <c r="V541" s="17" t="s">
        <v>64</v>
      </c>
      <c r="W541" s="17">
        <v>182450.57670000003</v>
      </c>
      <c r="X541" s="17">
        <v>60119.010700000006</v>
      </c>
      <c r="Y541" s="17">
        <v>12985.7063112</v>
      </c>
      <c r="Z541" s="17">
        <v>136659.09975119997</v>
      </c>
      <c r="AA541" s="17">
        <v>27251.869751199993</v>
      </c>
      <c r="AB541" s="17">
        <v>0</v>
      </c>
      <c r="AC541" s="17">
        <v>0</v>
      </c>
      <c r="AD541" s="17">
        <v>3161915.94</v>
      </c>
      <c r="AE541" s="17">
        <v>1035429.64</v>
      </c>
      <c r="AF541" s="17">
        <v>2704176.22</v>
      </c>
      <c r="AG541" s="17">
        <v>919416.49</v>
      </c>
      <c r="AH541" s="17">
        <v>2892944.09</v>
      </c>
      <c r="AI541">
        <v>90.1</v>
      </c>
      <c r="AJ541">
        <v>0</v>
      </c>
      <c r="AK541" s="1">
        <v>20000</v>
      </c>
      <c r="AL541" s="1">
        <v>0</v>
      </c>
    </row>
    <row r="542" spans="1:38" x14ac:dyDescent="0.35">
      <c r="A542" t="s">
        <v>1759</v>
      </c>
      <c r="B542" t="s">
        <v>1760</v>
      </c>
      <c r="C542" s="2">
        <v>35044</v>
      </c>
      <c r="D542" s="3">
        <v>29.076712328767123</v>
      </c>
      <c r="E542" s="3" t="s">
        <v>64</v>
      </c>
      <c r="F542" s="3" t="s">
        <v>8</v>
      </c>
      <c r="G542" t="s">
        <v>1761</v>
      </c>
      <c r="H542" t="s">
        <v>242</v>
      </c>
      <c r="I542" t="s">
        <v>13</v>
      </c>
      <c r="J542" t="s">
        <v>13</v>
      </c>
      <c r="K542" s="17">
        <v>4869499.08</v>
      </c>
      <c r="L542" s="17">
        <v>1196838.54</v>
      </c>
      <c r="M542" s="10">
        <v>0.24578268120342267</v>
      </c>
      <c r="N542" s="17">
        <v>129558.80999999998</v>
      </c>
      <c r="O542" s="17">
        <v>0</v>
      </c>
      <c r="P542" s="17">
        <v>0</v>
      </c>
      <c r="Q542" s="17">
        <v>129558.80999999998</v>
      </c>
      <c r="R542" s="10">
        <v>0.10825086732250448</v>
      </c>
      <c r="S542" s="9">
        <v>1</v>
      </c>
      <c r="T542" s="17">
        <v>143620.62479999999</v>
      </c>
      <c r="U542" s="17">
        <v>14061.814800000007</v>
      </c>
      <c r="V542" s="17" t="s">
        <v>64</v>
      </c>
      <c r="W542" s="17">
        <v>340864.93560000003</v>
      </c>
      <c r="X542" s="17">
        <v>83778.697800000009</v>
      </c>
      <c r="Y542" s="17">
        <v>15080.165604000002</v>
      </c>
      <c r="Z542" s="17">
        <v>158700.790404</v>
      </c>
      <c r="AA542" s="17">
        <v>29141.980404000016</v>
      </c>
      <c r="AB542" s="17">
        <v>0</v>
      </c>
      <c r="AC542" s="17">
        <v>0</v>
      </c>
      <c r="AD542" s="17">
        <v>4453343.8499999996</v>
      </c>
      <c r="AE542" s="17">
        <v>1059316.18</v>
      </c>
      <c r="AF542" s="17">
        <v>4441875.07</v>
      </c>
      <c r="AG542" s="17">
        <v>1078719.49</v>
      </c>
      <c r="AH542" s="17">
        <v>4656254.95</v>
      </c>
      <c r="AI542">
        <v>104.58</v>
      </c>
      <c r="AJ542">
        <v>122.9</v>
      </c>
      <c r="AK542" s="1">
        <v>20000</v>
      </c>
      <c r="AL542" s="1">
        <v>24580</v>
      </c>
    </row>
    <row r="543" spans="1:38" x14ac:dyDescent="0.35">
      <c r="A543" t="s">
        <v>1762</v>
      </c>
      <c r="B543" t="s">
        <v>1763</v>
      </c>
      <c r="C543" s="2">
        <v>42653</v>
      </c>
      <c r="D543" s="3">
        <v>8.2301369863013694</v>
      </c>
      <c r="E543" s="3" t="s">
        <v>64</v>
      </c>
      <c r="F543" s="3" t="s">
        <v>8</v>
      </c>
      <c r="G543" t="s">
        <v>1764</v>
      </c>
      <c r="H543" t="s">
        <v>831</v>
      </c>
      <c r="I543" t="s">
        <v>13</v>
      </c>
      <c r="J543" t="s">
        <v>13</v>
      </c>
      <c r="K543" s="17">
        <v>3266270.07</v>
      </c>
      <c r="L543" s="17">
        <v>875153.77</v>
      </c>
      <c r="M543" s="10">
        <v>0.2679367447407679</v>
      </c>
      <c r="N543" s="17">
        <v>100240.42</v>
      </c>
      <c r="O543" s="17">
        <v>0</v>
      </c>
      <c r="P543" s="17">
        <v>0</v>
      </c>
      <c r="Q543" s="17">
        <v>100240.42</v>
      </c>
      <c r="R543" s="10">
        <v>0.11454035100597235</v>
      </c>
      <c r="S543" s="9">
        <v>1</v>
      </c>
      <c r="T543" s="17">
        <v>105018.45239999999</v>
      </c>
      <c r="U543" s="17">
        <v>4778.0323999999964</v>
      </c>
      <c r="V543" s="17" t="s">
        <v>64</v>
      </c>
      <c r="W543" s="17">
        <v>228638.90490000002</v>
      </c>
      <c r="X543" s="17">
        <v>61260.763900000013</v>
      </c>
      <c r="Y543" s="17">
        <v>11026.937502000002</v>
      </c>
      <c r="Z543" s="17">
        <v>116045.389902</v>
      </c>
      <c r="AA543" s="17">
        <v>15804.969901999997</v>
      </c>
      <c r="AB543" s="17">
        <v>0</v>
      </c>
      <c r="AC543" s="17">
        <v>0</v>
      </c>
      <c r="AD543" s="17">
        <v>3911419.87</v>
      </c>
      <c r="AE543" s="17">
        <v>1051868.43</v>
      </c>
      <c r="AF543" s="17">
        <v>4354894.12</v>
      </c>
      <c r="AG543" s="17">
        <v>968241.94</v>
      </c>
      <c r="AH543" s="17">
        <v>4971555.63</v>
      </c>
      <c r="AI543">
        <v>65.7</v>
      </c>
      <c r="AJ543">
        <v>0</v>
      </c>
      <c r="AK543" s="1">
        <v>20000</v>
      </c>
      <c r="AL543" s="1">
        <v>0</v>
      </c>
    </row>
    <row r="544" spans="1:38" x14ac:dyDescent="0.35">
      <c r="A544" t="s">
        <v>1765</v>
      </c>
      <c r="B544" t="s">
        <v>1766</v>
      </c>
      <c r="C544" s="2">
        <v>37624</v>
      </c>
      <c r="D544" s="3">
        <v>22.008219178082193</v>
      </c>
      <c r="E544" s="3" t="s">
        <v>64</v>
      </c>
      <c r="F544" s="3" t="s">
        <v>8</v>
      </c>
      <c r="G544" t="s">
        <v>1767</v>
      </c>
      <c r="H544" t="s">
        <v>831</v>
      </c>
      <c r="I544" t="s">
        <v>13</v>
      </c>
      <c r="J544" t="s">
        <v>13</v>
      </c>
      <c r="K544" s="17">
        <v>5637959.75</v>
      </c>
      <c r="L544" s="17">
        <v>1206834.07</v>
      </c>
      <c r="M544" s="10">
        <v>0.2140551056612279</v>
      </c>
      <c r="N544" s="17">
        <v>121071.25</v>
      </c>
      <c r="O544" s="17">
        <v>0</v>
      </c>
      <c r="P544" s="17">
        <v>0</v>
      </c>
      <c r="Q544" s="17">
        <v>121071.25</v>
      </c>
      <c r="R544" s="10">
        <v>0.10032137226619729</v>
      </c>
      <c r="S544" s="9">
        <v>0.75</v>
      </c>
      <c r="T544" s="17">
        <v>108615.06630000001</v>
      </c>
      <c r="U544" s="17">
        <v>-12456.183699999994</v>
      </c>
      <c r="V544" s="17" t="s">
        <v>2701</v>
      </c>
      <c r="W544" s="17">
        <v>394657.18250000005</v>
      </c>
      <c r="X544" s="17">
        <v>84478.384900000019</v>
      </c>
      <c r="Y544" s="17">
        <v>11404.581961500004</v>
      </c>
      <c r="Z544" s="17">
        <v>120019.64826150001</v>
      </c>
      <c r="AA544" s="17">
        <v>-1051.6017384999868</v>
      </c>
      <c r="AB544" s="17">
        <v>27293.120911591945</v>
      </c>
      <c r="AC544" s="17">
        <v>5842.2318805554823</v>
      </c>
      <c r="AD544" s="17">
        <v>8004859.5700000003</v>
      </c>
      <c r="AE544" s="17">
        <v>1707879.22</v>
      </c>
      <c r="AF544" s="17">
        <v>7363700.7000000002</v>
      </c>
      <c r="AG544" s="17">
        <v>1652322.18</v>
      </c>
      <c r="AH544" s="17">
        <v>7616956.0899999999</v>
      </c>
      <c r="AI544">
        <v>74.02</v>
      </c>
      <c r="AJ544">
        <v>0</v>
      </c>
      <c r="AK544" s="1">
        <v>20000</v>
      </c>
      <c r="AL544" s="1">
        <v>0</v>
      </c>
    </row>
    <row r="545" spans="1:38" x14ac:dyDescent="0.35">
      <c r="A545" t="s">
        <v>1768</v>
      </c>
      <c r="B545" t="s">
        <v>1769</v>
      </c>
      <c r="C545" s="2">
        <v>43693</v>
      </c>
      <c r="D545" s="3">
        <v>5.3808219178082188</v>
      </c>
      <c r="E545" s="3" t="s">
        <v>64</v>
      </c>
      <c r="F545" s="3" t="s">
        <v>8</v>
      </c>
      <c r="G545" t="s">
        <v>1770</v>
      </c>
      <c r="H545" t="s">
        <v>164</v>
      </c>
      <c r="I545" t="s">
        <v>13</v>
      </c>
      <c r="J545" t="s">
        <v>13</v>
      </c>
      <c r="K545" s="17">
        <v>3518746.91</v>
      </c>
      <c r="L545" s="17">
        <v>1045990.5900000001</v>
      </c>
      <c r="M545" s="10">
        <v>0.29726224043774718</v>
      </c>
      <c r="N545" s="17">
        <v>141986.33000000002</v>
      </c>
      <c r="O545" s="17">
        <v>0</v>
      </c>
      <c r="P545" s="17">
        <v>222.08606193745072</v>
      </c>
      <c r="Q545" s="17">
        <v>141764.24393806257</v>
      </c>
      <c r="R545" s="10">
        <v>0.13553108918318527</v>
      </c>
      <c r="S545" s="9">
        <v>1.2</v>
      </c>
      <c r="T545" s="17">
        <v>150622.64496000001</v>
      </c>
      <c r="U545" s="17">
        <v>8858.4010219374322</v>
      </c>
      <c r="V545" s="17" t="s">
        <v>64</v>
      </c>
      <c r="W545" s="17">
        <v>246312.28370000003</v>
      </c>
      <c r="X545" s="17">
        <v>73219.3413</v>
      </c>
      <c r="Y545" s="17">
        <v>15815.377720799999</v>
      </c>
      <c r="Z545" s="17">
        <v>166438.0226808</v>
      </c>
      <c r="AA545" s="17">
        <v>24451.692680799984</v>
      </c>
      <c r="AB545" s="17">
        <v>0</v>
      </c>
      <c r="AC545" s="17">
        <v>0</v>
      </c>
      <c r="AD545" s="17">
        <v>2460621.2200000002</v>
      </c>
      <c r="AE545" s="17">
        <v>754887.04</v>
      </c>
      <c r="AF545" s="17">
        <v>3150099.74</v>
      </c>
      <c r="AG545" s="17">
        <v>1003026.33</v>
      </c>
      <c r="AH545" s="17">
        <v>3462525.46</v>
      </c>
      <c r="AI545">
        <v>101.62</v>
      </c>
      <c r="AJ545">
        <v>108.1</v>
      </c>
      <c r="AK545" s="1">
        <v>20000</v>
      </c>
      <c r="AL545" s="1">
        <v>21620</v>
      </c>
    </row>
    <row r="546" spans="1:38" x14ac:dyDescent="0.35">
      <c r="A546" t="s">
        <v>1771</v>
      </c>
      <c r="B546" t="s">
        <v>1772</v>
      </c>
      <c r="C546" s="2">
        <v>37389</v>
      </c>
      <c r="D546" s="3">
        <v>22.652054794520549</v>
      </c>
      <c r="E546" s="3" t="s">
        <v>64</v>
      </c>
      <c r="F546" s="3" t="s">
        <v>8</v>
      </c>
      <c r="G546" t="s">
        <v>1773</v>
      </c>
      <c r="H546" t="s">
        <v>1774</v>
      </c>
      <c r="I546" t="s">
        <v>13</v>
      </c>
      <c r="J546" t="s">
        <v>13</v>
      </c>
      <c r="K546" s="17">
        <v>12897247.85</v>
      </c>
      <c r="L546" s="17">
        <v>3012000.54</v>
      </c>
      <c r="M546" s="10">
        <v>0.23353823815985672</v>
      </c>
      <c r="N546" s="17">
        <v>420165.76999999996</v>
      </c>
      <c r="O546" s="17">
        <v>0</v>
      </c>
      <c r="P546" s="17">
        <v>0</v>
      </c>
      <c r="Q546" s="17">
        <v>420165.76999999996</v>
      </c>
      <c r="R546" s="10">
        <v>0.13949724258681573</v>
      </c>
      <c r="S546" s="9">
        <v>0.75</v>
      </c>
      <c r="T546" s="17">
        <v>271080.04859999998</v>
      </c>
      <c r="U546" s="17">
        <v>-149085.72139999998</v>
      </c>
      <c r="V546" s="17" t="s">
        <v>2701</v>
      </c>
      <c r="W546" s="17">
        <v>902807.34950000001</v>
      </c>
      <c r="X546" s="17">
        <v>210840.03780000002</v>
      </c>
      <c r="Y546" s="17">
        <v>28463.405103000001</v>
      </c>
      <c r="Z546" s="17">
        <v>299543.45370299998</v>
      </c>
      <c r="AA546" s="17">
        <v>-120622.31629699998</v>
      </c>
      <c r="AB546" s="17">
        <v>2869440.0741735427</v>
      </c>
      <c r="AC546" s="17">
        <v>670123.9794277777</v>
      </c>
      <c r="AD546" s="17">
        <v>10517692.189999999</v>
      </c>
      <c r="AE546" s="17">
        <v>2326614.92</v>
      </c>
      <c r="AF546" s="17">
        <v>11481134.92</v>
      </c>
      <c r="AG546" s="17">
        <v>2636449.2799999998</v>
      </c>
      <c r="AH546" s="17">
        <v>12086030.93</v>
      </c>
      <c r="AI546">
        <v>106.71</v>
      </c>
      <c r="AJ546">
        <v>137.83000000000001</v>
      </c>
      <c r="AK546" s="1">
        <v>20000</v>
      </c>
      <c r="AL546" s="1">
        <v>27565</v>
      </c>
    </row>
    <row r="547" spans="1:38" x14ac:dyDescent="0.35">
      <c r="A547" t="s">
        <v>1775</v>
      </c>
      <c r="B547" t="s">
        <v>1776</v>
      </c>
      <c r="C547" s="2">
        <v>41028</v>
      </c>
      <c r="D547" s="3">
        <v>12.682191780821919</v>
      </c>
      <c r="E547" s="3" t="s">
        <v>64</v>
      </c>
      <c r="F547" s="3" t="s">
        <v>8</v>
      </c>
      <c r="G547" t="s">
        <v>1777</v>
      </c>
      <c r="H547" t="s">
        <v>1737</v>
      </c>
      <c r="I547" t="s">
        <v>13</v>
      </c>
      <c r="J547" t="s">
        <v>13</v>
      </c>
      <c r="K547" s="17">
        <v>18008448.949999999</v>
      </c>
      <c r="L547" s="17">
        <v>4005232.7499999995</v>
      </c>
      <c r="M547" s="10">
        <v>0.22240853507819727</v>
      </c>
      <c r="N547" s="17">
        <v>505133.76</v>
      </c>
      <c r="O547" s="17">
        <v>0</v>
      </c>
      <c r="P547" s="17">
        <v>0</v>
      </c>
      <c r="Q547" s="17">
        <v>505133.76</v>
      </c>
      <c r="R547" s="10">
        <v>0.12611845341572223</v>
      </c>
      <c r="S547" s="9">
        <v>0.75</v>
      </c>
      <c r="T547" s="17">
        <v>360470.94749999995</v>
      </c>
      <c r="U547" s="17">
        <v>-144662.81250000006</v>
      </c>
      <c r="V547" s="17" t="s">
        <v>2701</v>
      </c>
      <c r="W547" s="17">
        <v>1260591.4265000001</v>
      </c>
      <c r="X547" s="17">
        <v>280366.29249999998</v>
      </c>
      <c r="Y547" s="17">
        <v>37849.449487499995</v>
      </c>
      <c r="Z547" s="17">
        <v>398320.39698749996</v>
      </c>
      <c r="AA547" s="17">
        <v>-106813.36301250005</v>
      </c>
      <c r="AB547" s="17">
        <v>2668097.1217360389</v>
      </c>
      <c r="AC547" s="17">
        <v>593407.57229166699</v>
      </c>
      <c r="AD547" s="17">
        <v>11598930.23</v>
      </c>
      <c r="AE547" s="17">
        <v>2455738.59</v>
      </c>
      <c r="AF547" s="17">
        <v>14469508.720000001</v>
      </c>
      <c r="AG547" s="17">
        <v>2858441.6</v>
      </c>
      <c r="AH547" s="17">
        <v>15338929.960000001</v>
      </c>
      <c r="AI547">
        <v>117.4</v>
      </c>
      <c r="AJ547">
        <v>200</v>
      </c>
      <c r="AK547" s="1">
        <v>20000</v>
      </c>
      <c r="AL547" s="1">
        <v>40000</v>
      </c>
    </row>
    <row r="548" spans="1:38" x14ac:dyDescent="0.35">
      <c r="A548" t="s">
        <v>1778</v>
      </c>
      <c r="B548" t="s">
        <v>1779</v>
      </c>
      <c r="C548" s="2">
        <v>42614</v>
      </c>
      <c r="D548" s="3">
        <v>8.3369863013698637</v>
      </c>
      <c r="E548" s="3" t="s">
        <v>64</v>
      </c>
      <c r="F548" s="3" t="s">
        <v>8</v>
      </c>
      <c r="G548" t="s">
        <v>1780</v>
      </c>
      <c r="H548" t="s">
        <v>831</v>
      </c>
      <c r="I548" t="s">
        <v>13</v>
      </c>
      <c r="J548" t="s">
        <v>13</v>
      </c>
      <c r="K548" s="17">
        <v>4171264.95</v>
      </c>
      <c r="L548" s="17">
        <v>1046493.2799999999</v>
      </c>
      <c r="M548" s="10">
        <v>0.25088151736801084</v>
      </c>
      <c r="N548" s="17">
        <v>128428.17999999998</v>
      </c>
      <c r="O548" s="17">
        <v>0</v>
      </c>
      <c r="P548" s="17">
        <v>0</v>
      </c>
      <c r="Q548" s="17">
        <v>128428.17999999998</v>
      </c>
      <c r="R548" s="10">
        <v>0.12272241251276834</v>
      </c>
      <c r="S548" s="9">
        <v>1</v>
      </c>
      <c r="T548" s="17">
        <v>125579.19359999998</v>
      </c>
      <c r="U548" s="17">
        <v>-2848.9863999999943</v>
      </c>
      <c r="V548" s="17" t="s">
        <v>2701</v>
      </c>
      <c r="W548" s="17">
        <v>291988.54650000005</v>
      </c>
      <c r="X548" s="17">
        <v>73254.529600000009</v>
      </c>
      <c r="Y548" s="17">
        <v>13185.815328000001</v>
      </c>
      <c r="Z548" s="17">
        <v>138765.008928</v>
      </c>
      <c r="AA548" s="17">
        <v>10336.828928000017</v>
      </c>
      <c r="AB548" s="17">
        <v>0</v>
      </c>
      <c r="AC548" s="17">
        <v>0</v>
      </c>
      <c r="AD548" s="17">
        <v>3423284.94</v>
      </c>
      <c r="AE548" s="17">
        <v>848845.31</v>
      </c>
      <c r="AF548" s="17">
        <v>3901310.81</v>
      </c>
      <c r="AG548" s="17">
        <v>1055317.46</v>
      </c>
      <c r="AH548" s="17">
        <v>4115769.37</v>
      </c>
      <c r="AI548">
        <v>101.35</v>
      </c>
      <c r="AJ548">
        <v>106.75</v>
      </c>
      <c r="AK548" s="1">
        <v>20000</v>
      </c>
      <c r="AL548" s="1">
        <v>21350</v>
      </c>
    </row>
    <row r="549" spans="1:38" x14ac:dyDescent="0.35">
      <c r="A549" t="s">
        <v>1781</v>
      </c>
      <c r="B549" t="s">
        <v>1782</v>
      </c>
      <c r="C549" s="2">
        <v>42709</v>
      </c>
      <c r="D549" s="3">
        <v>8.0767123287671225</v>
      </c>
      <c r="E549" s="3" t="s">
        <v>64</v>
      </c>
      <c r="F549" s="3" t="s">
        <v>8</v>
      </c>
      <c r="G549" t="s">
        <v>1783</v>
      </c>
      <c r="H549" t="s">
        <v>254</v>
      </c>
      <c r="I549" t="s">
        <v>13</v>
      </c>
      <c r="J549" t="s">
        <v>13</v>
      </c>
      <c r="K549" s="17">
        <v>2190703.87</v>
      </c>
      <c r="L549" s="17">
        <v>516083.29000000004</v>
      </c>
      <c r="M549" s="10">
        <v>0.23557875487753624</v>
      </c>
      <c r="N549" s="17">
        <v>103064.71</v>
      </c>
      <c r="O549" s="17">
        <v>48841.259999999995</v>
      </c>
      <c r="P549" s="17">
        <v>488.84601909375124</v>
      </c>
      <c r="Q549" s="17">
        <v>53734.603980906264</v>
      </c>
      <c r="R549" s="10">
        <v>0.10412002291511174</v>
      </c>
      <c r="S549" s="9">
        <v>0.75</v>
      </c>
      <c r="T549" s="17">
        <v>46447.496100000004</v>
      </c>
      <c r="U549" s="17">
        <v>-7287.1078809062601</v>
      </c>
      <c r="V549" s="17" t="s">
        <v>2701</v>
      </c>
      <c r="W549" s="17">
        <v>153349.27090000003</v>
      </c>
      <c r="X549" s="17">
        <v>36125.830300000009</v>
      </c>
      <c r="Y549" s="17">
        <v>4876.9870905000016</v>
      </c>
      <c r="Z549" s="17">
        <v>51324.483190500003</v>
      </c>
      <c r="AA549" s="17">
        <v>-51740.226809500004</v>
      </c>
      <c r="AB549" s="17">
        <v>1220168.1966043527</v>
      </c>
      <c r="AC549" s="17">
        <v>287445.70449722226</v>
      </c>
      <c r="AD549" s="17">
        <v>4773471.55</v>
      </c>
      <c r="AE549" s="17">
        <v>1244905.7</v>
      </c>
      <c r="AF549" s="17">
        <v>3540034.83</v>
      </c>
      <c r="AG549" s="17">
        <v>934806.57</v>
      </c>
      <c r="AH549" s="17">
        <v>2277422.65</v>
      </c>
      <c r="AI549">
        <v>96.19</v>
      </c>
      <c r="AJ549">
        <v>0</v>
      </c>
      <c r="AK549" s="1">
        <v>20000</v>
      </c>
      <c r="AL549" s="1">
        <v>0</v>
      </c>
    </row>
    <row r="550" spans="1:38" x14ac:dyDescent="0.35">
      <c r="A550" t="s">
        <v>1784</v>
      </c>
      <c r="B550" t="s">
        <v>1785</v>
      </c>
      <c r="C550" s="2">
        <v>32402</v>
      </c>
      <c r="D550" s="3">
        <v>36.315068493150683</v>
      </c>
      <c r="E550" s="3" t="s">
        <v>64</v>
      </c>
      <c r="F550" s="3" t="s">
        <v>8</v>
      </c>
      <c r="G550" t="s">
        <v>1786</v>
      </c>
      <c r="H550" t="s">
        <v>258</v>
      </c>
      <c r="I550" t="s">
        <v>13</v>
      </c>
      <c r="J550" t="s">
        <v>13</v>
      </c>
      <c r="K550" s="17">
        <v>3942116.53</v>
      </c>
      <c r="L550" s="17">
        <v>1336028.7700000003</v>
      </c>
      <c r="M550" s="10">
        <v>0.33891153643801603</v>
      </c>
      <c r="N550" s="17">
        <v>192813.36</v>
      </c>
      <c r="O550" s="17">
        <v>0</v>
      </c>
      <c r="P550" s="17">
        <v>0</v>
      </c>
      <c r="Q550" s="17">
        <v>192813.36</v>
      </c>
      <c r="R550" s="10">
        <v>0.1443182694336739</v>
      </c>
      <c r="S550" s="9">
        <v>1.2</v>
      </c>
      <c r="T550" s="17">
        <v>192388.14288000003</v>
      </c>
      <c r="U550" s="17">
        <v>-425.2171199999575</v>
      </c>
      <c r="V550" s="17" t="s">
        <v>2701</v>
      </c>
      <c r="W550" s="17">
        <v>275948.15710000001</v>
      </c>
      <c r="X550" s="17">
        <v>93522.01390000002</v>
      </c>
      <c r="Y550" s="17">
        <v>20200.755002400005</v>
      </c>
      <c r="Z550" s="17">
        <v>212588.89788240002</v>
      </c>
      <c r="AA550" s="17">
        <v>19775.537882400036</v>
      </c>
      <c r="AB550" s="17">
        <v>0</v>
      </c>
      <c r="AC550" s="17">
        <v>0</v>
      </c>
      <c r="AD550" s="17">
        <v>3872943.75</v>
      </c>
      <c r="AE550" s="17">
        <v>1264804.1499999999</v>
      </c>
      <c r="AF550" s="17">
        <v>4129113.84</v>
      </c>
      <c r="AG550" s="17">
        <v>1367098.44</v>
      </c>
      <c r="AH550" s="17">
        <v>4394821.47</v>
      </c>
      <c r="AI550">
        <v>89.7</v>
      </c>
      <c r="AJ550">
        <v>0</v>
      </c>
      <c r="AK550" s="1">
        <v>20000</v>
      </c>
      <c r="AL550" s="1">
        <v>0</v>
      </c>
    </row>
    <row r="551" spans="1:38" x14ac:dyDescent="0.35">
      <c r="A551" t="s">
        <v>1787</v>
      </c>
      <c r="B551" t="s">
        <v>1788</v>
      </c>
      <c r="C551" s="2">
        <v>34393</v>
      </c>
      <c r="D551" s="3">
        <v>30.860273972602741</v>
      </c>
      <c r="E551" s="3" t="s">
        <v>64</v>
      </c>
      <c r="F551" s="3" t="s">
        <v>8</v>
      </c>
      <c r="G551" t="s">
        <v>1789</v>
      </c>
      <c r="H551" t="s">
        <v>242</v>
      </c>
      <c r="I551" t="s">
        <v>13</v>
      </c>
      <c r="J551" t="s">
        <v>13</v>
      </c>
      <c r="K551" s="17">
        <v>3204703.3</v>
      </c>
      <c r="L551" s="17">
        <v>942276.27</v>
      </c>
      <c r="M551" s="10">
        <v>0.29402917580544824</v>
      </c>
      <c r="N551" s="17">
        <v>120211.79</v>
      </c>
      <c r="O551" s="17">
        <v>0</v>
      </c>
      <c r="P551" s="17">
        <v>11875.645242074999</v>
      </c>
      <c r="Q551" s="17">
        <v>108336.14475792499</v>
      </c>
      <c r="R551" s="10">
        <v>0.11497280384438101</v>
      </c>
      <c r="S551" s="9">
        <v>1.2</v>
      </c>
      <c r="T551" s="17">
        <v>135687.78287999998</v>
      </c>
      <c r="U551" s="17">
        <v>27351.63812207499</v>
      </c>
      <c r="V551" s="17" t="s">
        <v>64</v>
      </c>
      <c r="W551" s="17">
        <v>224329.231</v>
      </c>
      <c r="X551" s="17">
        <v>65959.338900000002</v>
      </c>
      <c r="Y551" s="17">
        <v>14247.217202399999</v>
      </c>
      <c r="Z551" s="17">
        <v>149935.00008239999</v>
      </c>
      <c r="AA551" s="17">
        <v>29723.210082399994</v>
      </c>
      <c r="AB551" s="17">
        <v>0</v>
      </c>
      <c r="AC551" s="17">
        <v>0</v>
      </c>
      <c r="AD551" s="17">
        <v>2926838.72</v>
      </c>
      <c r="AE551" s="17">
        <v>803106.32</v>
      </c>
      <c r="AF551" s="17">
        <v>3174445.41</v>
      </c>
      <c r="AG551" s="17">
        <v>918972.09</v>
      </c>
      <c r="AH551" s="17">
        <v>3419477.31</v>
      </c>
      <c r="AI551">
        <v>93.72</v>
      </c>
      <c r="AJ551">
        <v>0</v>
      </c>
      <c r="AK551" s="1">
        <v>20000</v>
      </c>
      <c r="AL551" s="1">
        <v>0</v>
      </c>
    </row>
    <row r="552" spans="1:38" x14ac:dyDescent="0.35">
      <c r="A552" t="s">
        <v>1790</v>
      </c>
      <c r="B552" t="s">
        <v>1791</v>
      </c>
      <c r="C552" s="2">
        <v>33469</v>
      </c>
      <c r="D552" s="3">
        <v>33.391780821917806</v>
      </c>
      <c r="E552" s="3" t="s">
        <v>64</v>
      </c>
      <c r="F552" s="3" t="s">
        <v>8</v>
      </c>
      <c r="G552" t="s">
        <v>1792</v>
      </c>
      <c r="H552" t="s">
        <v>374</v>
      </c>
      <c r="I552" t="s">
        <v>13</v>
      </c>
      <c r="J552" t="s">
        <v>13</v>
      </c>
      <c r="K552" s="17">
        <v>9607383.4199999999</v>
      </c>
      <c r="L552" s="17">
        <v>2373915.8499999996</v>
      </c>
      <c r="M552" s="10">
        <v>0.24709286037841921</v>
      </c>
      <c r="N552" s="17">
        <v>329522.15000000008</v>
      </c>
      <c r="O552" s="17">
        <v>0</v>
      </c>
      <c r="P552" s="17">
        <v>0</v>
      </c>
      <c r="Q552" s="17">
        <v>329522.15000000008</v>
      </c>
      <c r="R552" s="10">
        <v>0.13880953278103778</v>
      </c>
      <c r="S552" s="9">
        <v>1</v>
      </c>
      <c r="T552" s="17">
        <v>284869.90199999994</v>
      </c>
      <c r="U552" s="17">
        <v>-44652.248000000138</v>
      </c>
      <c r="V552" s="17" t="s">
        <v>2701</v>
      </c>
      <c r="W552" s="17">
        <v>672516.83940000006</v>
      </c>
      <c r="X552" s="17">
        <v>166174.10949999999</v>
      </c>
      <c r="Y552" s="17">
        <v>29911.339709999997</v>
      </c>
      <c r="Z552" s="17">
        <v>314781.24170999991</v>
      </c>
      <c r="AA552" s="17">
        <v>-14740.908290000167</v>
      </c>
      <c r="AB552" s="17">
        <v>331429.79048049374</v>
      </c>
      <c r="AC552" s="17">
        <v>81893.934944445369</v>
      </c>
      <c r="AD552" s="17">
        <v>5246673.25</v>
      </c>
      <c r="AE552" s="17">
        <v>1187776.69</v>
      </c>
      <c r="AF552" s="17">
        <v>6284065.2800000003</v>
      </c>
      <c r="AG552" s="17">
        <v>1469639.19</v>
      </c>
      <c r="AH552" s="17">
        <v>7625667.5499999998</v>
      </c>
      <c r="AI552">
        <v>125.99</v>
      </c>
      <c r="AJ552">
        <v>200</v>
      </c>
      <c r="AK552" s="1">
        <v>20000</v>
      </c>
      <c r="AL552" s="1">
        <v>40000</v>
      </c>
    </row>
    <row r="553" spans="1:38" x14ac:dyDescent="0.35">
      <c r="A553" t="s">
        <v>1793</v>
      </c>
      <c r="B553" t="s">
        <v>1794</v>
      </c>
      <c r="C553" s="2">
        <v>30515</v>
      </c>
      <c r="D553" s="3">
        <v>41.484931506849314</v>
      </c>
      <c r="E553" s="3" t="s">
        <v>64</v>
      </c>
      <c r="F553" s="3" t="s">
        <v>8</v>
      </c>
      <c r="G553" t="s">
        <v>1795</v>
      </c>
      <c r="H553" t="s">
        <v>831</v>
      </c>
      <c r="I553" t="s">
        <v>13</v>
      </c>
      <c r="J553" t="s">
        <v>13</v>
      </c>
      <c r="K553" s="17">
        <v>4914548.87</v>
      </c>
      <c r="L553" s="17">
        <v>1310998.3499999999</v>
      </c>
      <c r="M553" s="10">
        <v>0.26675863536585398</v>
      </c>
      <c r="N553" s="17">
        <v>159895.31999999998</v>
      </c>
      <c r="O553" s="17">
        <v>0</v>
      </c>
      <c r="P553" s="17">
        <v>57.530475000000024</v>
      </c>
      <c r="Q553" s="17">
        <v>159837.78952499997</v>
      </c>
      <c r="R553" s="10">
        <v>0.12192066414500063</v>
      </c>
      <c r="S553" s="9">
        <v>1</v>
      </c>
      <c r="T553" s="17">
        <v>157319.80199999997</v>
      </c>
      <c r="U553" s="17">
        <v>-2517.9875250000041</v>
      </c>
      <c r="V553" s="17" t="s">
        <v>2701</v>
      </c>
      <c r="W553" s="17">
        <v>344018.42090000003</v>
      </c>
      <c r="X553" s="17">
        <v>91769.884499999986</v>
      </c>
      <c r="Y553" s="17">
        <v>16518.579209999996</v>
      </c>
      <c r="Z553" s="17">
        <v>173838.38120999996</v>
      </c>
      <c r="AA553" s="17">
        <v>13943.061209999985</v>
      </c>
      <c r="AB553" s="17">
        <v>0</v>
      </c>
      <c r="AC553" s="17">
        <v>0</v>
      </c>
      <c r="AD553" s="17">
        <v>5933161.4100000001</v>
      </c>
      <c r="AE553" s="17">
        <v>1363734.03</v>
      </c>
      <c r="AF553" s="17">
        <v>6000319.8200000003</v>
      </c>
      <c r="AG553" s="17">
        <v>1404225.08</v>
      </c>
      <c r="AH553" s="17">
        <v>6159005.5</v>
      </c>
      <c r="AI553">
        <v>79.790000000000006</v>
      </c>
      <c r="AJ553">
        <v>0</v>
      </c>
      <c r="AK553" s="1">
        <v>20000</v>
      </c>
      <c r="AL553" s="1">
        <v>0</v>
      </c>
    </row>
    <row r="554" spans="1:38" x14ac:dyDescent="0.35">
      <c r="A554" t="s">
        <v>1796</v>
      </c>
      <c r="B554" t="s">
        <v>1797</v>
      </c>
      <c r="C554" s="2">
        <v>29570</v>
      </c>
      <c r="D554" s="3">
        <v>44.073972602739723</v>
      </c>
      <c r="E554" s="3" t="s">
        <v>64</v>
      </c>
      <c r="F554" s="3" t="s">
        <v>8</v>
      </c>
      <c r="G554" t="s">
        <v>1798</v>
      </c>
      <c r="H554" t="s">
        <v>374</v>
      </c>
      <c r="I554" t="s">
        <v>13</v>
      </c>
      <c r="J554" t="s">
        <v>13</v>
      </c>
      <c r="K554" s="17">
        <v>11839116.359999999</v>
      </c>
      <c r="L554" s="17">
        <v>2060395.91</v>
      </c>
      <c r="M554" s="26">
        <v>0.17403291321312767</v>
      </c>
      <c r="N554" s="17">
        <v>180004.38999999998</v>
      </c>
      <c r="O554" s="17">
        <v>0</v>
      </c>
      <c r="P554" s="17">
        <v>-151.69652999999926</v>
      </c>
      <c r="Q554" s="17">
        <v>180156.08652999997</v>
      </c>
      <c r="R554" s="10">
        <v>8.7437606362749956E-2</v>
      </c>
      <c r="S554" s="9">
        <v>0.75</v>
      </c>
      <c r="T554" s="17">
        <v>185435.63189999998</v>
      </c>
      <c r="U554" s="17">
        <v>5279.5453700000071</v>
      </c>
      <c r="V554" s="17" t="s">
        <v>64</v>
      </c>
      <c r="W554" s="17">
        <v>828738.14520000003</v>
      </c>
      <c r="X554" s="17">
        <v>144227.71369999999</v>
      </c>
      <c r="Y554" s="17">
        <v>19470.7413495</v>
      </c>
      <c r="Z554" s="17">
        <v>204906.37324949997</v>
      </c>
      <c r="AA554" s="17">
        <v>24901.983249499986</v>
      </c>
      <c r="AB554" s="17">
        <v>0</v>
      </c>
      <c r="AC554" s="17">
        <v>0</v>
      </c>
      <c r="AD554" s="17">
        <v>11256329.949999999</v>
      </c>
      <c r="AE554" s="17">
        <v>2180588.69</v>
      </c>
      <c r="AF554" s="17">
        <v>11304071.01</v>
      </c>
      <c r="AG554" s="17">
        <v>2046800.98</v>
      </c>
      <c r="AH554" s="17">
        <v>12015021.49</v>
      </c>
      <c r="AI554">
        <v>98.54</v>
      </c>
      <c r="AJ554">
        <v>0</v>
      </c>
      <c r="AK554" s="1">
        <v>20000</v>
      </c>
      <c r="AL554" s="1">
        <v>0</v>
      </c>
    </row>
    <row r="555" spans="1:38" x14ac:dyDescent="0.35">
      <c r="A555" t="s">
        <v>1799</v>
      </c>
      <c r="B555" t="s">
        <v>1800</v>
      </c>
      <c r="C555" s="2">
        <v>41554</v>
      </c>
      <c r="D555" s="3">
        <v>11.241095890410959</v>
      </c>
      <c r="E555" s="3" t="s">
        <v>64</v>
      </c>
      <c r="F555" s="3" t="s">
        <v>8</v>
      </c>
      <c r="G555" t="s">
        <v>1801</v>
      </c>
      <c r="H555" t="s">
        <v>250</v>
      </c>
      <c r="I555" t="s">
        <v>13</v>
      </c>
      <c r="J555" t="s">
        <v>13</v>
      </c>
      <c r="K555" s="17">
        <v>3872269.45</v>
      </c>
      <c r="L555" s="17">
        <v>1040523.01</v>
      </c>
      <c r="M555" s="10">
        <v>0.2687114167636242</v>
      </c>
      <c r="N555" s="17">
        <v>122485.51</v>
      </c>
      <c r="O555" s="17">
        <v>0</v>
      </c>
      <c r="P555" s="17">
        <v>4197.1015655249939</v>
      </c>
      <c r="Q555" s="17">
        <v>118288.408434475</v>
      </c>
      <c r="R555" s="10">
        <v>0.11368168440068903</v>
      </c>
      <c r="S555" s="9">
        <v>1</v>
      </c>
      <c r="T555" s="17">
        <v>124862.76119999999</v>
      </c>
      <c r="U555" s="17">
        <v>6574.3527655249927</v>
      </c>
      <c r="V555" s="17" t="s">
        <v>64</v>
      </c>
      <c r="W555" s="17">
        <v>271058.86150000006</v>
      </c>
      <c r="X555" s="17">
        <v>72836.610700000005</v>
      </c>
      <c r="Y555" s="17">
        <v>13110.589926000001</v>
      </c>
      <c r="Z555" s="17">
        <v>137973.35112599999</v>
      </c>
      <c r="AA555" s="17">
        <v>15487.841125999999</v>
      </c>
      <c r="AB555" s="17">
        <v>0</v>
      </c>
      <c r="AC555" s="17">
        <v>0</v>
      </c>
      <c r="AD555" s="17">
        <v>3638682.39</v>
      </c>
      <c r="AE555" s="17">
        <v>1000197.92</v>
      </c>
      <c r="AF555" s="17">
        <v>4018695.19</v>
      </c>
      <c r="AG555" s="17">
        <v>1012176.47</v>
      </c>
      <c r="AH555" s="17">
        <v>4484126.38</v>
      </c>
      <c r="AI555">
        <v>86.36</v>
      </c>
      <c r="AJ555">
        <v>0</v>
      </c>
      <c r="AK555" s="1">
        <v>20000</v>
      </c>
      <c r="AL555" s="1">
        <v>0</v>
      </c>
    </row>
    <row r="556" spans="1:38" x14ac:dyDescent="0.35">
      <c r="A556" t="s">
        <v>1802</v>
      </c>
      <c r="B556" t="s">
        <v>1803</v>
      </c>
      <c r="C556" s="2">
        <v>33386</v>
      </c>
      <c r="D556" s="3">
        <v>33.61917808219178</v>
      </c>
      <c r="E556" s="3" t="s">
        <v>64</v>
      </c>
      <c r="F556" s="3" t="s">
        <v>8</v>
      </c>
      <c r="G556" t="s">
        <v>1804</v>
      </c>
      <c r="H556" t="s">
        <v>1774</v>
      </c>
      <c r="I556" t="s">
        <v>13</v>
      </c>
      <c r="J556" t="s">
        <v>13</v>
      </c>
      <c r="K556" s="17">
        <v>26522666.609999999</v>
      </c>
      <c r="L556" s="17">
        <v>4256693.8499999996</v>
      </c>
      <c r="M556" s="10">
        <v>0.1604926801890679</v>
      </c>
      <c r="N556" s="17">
        <v>426209.39</v>
      </c>
      <c r="O556" s="17">
        <v>0</v>
      </c>
      <c r="P556" s="17">
        <v>0</v>
      </c>
      <c r="Q556" s="17">
        <v>426209.39</v>
      </c>
      <c r="R556" s="10">
        <v>0.10012686019221233</v>
      </c>
      <c r="S556" s="9">
        <v>0.75</v>
      </c>
      <c r="T556" s="17">
        <v>383102.44649999996</v>
      </c>
      <c r="U556" s="17">
        <v>-43106.943500000052</v>
      </c>
      <c r="V556" s="17" t="s">
        <v>2701</v>
      </c>
      <c r="W556" s="17">
        <v>1856586.6627000002</v>
      </c>
      <c r="X556" s="17">
        <v>297968.56949999998</v>
      </c>
      <c r="Y556" s="17">
        <v>40225.756882499998</v>
      </c>
      <c r="Z556" s="17">
        <v>423328.20338249998</v>
      </c>
      <c r="AA556" s="17">
        <v>-2881.1866175000323</v>
      </c>
      <c r="AB556" s="17">
        <v>99734.095664600449</v>
      </c>
      <c r="AC556" s="17">
        <v>16006.592319444624</v>
      </c>
      <c r="AD556" s="17">
        <v>23777787.469999999</v>
      </c>
      <c r="AE556" s="17">
        <v>3263924.63</v>
      </c>
      <c r="AF556" s="17">
        <v>26492253.629999999</v>
      </c>
      <c r="AG556" s="17">
        <v>4121343.61</v>
      </c>
      <c r="AH556" s="17">
        <v>28094048.59</v>
      </c>
      <c r="AI556">
        <v>94.41</v>
      </c>
      <c r="AJ556">
        <v>0</v>
      </c>
      <c r="AK556" s="1">
        <v>20000</v>
      </c>
      <c r="AL556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2C79-1433-4974-8A1D-61511978909C}">
  <dimension ref="A3:I18"/>
  <sheetViews>
    <sheetView workbookViewId="0">
      <selection activeCell="B5" sqref="B5:B10"/>
    </sheetView>
  </sheetViews>
  <sheetFormatPr defaultRowHeight="14.5" x14ac:dyDescent="0.35"/>
  <cols>
    <col min="1" max="1" width="16.54296875" bestFit="1" customWidth="1"/>
    <col min="2" max="2" width="17.81640625" style="17" bestFit="1" customWidth="1"/>
    <col min="3" max="3" width="18" style="17" bestFit="1" customWidth="1"/>
    <col min="4" max="4" width="28.453125" style="17" bestFit="1" customWidth="1"/>
    <col min="5" max="5" width="33.6328125" style="17" bestFit="1" customWidth="1"/>
    <col min="6" max="6" width="26.81640625" style="17" bestFit="1" customWidth="1"/>
    <col min="7" max="7" width="24.81640625" style="17" bestFit="1" customWidth="1"/>
    <col min="8" max="8" width="18.6328125" style="17" bestFit="1" customWidth="1"/>
    <col min="9" max="9" width="17.81640625" style="17" bestFit="1" customWidth="1"/>
  </cols>
  <sheetData>
    <row r="3" spans="1:8" x14ac:dyDescent="0.35">
      <c r="A3" s="8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</row>
    <row r="4" spans="1:8" x14ac:dyDescent="0.35">
      <c r="A4" s="7" t="s">
        <v>8</v>
      </c>
      <c r="B4" s="29">
        <v>344122691.13999999</v>
      </c>
      <c r="C4" s="29">
        <v>70062273.150000006</v>
      </c>
      <c r="D4" s="29">
        <v>6512714.0459399987</v>
      </c>
      <c r="E4" s="29">
        <v>-717995.77076543542</v>
      </c>
      <c r="F4" s="29">
        <v>690186.37501335004</v>
      </c>
      <c r="G4" s="29">
        <v>7192581.8547033491</v>
      </c>
      <c r="H4" s="29">
        <v>-427333.48529665032</v>
      </c>
    </row>
    <row r="5" spans="1:8" x14ac:dyDescent="0.35">
      <c r="A5" s="28" t="s">
        <v>9</v>
      </c>
      <c r="B5" s="29">
        <v>7517629.7400000002</v>
      </c>
      <c r="C5" s="29">
        <v>1347803.73</v>
      </c>
      <c r="D5" s="29">
        <v>54950.796250000007</v>
      </c>
      <c r="E5" s="29">
        <v>15444.260552499996</v>
      </c>
      <c r="F5" s="29">
        <v>3846.5557375000008</v>
      </c>
      <c r="G5" s="29">
        <v>48478.785737500002</v>
      </c>
      <c r="H5" s="29">
        <v>3846.5557375000008</v>
      </c>
    </row>
    <row r="6" spans="1:8" x14ac:dyDescent="0.35">
      <c r="A6" s="28" t="s">
        <v>10</v>
      </c>
      <c r="B6" s="29">
        <v>415971.66</v>
      </c>
      <c r="C6" s="29">
        <v>89279.44</v>
      </c>
      <c r="D6" s="29">
        <v>8035.1495999999988</v>
      </c>
      <c r="E6" s="29">
        <v>7912.3115747999364</v>
      </c>
      <c r="F6" s="29">
        <v>843.69070800000009</v>
      </c>
      <c r="G6" s="29">
        <v>8878.8403079999989</v>
      </c>
      <c r="H6" s="29">
        <v>-26333.829692000003</v>
      </c>
    </row>
    <row r="7" spans="1:8" x14ac:dyDescent="0.35">
      <c r="A7" s="28" t="s">
        <v>11</v>
      </c>
      <c r="B7" s="29">
        <v>831845.65</v>
      </c>
      <c r="C7" s="29">
        <v>163501.84</v>
      </c>
      <c r="D7" s="29">
        <v>17195.294819999999</v>
      </c>
      <c r="E7" s="29">
        <v>19196.095655275003</v>
      </c>
      <c r="F7" s="29">
        <v>1805.5059561000003</v>
      </c>
      <c r="G7" s="29">
        <v>19000.800776100001</v>
      </c>
      <c r="H7" s="29">
        <v>-180849.2192239</v>
      </c>
    </row>
    <row r="8" spans="1:8" x14ac:dyDescent="0.35">
      <c r="A8" s="28" t="s">
        <v>12</v>
      </c>
      <c r="B8" s="29">
        <v>90426916.689999983</v>
      </c>
      <c r="C8" s="29">
        <v>17891821.050000001</v>
      </c>
      <c r="D8" s="29">
        <v>957860.08018999989</v>
      </c>
      <c r="E8" s="29">
        <v>-93630.341966449778</v>
      </c>
      <c r="F8" s="29">
        <v>108849.98647834998</v>
      </c>
      <c r="G8" s="29">
        <v>1066710.0666683502</v>
      </c>
      <c r="H8" s="29">
        <v>-51795.913331649972</v>
      </c>
    </row>
    <row r="9" spans="1:8" x14ac:dyDescent="0.35">
      <c r="A9" s="28" t="s">
        <v>13</v>
      </c>
      <c r="B9" s="29">
        <v>244930327.39999998</v>
      </c>
      <c r="C9" s="29">
        <v>50569867.090000004</v>
      </c>
      <c r="D9" s="29">
        <v>5474672.7250799984</v>
      </c>
      <c r="E9" s="29">
        <v>-666918.09658156056</v>
      </c>
      <c r="F9" s="29">
        <v>574840.63613340002</v>
      </c>
      <c r="G9" s="29">
        <v>6049513.3612133991</v>
      </c>
      <c r="H9" s="29">
        <v>-172201.07878660038</v>
      </c>
    </row>
    <row r="10" spans="1:8" x14ac:dyDescent="0.35">
      <c r="A10" s="7" t="s">
        <v>14</v>
      </c>
      <c r="B10" s="29">
        <v>1950678652.72</v>
      </c>
      <c r="C10" s="29">
        <v>503897469.38</v>
      </c>
      <c r="D10" s="29">
        <v>55592623.974399999</v>
      </c>
      <c r="E10" s="29">
        <v>-6856668.7928704191</v>
      </c>
      <c r="F10" s="29">
        <v>5922042.4631597465</v>
      </c>
      <c r="G10" s="29">
        <v>61647201.210434735</v>
      </c>
      <c r="H10" s="29">
        <v>-3318025.5695652547</v>
      </c>
    </row>
    <row r="11" spans="1:8" x14ac:dyDescent="0.35">
      <c r="A11" s="28" t="s">
        <v>9</v>
      </c>
      <c r="B11" s="29">
        <v>53541923.580000006</v>
      </c>
      <c r="C11" s="29">
        <v>13065973.449999997</v>
      </c>
      <c r="D11" s="29">
        <v>608520.52362499991</v>
      </c>
      <c r="E11" s="29">
        <v>83505.785615962741</v>
      </c>
      <c r="F11" s="29">
        <v>42596.436653750003</v>
      </c>
      <c r="G11" s="29">
        <v>750947.48665374983</v>
      </c>
      <c r="H11" s="29">
        <v>42596.436653749988</v>
      </c>
    </row>
    <row r="12" spans="1:8" x14ac:dyDescent="0.35">
      <c r="A12" s="28" t="s">
        <v>15</v>
      </c>
      <c r="B12" s="29">
        <v>100012.96</v>
      </c>
      <c r="C12" s="29">
        <v>16533.72</v>
      </c>
      <c r="D12" s="29">
        <v>1488.0348000000001</v>
      </c>
      <c r="E12" s="29">
        <v>1714.5517143875011</v>
      </c>
      <c r="F12" s="29">
        <v>156.24365400000002</v>
      </c>
      <c r="G12" s="29">
        <v>5656.2436539999999</v>
      </c>
      <c r="H12" s="29">
        <v>156.24365399999988</v>
      </c>
    </row>
    <row r="13" spans="1:8" x14ac:dyDescent="0.35">
      <c r="A13" s="28" t="s">
        <v>10</v>
      </c>
      <c r="B13" s="29">
        <v>446872.27</v>
      </c>
      <c r="C13" s="29">
        <v>118453.13999999998</v>
      </c>
      <c r="D13" s="29">
        <v>14760.084959999996</v>
      </c>
      <c r="E13" s="29">
        <v>8915.0552008624982</v>
      </c>
      <c r="F13" s="29">
        <v>1549.8089207999997</v>
      </c>
      <c r="G13" s="29">
        <v>31941.092280799996</v>
      </c>
      <c r="H13" s="29">
        <v>-113738.1177192</v>
      </c>
    </row>
    <row r="14" spans="1:8" x14ac:dyDescent="0.35">
      <c r="A14" s="28" t="s">
        <v>11</v>
      </c>
      <c r="B14" s="29">
        <v>1667846.16</v>
      </c>
      <c r="C14" s="29">
        <v>418063.3</v>
      </c>
      <c r="D14" s="29">
        <v>49494.760019999987</v>
      </c>
      <c r="E14" s="29">
        <v>123227.42301831498</v>
      </c>
      <c r="F14" s="29">
        <v>5196.9498021000018</v>
      </c>
      <c r="G14" s="29">
        <v>67752.792722099999</v>
      </c>
      <c r="H14" s="29">
        <v>-367369.83727790008</v>
      </c>
    </row>
    <row r="15" spans="1:8" x14ac:dyDescent="0.35">
      <c r="A15" s="28" t="s">
        <v>12</v>
      </c>
      <c r="B15" s="29">
        <v>320108025.66999996</v>
      </c>
      <c r="C15" s="29">
        <v>81803363.910000026</v>
      </c>
      <c r="D15" s="29">
        <v>5650599.1709749997</v>
      </c>
      <c r="E15" s="29">
        <v>-375405.16732070473</v>
      </c>
      <c r="F15" s="29">
        <v>699428.07712699985</v>
      </c>
      <c r="G15" s="29">
        <v>6350027.2481020009</v>
      </c>
      <c r="H15" s="29">
        <v>-281233.77189799963</v>
      </c>
    </row>
    <row r="16" spans="1:8" x14ac:dyDescent="0.35">
      <c r="A16" s="28" t="s">
        <v>16</v>
      </c>
      <c r="B16" s="29">
        <v>13686855.85</v>
      </c>
      <c r="C16" s="29">
        <v>3888508.6799999997</v>
      </c>
      <c r="D16" s="29">
        <v>498645.36845999991</v>
      </c>
      <c r="E16" s="29">
        <v>343993.85695066856</v>
      </c>
      <c r="F16" s="29">
        <v>52357.763688300009</v>
      </c>
      <c r="G16" s="29">
        <v>551003.13214829995</v>
      </c>
      <c r="H16" s="29">
        <v>-131586.12785170003</v>
      </c>
    </row>
    <row r="17" spans="1:8" x14ac:dyDescent="0.35">
      <c r="A17" s="28" t="s">
        <v>13</v>
      </c>
      <c r="B17" s="29">
        <v>1561127116.23</v>
      </c>
      <c r="C17" s="29">
        <v>404586573.17999995</v>
      </c>
      <c r="D17" s="29">
        <v>48769116.031560004</v>
      </c>
      <c r="E17" s="29">
        <v>-7042620.2980499109</v>
      </c>
      <c r="F17" s="29">
        <v>5120757.1833137963</v>
      </c>
      <c r="G17" s="29">
        <v>53889873.214873783</v>
      </c>
      <c r="H17" s="29">
        <v>-2466850.3951262049</v>
      </c>
    </row>
    <row r="18" spans="1:8" x14ac:dyDescent="0.35">
      <c r="A18" s="7" t="s">
        <v>17</v>
      </c>
      <c r="B18" s="29">
        <v>2294801343.8600001</v>
      </c>
      <c r="C18" s="29">
        <v>573959742.52999997</v>
      </c>
      <c r="D18" s="29">
        <v>62105338.020339996</v>
      </c>
      <c r="E18" s="29">
        <v>-7574664.563635855</v>
      </c>
      <c r="F18" s="29">
        <v>6612228.8381730961</v>
      </c>
      <c r="G18" s="29">
        <v>68839783.065138087</v>
      </c>
      <c r="H18" s="29">
        <v>-3745359.0548619051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523C-80D0-49C6-B9BB-6A277D09AFCC}">
  <dimension ref="A1:AL562"/>
  <sheetViews>
    <sheetView tabSelected="1" topLeftCell="F1" zoomScale="111" zoomScaleNormal="90" workbookViewId="0">
      <selection activeCell="Z8" sqref="Z8"/>
    </sheetView>
  </sheetViews>
  <sheetFormatPr defaultColWidth="24.7265625" defaultRowHeight="14.5" x14ac:dyDescent="0.35"/>
  <cols>
    <col min="1" max="1" width="17.7265625" customWidth="1"/>
    <col min="2" max="2" width="7.453125" customWidth="1"/>
    <col min="3" max="3" width="11.81640625" customWidth="1"/>
    <col min="4" max="4" width="9.7265625" customWidth="1"/>
    <col min="5" max="5" width="7.453125" customWidth="1"/>
    <col min="6" max="6" width="7.81640625" bestFit="1" customWidth="1"/>
    <col min="7" max="7" width="17.1796875" bestFit="1" customWidth="1"/>
    <col min="8" max="8" width="18.453125" bestFit="1" customWidth="1"/>
    <col min="9" max="9" width="14.7265625" bestFit="1" customWidth="1"/>
    <col min="10" max="10" width="10.54296875" customWidth="1"/>
    <col min="11" max="11" width="15.54296875" style="17" customWidth="1"/>
    <col min="12" max="12" width="13" style="17" customWidth="1"/>
    <col min="13" max="13" width="9.81640625" style="17" customWidth="1"/>
    <col min="14" max="14" width="13" style="17" customWidth="1"/>
    <col min="15" max="15" width="17" style="17" bestFit="1" customWidth="1"/>
    <col min="16" max="16" width="9.54296875" style="10" customWidth="1"/>
    <col min="17" max="17" width="13" style="17" customWidth="1"/>
    <col min="18" max="18" width="9.54296875" style="10" customWidth="1"/>
    <col min="19" max="19" width="11.1796875" style="1" customWidth="1"/>
    <col min="20" max="20" width="20" style="1" customWidth="1"/>
    <col min="21" max="21" width="15.453125" style="1" customWidth="1"/>
    <col min="22" max="22" width="11.1796875" style="1" customWidth="1"/>
    <col min="23" max="23" width="21" customWidth="1"/>
    <col min="24" max="24" width="24.7265625" style="1"/>
    <col min="25" max="25" width="17.26953125" style="1" customWidth="1"/>
    <col min="26" max="26" width="16.81640625" style="17" customWidth="1"/>
    <col min="27" max="29" width="17.26953125" style="1" customWidth="1"/>
    <col min="30" max="33" width="24.7265625" style="17"/>
    <col min="34" max="34" width="17.26953125" style="1" customWidth="1"/>
    <col min="35" max="35" width="24.7265625" style="1"/>
    <col min="38" max="38" width="24.7265625" style="1"/>
  </cols>
  <sheetData>
    <row r="1" spans="1:38" x14ac:dyDescent="0.35">
      <c r="P1" s="1"/>
      <c r="R1" s="1"/>
      <c r="S1" s="18" t="s">
        <v>18</v>
      </c>
      <c r="T1" s="19" t="s">
        <v>19</v>
      </c>
      <c r="U1" s="17" t="s">
        <v>20</v>
      </c>
      <c r="V1" s="17"/>
      <c r="W1" s="1" t="s">
        <v>21</v>
      </c>
      <c r="X1" s="1" t="s">
        <v>22</v>
      </c>
      <c r="Y1" s="17"/>
      <c r="AA1" s="17"/>
      <c r="AB1" s="17"/>
      <c r="AC1" s="17"/>
      <c r="AH1" s="17"/>
      <c r="AI1"/>
      <c r="AK1" s="1"/>
      <c r="AL1"/>
    </row>
    <row r="2" spans="1:38" x14ac:dyDescent="0.35">
      <c r="P2" s="1"/>
      <c r="R2" s="1" t="s">
        <v>9</v>
      </c>
      <c r="S2" s="20">
        <v>0.05</v>
      </c>
      <c r="T2" s="20">
        <v>7.0000000000000007E-2</v>
      </c>
      <c r="U2" s="9">
        <v>0.05</v>
      </c>
      <c r="V2" s="9"/>
      <c r="W2" s="9">
        <v>0.21</v>
      </c>
      <c r="X2" s="9">
        <v>0.75</v>
      </c>
      <c r="Y2" s="17"/>
      <c r="AA2" s="17"/>
      <c r="AB2" s="17"/>
      <c r="AC2" s="17"/>
      <c r="AH2" s="17"/>
      <c r="AI2"/>
      <c r="AK2" s="1"/>
      <c r="AL2"/>
    </row>
    <row r="3" spans="1:38" x14ac:dyDescent="0.35">
      <c r="P3" s="1"/>
      <c r="R3" s="1" t="s">
        <v>12</v>
      </c>
      <c r="S3" s="20">
        <v>7.0000000000000007E-2</v>
      </c>
      <c r="T3" s="20">
        <v>0.11</v>
      </c>
      <c r="U3" s="9">
        <v>0.08</v>
      </c>
      <c r="V3" s="9"/>
      <c r="W3" s="9">
        <v>0.24</v>
      </c>
      <c r="X3" s="9">
        <v>1</v>
      </c>
      <c r="Y3" s="17"/>
      <c r="AA3" s="17" t="s">
        <v>23</v>
      </c>
      <c r="AB3" s="17"/>
      <c r="AC3" s="17"/>
      <c r="AH3" s="17"/>
      <c r="AI3"/>
      <c r="AK3" s="1"/>
      <c r="AL3"/>
    </row>
    <row r="4" spans="1:38" x14ac:dyDescent="0.35">
      <c r="P4" s="1"/>
      <c r="R4" s="1" t="s">
        <v>13</v>
      </c>
      <c r="S4" s="20">
        <v>0.12</v>
      </c>
      <c r="T4" s="20">
        <v>0.18</v>
      </c>
      <c r="U4" s="9">
        <v>7.0000000000000007E-2</v>
      </c>
      <c r="V4" s="9"/>
      <c r="W4" s="9">
        <v>0.28999999999999998</v>
      </c>
      <c r="X4" s="9">
        <v>1.2</v>
      </c>
      <c r="Y4" s="17"/>
      <c r="AA4" s="17"/>
      <c r="AB4" s="17"/>
      <c r="AC4" s="17"/>
      <c r="AH4" s="17"/>
      <c r="AI4"/>
      <c r="AK4" s="1"/>
      <c r="AL4"/>
    </row>
    <row r="5" spans="1:38" x14ac:dyDescent="0.35">
      <c r="M5" s="17" t="s">
        <v>23</v>
      </c>
      <c r="N5" s="32"/>
      <c r="S5" s="17"/>
      <c r="T5" s="17"/>
      <c r="U5" s="17"/>
      <c r="V5" s="17"/>
      <c r="X5" s="17"/>
      <c r="Y5" s="17"/>
      <c r="AA5" s="17"/>
      <c r="AB5" s="17"/>
      <c r="AC5" s="17"/>
      <c r="AH5" s="27"/>
    </row>
    <row r="6" spans="1:38" x14ac:dyDescent="0.35">
      <c r="N6" s="33"/>
      <c r="O6" s="35" t="s">
        <v>24</v>
      </c>
      <c r="P6" s="35"/>
      <c r="S6" s="17"/>
      <c r="T6" s="17"/>
      <c r="U6" s="17"/>
      <c r="V6" s="17"/>
      <c r="X6" s="17"/>
      <c r="Y6" s="17"/>
      <c r="AA6" s="17"/>
      <c r="AB6" s="17"/>
      <c r="AC6" s="17"/>
      <c r="AH6" s="17"/>
    </row>
    <row r="7" spans="1:38" s="21" customFormat="1" ht="68.150000000000006" customHeight="1" x14ac:dyDescent="0.35">
      <c r="A7" s="21" t="s">
        <v>25</v>
      </c>
      <c r="B7" s="21" t="s">
        <v>26</v>
      </c>
      <c r="C7" s="21" t="s">
        <v>27</v>
      </c>
      <c r="D7" s="21" t="s">
        <v>28</v>
      </c>
      <c r="E7" s="21" t="s">
        <v>29</v>
      </c>
      <c r="F7" s="21" t="s">
        <v>30</v>
      </c>
      <c r="G7" s="16" t="s">
        <v>31</v>
      </c>
      <c r="H7" s="21" t="s">
        <v>32</v>
      </c>
      <c r="I7" s="21" t="s">
        <v>33</v>
      </c>
      <c r="J7" s="21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3" t="s">
        <v>40</v>
      </c>
      <c r="Q7" s="22" t="s">
        <v>41</v>
      </c>
      <c r="R7" s="23" t="s">
        <v>42</v>
      </c>
      <c r="S7" s="22" t="s">
        <v>22</v>
      </c>
      <c r="T7" s="22" t="s">
        <v>43</v>
      </c>
      <c r="U7" s="22" t="s">
        <v>44</v>
      </c>
      <c r="V7" s="22" t="s">
        <v>45</v>
      </c>
      <c r="W7" s="22" t="s">
        <v>46</v>
      </c>
      <c r="X7" s="22" t="s">
        <v>47</v>
      </c>
      <c r="Y7" s="22" t="s">
        <v>48</v>
      </c>
      <c r="Z7" s="22" t="s">
        <v>49</v>
      </c>
      <c r="AA7" s="22" t="s">
        <v>50</v>
      </c>
      <c r="AB7" s="22" t="s">
        <v>51</v>
      </c>
      <c r="AC7" s="22" t="s">
        <v>52</v>
      </c>
      <c r="AD7" s="22" t="s">
        <v>53</v>
      </c>
      <c r="AE7" s="22" t="s">
        <v>54</v>
      </c>
      <c r="AF7" s="22" t="s">
        <v>55</v>
      </c>
      <c r="AG7" s="22" t="s">
        <v>56</v>
      </c>
      <c r="AH7" s="22" t="s">
        <v>57</v>
      </c>
      <c r="AI7" s="21" t="s">
        <v>58</v>
      </c>
      <c r="AJ7" s="21" t="s">
        <v>59</v>
      </c>
      <c r="AK7" s="24" t="s">
        <v>60</v>
      </c>
      <c r="AL7" s="25" t="s">
        <v>61</v>
      </c>
    </row>
    <row r="8" spans="1:38" x14ac:dyDescent="0.35">
      <c r="A8" t="s">
        <v>62</v>
      </c>
      <c r="B8" t="s">
        <v>63</v>
      </c>
      <c r="C8" s="2">
        <v>45397</v>
      </c>
      <c r="D8" s="3">
        <v>0.71232876712328763</v>
      </c>
      <c r="E8" s="3" t="s">
        <v>64</v>
      </c>
      <c r="F8" s="3" t="s">
        <v>14</v>
      </c>
      <c r="G8" t="s">
        <v>65</v>
      </c>
      <c r="H8" t="s">
        <v>66</v>
      </c>
      <c r="I8" t="s">
        <v>9</v>
      </c>
      <c r="J8" t="s">
        <v>9</v>
      </c>
      <c r="K8" s="17">
        <v>307073.61</v>
      </c>
      <c r="L8" s="17">
        <v>82479.56</v>
      </c>
      <c r="M8" s="10">
        <f>L8/K8</f>
        <v>0.26859865945497563</v>
      </c>
      <c r="N8" s="17">
        <v>3431.73</v>
      </c>
      <c r="O8" s="17">
        <v>0</v>
      </c>
      <c r="P8" s="17">
        <v>0</v>
      </c>
      <c r="Q8" s="17">
        <f>N8-O8-P8</f>
        <v>3431.73</v>
      </c>
      <c r="R8" s="10">
        <f>Q8/L8</f>
        <v>4.1607035731034456E-2</v>
      </c>
      <c r="S8" s="9">
        <f>IF(M8&gt;=$W$4,$X$4,IF(M8&gt;=$W$3,$X$3,$X$2))</f>
        <v>1</v>
      </c>
      <c r="T8" s="17">
        <f>IF(J8=R$2,S$2*L8*S8,IF(J8=R$3,S$3*L8*S8,S$4*L8*S8))</f>
        <v>4123.9780000000001</v>
      </c>
      <c r="U8" s="17">
        <f>T8-Q8</f>
        <v>692.24800000000005</v>
      </c>
      <c r="V8" s="17" t="str">
        <f>IF(U8&gt;0,"Y","N")</f>
        <v>Y</v>
      </c>
      <c r="W8" s="17">
        <f>IF(J8=R$2,K8*U$2,IF(J8=R$3,K8*U$3,K8*U$4))</f>
        <v>15353.6805</v>
      </c>
      <c r="X8" s="17">
        <f>W8*M8</f>
        <v>4123.9780000000001</v>
      </c>
      <c r="Y8" s="17">
        <f>IF(J8=R$2,X8*S8*T$2,IF(J8=R$3,X8*S8*T$3,X8*S8*T$4))</f>
        <v>288.67846000000003</v>
      </c>
      <c r="Z8" s="17">
        <f>Y8+N8</f>
        <v>3720.4084600000001</v>
      </c>
      <c r="AA8" s="17">
        <f>Z8-N8</f>
        <v>288.67846000000009</v>
      </c>
      <c r="AB8" s="17">
        <f t="shared" ref="AB8:AB71" si="0">IF(AC8&gt;0,AC8/M8,0)</f>
        <v>0</v>
      </c>
      <c r="AC8" s="17">
        <f>IF(AA8&lt;0,-IF(J8="SR I",AA8/$T$2,IF(J8="SR II",AA8/$T$3,AA8/$T$4)),0)</f>
        <v>0</v>
      </c>
      <c r="AD8" s="17">
        <v>0</v>
      </c>
      <c r="AE8" s="17">
        <v>0</v>
      </c>
      <c r="AF8" s="17">
        <v>0</v>
      </c>
      <c r="AG8" s="17">
        <v>0</v>
      </c>
      <c r="AH8" s="17">
        <v>409694</v>
      </c>
      <c r="AI8">
        <v>74.95</v>
      </c>
      <c r="AJ8">
        <v>0</v>
      </c>
      <c r="AK8" s="1">
        <v>3000</v>
      </c>
      <c r="AL8" s="1">
        <v>0</v>
      </c>
    </row>
    <row r="9" spans="1:38" x14ac:dyDescent="0.35">
      <c r="A9" t="s">
        <v>67</v>
      </c>
      <c r="B9" t="s">
        <v>68</v>
      </c>
      <c r="C9" s="2">
        <v>45369</v>
      </c>
      <c r="D9" s="3">
        <v>0.78904109589041094</v>
      </c>
      <c r="E9" s="3" t="s">
        <v>64</v>
      </c>
      <c r="F9" s="3" t="s">
        <v>14</v>
      </c>
      <c r="G9" t="s">
        <v>69</v>
      </c>
      <c r="H9" t="s">
        <v>66</v>
      </c>
      <c r="I9" t="s">
        <v>9</v>
      </c>
      <c r="J9" t="s">
        <v>9</v>
      </c>
      <c r="K9" s="17">
        <v>1298759.75</v>
      </c>
      <c r="L9" s="17">
        <v>383565.72</v>
      </c>
      <c r="M9" s="10">
        <f t="shared" ref="M9:M71" si="1">L9/K9</f>
        <v>0.29533231223095724</v>
      </c>
      <c r="N9" s="17">
        <v>22422.7</v>
      </c>
      <c r="O9" s="17">
        <v>0</v>
      </c>
      <c r="P9" s="17">
        <v>0</v>
      </c>
      <c r="Q9" s="17">
        <f>N9-O9-P9</f>
        <v>22422.7</v>
      </c>
      <c r="R9" s="10">
        <f t="shared" ref="R9:R72" si="2">Q9/L9</f>
        <v>5.8458560895379291E-2</v>
      </c>
      <c r="S9" s="9">
        <f t="shared" ref="S9:S71" si="3">IF(M9&gt;=$W$4,$X$4,IF(M9&gt;=$W$3,$X$3,$X$2))</f>
        <v>1.2</v>
      </c>
      <c r="T9" s="17">
        <f t="shared" ref="T9:T71" si="4">IF(J9=R$2,S$2*L9*S9,IF(J9=R$3,S$3*L9*S9,S$4*L9*S9))</f>
        <v>23013.943199999998</v>
      </c>
      <c r="U9" s="17">
        <f t="shared" ref="U9:U72" si="5">T9-Q9</f>
        <v>591.24319999999716</v>
      </c>
      <c r="V9" s="17" t="str">
        <f t="shared" ref="V9:V72" si="6">IF(U9&gt;0,"Y","N")</f>
        <v>Y</v>
      </c>
      <c r="W9" s="17">
        <f t="shared" ref="W9:W71" si="7">IF(J9=R$2,K9*U$2,IF(J9=R$3,K9*U$3,K9*U$4))</f>
        <v>64937.987500000003</v>
      </c>
      <c r="X9" s="17">
        <f t="shared" ref="X9:X71" si="8">W9*M9</f>
        <v>19178.286</v>
      </c>
      <c r="Y9" s="17">
        <f t="shared" ref="Y9:Y71" si="9">IF(J9=R$2,X9*S9*T$2,IF(J9=R$3,X9*S9*T$3,X9*S9*T$4))</f>
        <v>1610.9760240000001</v>
      </c>
      <c r="Z9" s="17">
        <f t="shared" ref="Z9:Z39" si="10">Y9+N9</f>
        <v>24033.676024</v>
      </c>
      <c r="AA9" s="17">
        <f t="shared" ref="AA9:AA14" si="11">Z9-N9</f>
        <v>1610.9760239999996</v>
      </c>
      <c r="AB9" s="17">
        <f t="shared" si="0"/>
        <v>0</v>
      </c>
      <c r="AC9" s="17">
        <f t="shared" ref="AC9:AC71" si="12">IF(AA9&lt;0,-IF(J9="SR I",AA9/$T$2,IF(J9="SR II",AA9/$T$3,AA9/$T$4)),0)</f>
        <v>0</v>
      </c>
      <c r="AD9" s="17">
        <v>0</v>
      </c>
      <c r="AE9" s="17">
        <v>0</v>
      </c>
      <c r="AF9" s="17">
        <v>0</v>
      </c>
      <c r="AG9" s="17">
        <v>0</v>
      </c>
      <c r="AH9" s="17">
        <v>1426103.68</v>
      </c>
      <c r="AI9">
        <v>91.07</v>
      </c>
      <c r="AJ9">
        <v>0</v>
      </c>
      <c r="AK9" s="1">
        <v>3000</v>
      </c>
      <c r="AL9" s="1">
        <v>0</v>
      </c>
    </row>
    <row r="10" spans="1:38" x14ac:dyDescent="0.35">
      <c r="A10" t="s">
        <v>70</v>
      </c>
      <c r="B10" t="s">
        <v>71</v>
      </c>
      <c r="C10" s="2">
        <v>43739</v>
      </c>
      <c r="D10" s="3">
        <v>5.2547945205479456</v>
      </c>
      <c r="E10" s="3" t="s">
        <v>64</v>
      </c>
      <c r="F10" s="3" t="s">
        <v>14</v>
      </c>
      <c r="G10" t="s">
        <v>72</v>
      </c>
      <c r="H10" t="s">
        <v>73</v>
      </c>
      <c r="I10" t="s">
        <v>9</v>
      </c>
      <c r="J10" t="s">
        <v>9</v>
      </c>
      <c r="K10" s="17">
        <v>1723003.02</v>
      </c>
      <c r="L10" s="17">
        <v>369632.02999999997</v>
      </c>
      <c r="M10" s="10">
        <f t="shared" si="1"/>
        <v>0.21452778997450622</v>
      </c>
      <c r="N10" s="17">
        <v>17322.350000000002</v>
      </c>
      <c r="O10" s="17">
        <v>0</v>
      </c>
      <c r="P10" s="17">
        <v>8103.0397184999892</v>
      </c>
      <c r="Q10" s="17">
        <f>N10-O10-P10</f>
        <v>9219.3102815000129</v>
      </c>
      <c r="R10" s="10">
        <f>Q10/L10</f>
        <v>2.4941859831519506E-2</v>
      </c>
      <c r="S10" s="9">
        <f t="shared" si="3"/>
        <v>0.75</v>
      </c>
      <c r="T10" s="17">
        <f t="shared" si="4"/>
        <v>13861.201125</v>
      </c>
      <c r="U10" s="17">
        <f t="shared" si="5"/>
        <v>4641.8908434999867</v>
      </c>
      <c r="V10" s="17" t="str">
        <f t="shared" si="6"/>
        <v>Y</v>
      </c>
      <c r="W10" s="17">
        <f t="shared" si="7"/>
        <v>86150.151000000013</v>
      </c>
      <c r="X10" s="17">
        <f t="shared" si="8"/>
        <v>18481.601500000001</v>
      </c>
      <c r="Y10" s="17">
        <f t="shared" si="9"/>
        <v>970.28407875000005</v>
      </c>
      <c r="Z10" s="17">
        <f t="shared" si="10"/>
        <v>18292.634078750001</v>
      </c>
      <c r="AA10" s="17">
        <f t="shared" si="11"/>
        <v>970.28407874999903</v>
      </c>
      <c r="AB10" s="17">
        <f t="shared" si="0"/>
        <v>0</v>
      </c>
      <c r="AC10" s="17">
        <f t="shared" si="12"/>
        <v>0</v>
      </c>
      <c r="AD10" s="17">
        <v>511134.78</v>
      </c>
      <c r="AE10" s="17">
        <v>137639.45000000001</v>
      </c>
      <c r="AF10" s="17">
        <v>1010224.71</v>
      </c>
      <c r="AG10" s="17">
        <v>248696.33</v>
      </c>
      <c r="AH10" s="17">
        <v>2426510.75</v>
      </c>
      <c r="AI10">
        <v>71.010000000000005</v>
      </c>
      <c r="AJ10">
        <v>0</v>
      </c>
      <c r="AK10" s="1">
        <v>3000</v>
      </c>
      <c r="AL10" s="1">
        <v>0</v>
      </c>
    </row>
    <row r="11" spans="1:38" x14ac:dyDescent="0.35">
      <c r="A11" t="s">
        <v>74</v>
      </c>
      <c r="B11" t="s">
        <v>75</v>
      </c>
      <c r="C11" s="2">
        <v>43711</v>
      </c>
      <c r="D11" s="3">
        <v>5.3315068493150681</v>
      </c>
      <c r="E11" s="3" t="s">
        <v>64</v>
      </c>
      <c r="F11" s="3" t="s">
        <v>14</v>
      </c>
      <c r="G11" t="s">
        <v>76</v>
      </c>
      <c r="H11" t="s">
        <v>77</v>
      </c>
      <c r="I11" t="s">
        <v>9</v>
      </c>
      <c r="J11" t="s">
        <v>9</v>
      </c>
      <c r="K11" s="17">
        <v>1804244.86</v>
      </c>
      <c r="L11" s="17">
        <v>445405.88999999996</v>
      </c>
      <c r="M11" s="10">
        <f t="shared" si="1"/>
        <v>0.24686554462458046</v>
      </c>
      <c r="N11" s="17">
        <v>21228.869999999995</v>
      </c>
      <c r="O11" s="17">
        <v>0</v>
      </c>
      <c r="P11" s="17">
        <v>1353.3947041312495</v>
      </c>
      <c r="Q11" s="17">
        <f t="shared" ref="Q11:Q72" si="13">N11-O11-P11</f>
        <v>19875.475295868746</v>
      </c>
      <c r="R11" s="10">
        <f t="shared" si="2"/>
        <v>4.4623287976431447E-2</v>
      </c>
      <c r="S11" s="9">
        <f t="shared" si="3"/>
        <v>1</v>
      </c>
      <c r="T11" s="17">
        <f t="shared" si="4"/>
        <v>22270.2945</v>
      </c>
      <c r="U11" s="17">
        <f t="shared" si="5"/>
        <v>2394.8192041312541</v>
      </c>
      <c r="V11" s="17" t="str">
        <f t="shared" si="6"/>
        <v>Y</v>
      </c>
      <c r="W11" s="17">
        <f t="shared" si="7"/>
        <v>90212.243000000017</v>
      </c>
      <c r="X11" s="17">
        <f t="shared" si="8"/>
        <v>22270.2945</v>
      </c>
      <c r="Y11" s="17">
        <f t="shared" si="9"/>
        <v>1558.9206150000002</v>
      </c>
      <c r="Z11" s="17">
        <f t="shared" si="10"/>
        <v>22787.790614999994</v>
      </c>
      <c r="AA11" s="17">
        <f t="shared" si="11"/>
        <v>1558.9206149999991</v>
      </c>
      <c r="AB11" s="17">
        <f t="shared" si="0"/>
        <v>0</v>
      </c>
      <c r="AC11" s="17">
        <f t="shared" si="12"/>
        <v>0</v>
      </c>
      <c r="AD11" s="17">
        <v>750862.8</v>
      </c>
      <c r="AE11" s="17">
        <v>203375.64</v>
      </c>
      <c r="AF11" s="17">
        <v>1315316.55</v>
      </c>
      <c r="AG11" s="17">
        <v>322868.98</v>
      </c>
      <c r="AH11" s="17">
        <v>1866431.82</v>
      </c>
      <c r="AI11">
        <v>96.67</v>
      </c>
      <c r="AJ11">
        <v>0</v>
      </c>
      <c r="AK11" s="1">
        <v>3000</v>
      </c>
      <c r="AL11" s="1">
        <v>0</v>
      </c>
    </row>
    <row r="12" spans="1:38" x14ac:dyDescent="0.35">
      <c r="A12" t="s">
        <v>78</v>
      </c>
      <c r="B12" t="s">
        <v>79</v>
      </c>
      <c r="C12" s="2">
        <v>45293</v>
      </c>
      <c r="D12" s="3">
        <v>0.99726027397260275</v>
      </c>
      <c r="E12" s="3" t="s">
        <v>64</v>
      </c>
      <c r="F12" s="3" t="s">
        <v>14</v>
      </c>
      <c r="G12" t="s">
        <v>80</v>
      </c>
      <c r="H12" t="s">
        <v>81</v>
      </c>
      <c r="I12" t="s">
        <v>9</v>
      </c>
      <c r="J12" t="s">
        <v>9</v>
      </c>
      <c r="K12" s="17">
        <v>389084.87</v>
      </c>
      <c r="L12" s="17">
        <v>88943.10000000002</v>
      </c>
      <c r="M12" s="10">
        <f t="shared" si="1"/>
        <v>0.22859562747839571</v>
      </c>
      <c r="N12" s="17">
        <v>9996</v>
      </c>
      <c r="O12" s="17">
        <v>7372.3300000000008</v>
      </c>
      <c r="P12" s="17">
        <v>762.24860178749077</v>
      </c>
      <c r="Q12" s="17">
        <f>N12-O12-P12</f>
        <v>1861.4213982125084</v>
      </c>
      <c r="R12" s="10">
        <f t="shared" si="2"/>
        <v>2.0928227127371409E-2</v>
      </c>
      <c r="S12" s="9">
        <f t="shared" si="3"/>
        <v>0.75</v>
      </c>
      <c r="T12" s="17">
        <f t="shared" si="4"/>
        <v>3335.3662500000009</v>
      </c>
      <c r="U12" s="17">
        <f t="shared" si="5"/>
        <v>1473.9448517874926</v>
      </c>
      <c r="V12" s="17" t="str">
        <f t="shared" si="6"/>
        <v>Y</v>
      </c>
      <c r="W12" s="17">
        <f t="shared" si="7"/>
        <v>19454.2435</v>
      </c>
      <c r="X12" s="17">
        <f t="shared" si="8"/>
        <v>4447.1550000000016</v>
      </c>
      <c r="Y12" s="17">
        <f t="shared" si="9"/>
        <v>233.47563750000009</v>
      </c>
      <c r="Z12" s="17">
        <f t="shared" si="10"/>
        <v>10229.4756375</v>
      </c>
      <c r="AA12" s="17">
        <f t="shared" si="11"/>
        <v>233.47563749999972</v>
      </c>
      <c r="AB12" s="17">
        <f t="shared" si="0"/>
        <v>0</v>
      </c>
      <c r="AC12" s="17">
        <f t="shared" si="12"/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1001536.48</v>
      </c>
      <c r="AI12">
        <v>38.85</v>
      </c>
      <c r="AJ12">
        <v>0</v>
      </c>
      <c r="AK12" s="1">
        <v>3000</v>
      </c>
      <c r="AL12" s="1">
        <v>0</v>
      </c>
    </row>
    <row r="13" spans="1:38" x14ac:dyDescent="0.35">
      <c r="A13" t="s">
        <v>82</v>
      </c>
      <c r="B13" t="s">
        <v>83</v>
      </c>
      <c r="C13" s="2">
        <v>45082</v>
      </c>
      <c r="D13" s="3">
        <v>1.5753424657534247</v>
      </c>
      <c r="E13" s="3" t="s">
        <v>64</v>
      </c>
      <c r="F13" s="3" t="s">
        <v>14</v>
      </c>
      <c r="G13" t="s">
        <v>84</v>
      </c>
      <c r="H13" t="s">
        <v>85</v>
      </c>
      <c r="I13" t="s">
        <v>9</v>
      </c>
      <c r="J13" t="s">
        <v>9</v>
      </c>
      <c r="K13" s="17">
        <v>372457.09</v>
      </c>
      <c r="L13" s="17">
        <v>88871.33</v>
      </c>
      <c r="M13" s="10">
        <f t="shared" si="1"/>
        <v>0.23860823806575945</v>
      </c>
      <c r="N13" s="17">
        <v>5838.45</v>
      </c>
      <c r="O13" s="17">
        <v>2290.9700000000003</v>
      </c>
      <c r="P13" s="17">
        <v>0</v>
      </c>
      <c r="Q13" s="17">
        <f t="shared" si="13"/>
        <v>3547.4799999999996</v>
      </c>
      <c r="R13" s="10">
        <f t="shared" si="2"/>
        <v>3.9917035111323294E-2</v>
      </c>
      <c r="S13" s="9">
        <f t="shared" si="3"/>
        <v>0.75</v>
      </c>
      <c r="T13" s="17">
        <f t="shared" si="4"/>
        <v>3332.6748749999997</v>
      </c>
      <c r="U13" s="17">
        <f t="shared" si="5"/>
        <v>-214.80512499999986</v>
      </c>
      <c r="V13" s="17" t="str">
        <f t="shared" si="6"/>
        <v>N</v>
      </c>
      <c r="W13" s="17">
        <f t="shared" si="7"/>
        <v>18622.854500000001</v>
      </c>
      <c r="X13" s="17">
        <f t="shared" si="8"/>
        <v>4443.5664999999999</v>
      </c>
      <c r="Y13" s="17">
        <f t="shared" si="9"/>
        <v>233.28724124999999</v>
      </c>
      <c r="Z13" s="17">
        <f t="shared" si="10"/>
        <v>6071.7372412499999</v>
      </c>
      <c r="AA13" s="17">
        <f t="shared" si="11"/>
        <v>233.28724125000008</v>
      </c>
      <c r="AB13" s="17">
        <f t="shared" si="0"/>
        <v>0</v>
      </c>
      <c r="AC13" s="17">
        <f t="shared" si="12"/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370000</v>
      </c>
      <c r="AI13">
        <v>100.66</v>
      </c>
      <c r="AJ13">
        <v>103.3</v>
      </c>
      <c r="AK13" s="1">
        <v>3000</v>
      </c>
      <c r="AL13" s="1">
        <v>3099</v>
      </c>
    </row>
    <row r="14" spans="1:38" x14ac:dyDescent="0.35">
      <c r="A14" t="s">
        <v>86</v>
      </c>
      <c r="B14" t="s">
        <v>87</v>
      </c>
      <c r="C14" s="2">
        <v>44508</v>
      </c>
      <c r="D14" s="3">
        <v>3.1479452054794521</v>
      </c>
      <c r="E14" s="3" t="s">
        <v>64</v>
      </c>
      <c r="F14" s="3" t="s">
        <v>14</v>
      </c>
      <c r="G14" t="s">
        <v>88</v>
      </c>
      <c r="H14" t="s">
        <v>89</v>
      </c>
      <c r="I14" t="s">
        <v>9</v>
      </c>
      <c r="J14" t="s">
        <v>9</v>
      </c>
      <c r="K14" s="17">
        <v>1404530.31</v>
      </c>
      <c r="L14" s="17">
        <v>395423.98</v>
      </c>
      <c r="M14" s="10">
        <f t="shared" si="1"/>
        <v>0.28153467190038778</v>
      </c>
      <c r="N14" s="17">
        <v>21900.74</v>
      </c>
      <c r="O14" s="17">
        <v>0</v>
      </c>
      <c r="P14" s="17">
        <v>0</v>
      </c>
      <c r="Q14" s="17">
        <f t="shared" si="13"/>
        <v>21900.74</v>
      </c>
      <c r="R14" s="10">
        <f t="shared" si="2"/>
        <v>5.5385462459813392E-2</v>
      </c>
      <c r="S14" s="9">
        <f t="shared" si="3"/>
        <v>1</v>
      </c>
      <c r="T14" s="17">
        <f t="shared" si="4"/>
        <v>19771.199000000001</v>
      </c>
      <c r="U14" s="17">
        <f t="shared" si="5"/>
        <v>-2129.5410000000011</v>
      </c>
      <c r="V14" s="17" t="str">
        <f t="shared" si="6"/>
        <v>N</v>
      </c>
      <c r="W14" s="17">
        <f t="shared" si="7"/>
        <v>70226.515500000009</v>
      </c>
      <c r="X14" s="17">
        <f t="shared" si="8"/>
        <v>19771.199000000001</v>
      </c>
      <c r="Y14" s="17">
        <f t="shared" si="9"/>
        <v>1383.9839300000001</v>
      </c>
      <c r="Z14" s="17">
        <f t="shared" si="10"/>
        <v>23284.72393</v>
      </c>
      <c r="AA14" s="17">
        <f t="shared" si="11"/>
        <v>1383.9839299999985</v>
      </c>
      <c r="AB14" s="17">
        <f t="shared" si="0"/>
        <v>0</v>
      </c>
      <c r="AC14" s="17">
        <f t="shared" si="12"/>
        <v>0</v>
      </c>
      <c r="AD14" s="17">
        <v>326117.15999999997</v>
      </c>
      <c r="AE14" s="17">
        <v>86159.5</v>
      </c>
      <c r="AF14" s="17">
        <v>1213734.54</v>
      </c>
      <c r="AG14" s="17">
        <v>347876.39</v>
      </c>
      <c r="AH14" s="17">
        <v>1861509.45</v>
      </c>
      <c r="AI14">
        <v>75.45</v>
      </c>
      <c r="AJ14">
        <v>0</v>
      </c>
      <c r="AK14" s="1">
        <v>3000</v>
      </c>
      <c r="AL14" s="1">
        <v>0</v>
      </c>
    </row>
    <row r="15" spans="1:38" x14ac:dyDescent="0.35">
      <c r="A15" t="s">
        <v>90</v>
      </c>
      <c r="B15" t="s">
        <v>91</v>
      </c>
      <c r="C15" s="2">
        <v>45271</v>
      </c>
      <c r="D15" s="3">
        <v>1.0575342465753426</v>
      </c>
      <c r="E15" s="3" t="s">
        <v>64</v>
      </c>
      <c r="F15" s="3" t="s">
        <v>14</v>
      </c>
      <c r="G15" t="s">
        <v>92</v>
      </c>
      <c r="H15" t="s">
        <v>89</v>
      </c>
      <c r="I15" t="s">
        <v>9</v>
      </c>
      <c r="J15" t="s">
        <v>9</v>
      </c>
      <c r="K15" s="17">
        <v>19634.91</v>
      </c>
      <c r="L15" s="17">
        <v>1980.5900000000001</v>
      </c>
      <c r="M15" s="10">
        <f t="shared" si="1"/>
        <v>0.1008708468742663</v>
      </c>
      <c r="N15" s="17">
        <v>50.46</v>
      </c>
      <c r="O15" s="17">
        <v>0</v>
      </c>
      <c r="P15" s="17">
        <v>0</v>
      </c>
      <c r="Q15" s="17">
        <f t="shared" si="13"/>
        <v>50.46</v>
      </c>
      <c r="R15" s="10">
        <f t="shared" si="2"/>
        <v>2.5477256777020986E-2</v>
      </c>
      <c r="S15" s="9">
        <f t="shared" si="3"/>
        <v>0.75</v>
      </c>
      <c r="T15" s="17">
        <f t="shared" si="4"/>
        <v>74.272125000000017</v>
      </c>
      <c r="U15" s="17">
        <f t="shared" si="5"/>
        <v>23.812125000000016</v>
      </c>
      <c r="V15" s="17" t="str">
        <f t="shared" si="6"/>
        <v>Y</v>
      </c>
      <c r="W15" s="17">
        <f t="shared" si="7"/>
        <v>981.74549999999999</v>
      </c>
      <c r="X15" s="17">
        <f t="shared" si="8"/>
        <v>99.029499999999999</v>
      </c>
      <c r="Y15" s="17">
        <f t="shared" si="9"/>
        <v>5.1990487500000011</v>
      </c>
      <c r="Z15" s="17">
        <f t="shared" si="10"/>
        <v>55.659048750000004</v>
      </c>
      <c r="AA15" s="17">
        <f t="shared" ref="AA15:AA78" si="14">Z15-N15</f>
        <v>5.1990487500000029</v>
      </c>
      <c r="AB15" s="17">
        <f t="shared" si="0"/>
        <v>0</v>
      </c>
      <c r="AC15" s="17">
        <f t="shared" si="12"/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479998.08</v>
      </c>
      <c r="AI15">
        <v>4.09</v>
      </c>
      <c r="AJ15">
        <v>0</v>
      </c>
      <c r="AK15" s="1">
        <v>3000</v>
      </c>
      <c r="AL15" s="1">
        <v>0</v>
      </c>
    </row>
    <row r="16" spans="1:38" x14ac:dyDescent="0.35">
      <c r="A16" t="s">
        <v>93</v>
      </c>
      <c r="B16" t="s">
        <v>94</v>
      </c>
      <c r="C16" s="2">
        <v>44356</v>
      </c>
      <c r="D16" s="3">
        <v>3.5643835616438357</v>
      </c>
      <c r="E16" s="3" t="s">
        <v>64</v>
      </c>
      <c r="F16" s="3" t="s">
        <v>14</v>
      </c>
      <c r="G16" t="s">
        <v>95</v>
      </c>
      <c r="H16" t="s">
        <v>96</v>
      </c>
      <c r="I16" t="s">
        <v>9</v>
      </c>
      <c r="J16" t="s">
        <v>9</v>
      </c>
      <c r="K16" s="17">
        <v>946110.09</v>
      </c>
      <c r="L16" s="17">
        <v>234792.50999999998</v>
      </c>
      <c r="M16" s="10">
        <f t="shared" si="1"/>
        <v>0.24816616214292778</v>
      </c>
      <c r="N16" s="17">
        <v>10084.130000000001</v>
      </c>
      <c r="O16" s="17">
        <v>0</v>
      </c>
      <c r="P16" s="17">
        <v>0</v>
      </c>
      <c r="Q16" s="17">
        <f t="shared" si="13"/>
        <v>10084.130000000001</v>
      </c>
      <c r="R16" s="10">
        <f t="shared" si="2"/>
        <v>4.2949112814544221E-2</v>
      </c>
      <c r="S16" s="9">
        <f t="shared" si="3"/>
        <v>1</v>
      </c>
      <c r="T16" s="17">
        <f t="shared" si="4"/>
        <v>11739.6255</v>
      </c>
      <c r="U16" s="17">
        <f t="shared" si="5"/>
        <v>1655.4954999999991</v>
      </c>
      <c r="V16" s="17" t="str">
        <f t="shared" si="6"/>
        <v>Y</v>
      </c>
      <c r="W16" s="17">
        <f t="shared" si="7"/>
        <v>47305.504500000003</v>
      </c>
      <c r="X16" s="17">
        <f t="shared" si="8"/>
        <v>11739.6255</v>
      </c>
      <c r="Y16" s="17">
        <f t="shared" si="9"/>
        <v>821.77378500000009</v>
      </c>
      <c r="Z16" s="17">
        <f t="shared" si="10"/>
        <v>10905.903785</v>
      </c>
      <c r="AA16" s="17">
        <f t="shared" si="14"/>
        <v>821.77378499999941</v>
      </c>
      <c r="AB16" s="17">
        <f t="shared" si="0"/>
        <v>0</v>
      </c>
      <c r="AC16" s="17">
        <f t="shared" si="12"/>
        <v>0</v>
      </c>
      <c r="AD16" s="17">
        <v>816125.4</v>
      </c>
      <c r="AE16" s="17">
        <v>170894.52</v>
      </c>
      <c r="AF16" s="17">
        <v>1014842.44</v>
      </c>
      <c r="AG16" s="17">
        <v>270917.39</v>
      </c>
      <c r="AH16" s="17">
        <v>910301.23</v>
      </c>
      <c r="AI16">
        <v>103.93</v>
      </c>
      <c r="AJ16">
        <v>119.65</v>
      </c>
      <c r="AK16" s="1">
        <v>3000</v>
      </c>
      <c r="AL16" s="1">
        <v>3589.5</v>
      </c>
    </row>
    <row r="17" spans="1:38" x14ac:dyDescent="0.35">
      <c r="A17" t="s">
        <v>97</v>
      </c>
      <c r="B17" t="s">
        <v>98</v>
      </c>
      <c r="C17" s="2">
        <v>43846</v>
      </c>
      <c r="D17" s="3">
        <v>4.9616438356164387</v>
      </c>
      <c r="E17" s="3" t="s">
        <v>64</v>
      </c>
      <c r="F17" s="3" t="s">
        <v>14</v>
      </c>
      <c r="G17" t="s">
        <v>99</v>
      </c>
      <c r="H17" t="s">
        <v>100</v>
      </c>
      <c r="I17" t="s">
        <v>9</v>
      </c>
      <c r="J17" t="s">
        <v>9</v>
      </c>
      <c r="K17" s="17">
        <v>614483.51</v>
      </c>
      <c r="L17" s="17">
        <v>348354.72</v>
      </c>
      <c r="M17" s="10">
        <f t="shared" si="1"/>
        <v>0.56690653911933286</v>
      </c>
      <c r="N17" s="17">
        <v>18682.469999999998</v>
      </c>
      <c r="O17" s="17">
        <v>0</v>
      </c>
      <c r="P17" s="17">
        <v>8663.9173848750361</v>
      </c>
      <c r="Q17" s="17">
        <f t="shared" si="13"/>
        <v>10018.552615124961</v>
      </c>
      <c r="R17" s="10">
        <f t="shared" si="2"/>
        <v>2.8759629308668367E-2</v>
      </c>
      <c r="S17" s="9">
        <f t="shared" si="3"/>
        <v>1.2</v>
      </c>
      <c r="T17" s="17">
        <f t="shared" si="4"/>
        <v>20901.283200000002</v>
      </c>
      <c r="U17" s="17">
        <f t="shared" si="5"/>
        <v>10882.73058487504</v>
      </c>
      <c r="V17" s="17" t="str">
        <f t="shared" si="6"/>
        <v>Y</v>
      </c>
      <c r="W17" s="17">
        <f t="shared" si="7"/>
        <v>30724.175500000001</v>
      </c>
      <c r="X17" s="17">
        <f t="shared" si="8"/>
        <v>17417.736000000001</v>
      </c>
      <c r="Y17" s="17">
        <f t="shared" si="9"/>
        <v>1463.0898240000004</v>
      </c>
      <c r="Z17" s="17">
        <f t="shared" si="10"/>
        <v>20145.559823999996</v>
      </c>
      <c r="AA17" s="17">
        <f t="shared" si="14"/>
        <v>1463.0898239999988</v>
      </c>
      <c r="AB17" s="17">
        <f t="shared" si="0"/>
        <v>0</v>
      </c>
      <c r="AC17" s="17">
        <f t="shared" si="12"/>
        <v>0</v>
      </c>
      <c r="AD17" s="17">
        <v>303744.84999999998</v>
      </c>
      <c r="AE17" s="17">
        <v>151632.94</v>
      </c>
      <c r="AF17" s="17">
        <v>379388.8</v>
      </c>
      <c r="AG17" s="17">
        <v>194783.85</v>
      </c>
      <c r="AH17" s="17">
        <v>438648.89</v>
      </c>
      <c r="AI17">
        <v>140.09</v>
      </c>
      <c r="AJ17">
        <v>200</v>
      </c>
      <c r="AK17" s="1">
        <v>3000</v>
      </c>
      <c r="AL17" s="1">
        <v>6000</v>
      </c>
    </row>
    <row r="18" spans="1:38" x14ac:dyDescent="0.35">
      <c r="A18" t="s">
        <v>101</v>
      </c>
      <c r="B18" t="s">
        <v>102</v>
      </c>
      <c r="C18" s="2">
        <v>44984</v>
      </c>
      <c r="D18" s="3">
        <v>1.8438356164383563</v>
      </c>
      <c r="E18" s="3" t="s">
        <v>64</v>
      </c>
      <c r="F18" s="3" t="s">
        <v>14</v>
      </c>
      <c r="G18" t="s">
        <v>103</v>
      </c>
      <c r="H18" t="s">
        <v>104</v>
      </c>
      <c r="I18" t="s">
        <v>9</v>
      </c>
      <c r="J18" t="s">
        <v>9</v>
      </c>
      <c r="K18" s="17">
        <v>488300.49</v>
      </c>
      <c r="L18" s="17">
        <v>115002.22</v>
      </c>
      <c r="M18" s="10">
        <f t="shared" si="1"/>
        <v>0.23551526642948895</v>
      </c>
      <c r="N18" s="17">
        <v>4306.84</v>
      </c>
      <c r="O18" s="17">
        <v>459.54</v>
      </c>
      <c r="P18" s="17">
        <v>2547.7550673750011</v>
      </c>
      <c r="Q18" s="17">
        <f t="shared" si="13"/>
        <v>1299.5449326249991</v>
      </c>
      <c r="R18" s="10">
        <f t="shared" si="2"/>
        <v>1.130017257601635E-2</v>
      </c>
      <c r="S18" s="9">
        <f t="shared" si="3"/>
        <v>0.75</v>
      </c>
      <c r="T18" s="17">
        <f t="shared" si="4"/>
        <v>4312.5832500000006</v>
      </c>
      <c r="U18" s="17">
        <f t="shared" si="5"/>
        <v>3013.0383173750015</v>
      </c>
      <c r="V18" s="17" t="str">
        <f t="shared" si="6"/>
        <v>Y</v>
      </c>
      <c r="W18" s="17">
        <f t="shared" si="7"/>
        <v>24415.0245</v>
      </c>
      <c r="X18" s="17">
        <f t="shared" si="8"/>
        <v>5750.1109999999999</v>
      </c>
      <c r="Y18" s="17">
        <f t="shared" si="9"/>
        <v>301.88082750000001</v>
      </c>
      <c r="Z18" s="17">
        <f t="shared" si="10"/>
        <v>4608.7208275000003</v>
      </c>
      <c r="AA18" s="17">
        <f t="shared" si="14"/>
        <v>301.88082750000012</v>
      </c>
      <c r="AB18" s="17">
        <f t="shared" si="0"/>
        <v>0</v>
      </c>
      <c r="AC18" s="17">
        <f t="shared" si="12"/>
        <v>0</v>
      </c>
      <c r="AD18" s="17">
        <v>0</v>
      </c>
      <c r="AE18" s="17">
        <v>0</v>
      </c>
      <c r="AF18" s="17">
        <v>92933.72</v>
      </c>
      <c r="AG18" s="17">
        <v>23003.4</v>
      </c>
      <c r="AH18" s="17">
        <v>458260.96</v>
      </c>
      <c r="AI18">
        <v>106.56</v>
      </c>
      <c r="AJ18">
        <v>136.69999999999999</v>
      </c>
      <c r="AK18" s="1">
        <v>3000</v>
      </c>
      <c r="AL18" s="1">
        <v>4101</v>
      </c>
    </row>
    <row r="19" spans="1:38" x14ac:dyDescent="0.35">
      <c r="A19" t="s">
        <v>105</v>
      </c>
      <c r="B19" t="s">
        <v>106</v>
      </c>
      <c r="C19" s="2">
        <v>43711</v>
      </c>
      <c r="D19" s="3">
        <v>5.3315068493150681</v>
      </c>
      <c r="E19" s="3" t="s">
        <v>64</v>
      </c>
      <c r="F19" s="3" t="s">
        <v>14</v>
      </c>
      <c r="G19" t="s">
        <v>107</v>
      </c>
      <c r="H19" t="s">
        <v>108</v>
      </c>
      <c r="I19" t="s">
        <v>9</v>
      </c>
      <c r="J19" t="s">
        <v>9</v>
      </c>
      <c r="K19" s="17">
        <v>970425.29</v>
      </c>
      <c r="L19" s="17">
        <v>299375.05999999994</v>
      </c>
      <c r="M19" s="10">
        <f t="shared" si="1"/>
        <v>0.3084988232324406</v>
      </c>
      <c r="N19" s="17">
        <v>15151.16</v>
      </c>
      <c r="O19" s="17">
        <v>0</v>
      </c>
      <c r="P19" s="17">
        <v>8248.102194749983</v>
      </c>
      <c r="Q19" s="17">
        <f t="shared" si="13"/>
        <v>6903.0578052500168</v>
      </c>
      <c r="R19" s="10">
        <f t="shared" si="2"/>
        <v>2.3058226043445363E-2</v>
      </c>
      <c r="S19" s="9">
        <f t="shared" si="3"/>
        <v>1.2</v>
      </c>
      <c r="T19" s="17">
        <f t="shared" si="4"/>
        <v>17962.503599999996</v>
      </c>
      <c r="U19" s="17">
        <f t="shared" si="5"/>
        <v>11059.44579474998</v>
      </c>
      <c r="V19" s="17" t="str">
        <f t="shared" si="6"/>
        <v>Y</v>
      </c>
      <c r="W19" s="17">
        <f t="shared" si="7"/>
        <v>48521.264500000005</v>
      </c>
      <c r="X19" s="17">
        <f t="shared" si="8"/>
        <v>14968.752999999997</v>
      </c>
      <c r="Y19" s="17">
        <f t="shared" si="9"/>
        <v>1257.3752519999998</v>
      </c>
      <c r="Z19" s="17">
        <f t="shared" si="10"/>
        <v>16408.535252000001</v>
      </c>
      <c r="AA19" s="17">
        <f t="shared" si="14"/>
        <v>1257.3752520000016</v>
      </c>
      <c r="AB19" s="17">
        <f t="shared" si="0"/>
        <v>0</v>
      </c>
      <c r="AC19" s="17">
        <f t="shared" si="12"/>
        <v>0</v>
      </c>
      <c r="AD19" s="17">
        <v>1271812.6399999999</v>
      </c>
      <c r="AE19" s="17">
        <v>321870.59999999998</v>
      </c>
      <c r="AF19" s="17">
        <v>1028550.9</v>
      </c>
      <c r="AG19" s="17">
        <v>372443.02</v>
      </c>
      <c r="AH19" s="17">
        <v>1210144.55</v>
      </c>
      <c r="AI19">
        <v>80.19</v>
      </c>
      <c r="AJ19">
        <v>0</v>
      </c>
      <c r="AK19" s="1">
        <v>3000</v>
      </c>
      <c r="AL19" s="1">
        <v>0</v>
      </c>
    </row>
    <row r="20" spans="1:38" x14ac:dyDescent="0.35">
      <c r="A20" t="s">
        <v>109</v>
      </c>
      <c r="B20" t="s">
        <v>110</v>
      </c>
      <c r="C20" s="2">
        <v>44348</v>
      </c>
      <c r="D20" s="3">
        <v>3.5863013698630137</v>
      </c>
      <c r="E20" s="3" t="s">
        <v>64</v>
      </c>
      <c r="F20" s="3" t="s">
        <v>14</v>
      </c>
      <c r="G20" t="s">
        <v>111</v>
      </c>
      <c r="H20" t="s">
        <v>112</v>
      </c>
      <c r="I20" t="s">
        <v>9</v>
      </c>
      <c r="J20" t="s">
        <v>9</v>
      </c>
      <c r="K20" s="17">
        <v>2198062.5099999998</v>
      </c>
      <c r="L20" s="17">
        <v>496362.23000000004</v>
      </c>
      <c r="M20" s="10">
        <f t="shared" si="1"/>
        <v>0.22581806829506412</v>
      </c>
      <c r="N20" s="17">
        <v>27159.889999999996</v>
      </c>
      <c r="O20" s="17">
        <v>0</v>
      </c>
      <c r="P20" s="17">
        <v>0</v>
      </c>
      <c r="Q20" s="17">
        <f t="shared" si="13"/>
        <v>27159.889999999996</v>
      </c>
      <c r="R20" s="10">
        <f t="shared" si="2"/>
        <v>5.4717882140226493E-2</v>
      </c>
      <c r="S20" s="9">
        <f t="shared" si="3"/>
        <v>0.75</v>
      </c>
      <c r="T20" s="17">
        <f t="shared" si="4"/>
        <v>18613.583625000003</v>
      </c>
      <c r="U20" s="17">
        <f t="shared" si="5"/>
        <v>-8546.3063749999928</v>
      </c>
      <c r="V20" s="17" t="str">
        <f t="shared" si="6"/>
        <v>N</v>
      </c>
      <c r="W20" s="17">
        <f t="shared" si="7"/>
        <v>109903.12549999999</v>
      </c>
      <c r="X20" s="17">
        <f t="shared" si="8"/>
        <v>24818.111500000003</v>
      </c>
      <c r="Y20" s="17">
        <f t="shared" si="9"/>
        <v>1302.9508537500003</v>
      </c>
      <c r="Z20" s="17">
        <f t="shared" si="10"/>
        <v>28462.840853749996</v>
      </c>
      <c r="AA20" s="17">
        <f t="shared" si="14"/>
        <v>1302.9508537500005</v>
      </c>
      <c r="AB20" s="17">
        <f t="shared" si="0"/>
        <v>0</v>
      </c>
      <c r="AC20" s="17">
        <f t="shared" si="12"/>
        <v>0</v>
      </c>
      <c r="AD20" s="17">
        <v>1399292.99</v>
      </c>
      <c r="AE20" s="17">
        <v>364555.71</v>
      </c>
      <c r="AF20" s="17">
        <v>1520516.42</v>
      </c>
      <c r="AG20" s="17">
        <v>423855.7</v>
      </c>
      <c r="AH20" s="17">
        <v>2002451.02</v>
      </c>
      <c r="AI20">
        <v>109.77</v>
      </c>
      <c r="AJ20">
        <v>160.78</v>
      </c>
      <c r="AK20" s="1">
        <v>3000</v>
      </c>
      <c r="AL20" s="1">
        <v>4823.25</v>
      </c>
    </row>
    <row r="21" spans="1:38" x14ac:dyDescent="0.35">
      <c r="A21" t="s">
        <v>113</v>
      </c>
      <c r="B21" t="s">
        <v>114</v>
      </c>
      <c r="C21" s="2">
        <v>44564</v>
      </c>
      <c r="D21" s="3">
        <v>2.9945205479452053</v>
      </c>
      <c r="E21" s="3" t="s">
        <v>64</v>
      </c>
      <c r="F21" s="3" t="s">
        <v>14</v>
      </c>
      <c r="G21" t="s">
        <v>115</v>
      </c>
      <c r="H21" t="s">
        <v>116</v>
      </c>
      <c r="I21" t="s">
        <v>9</v>
      </c>
      <c r="J21" t="s">
        <v>9</v>
      </c>
      <c r="K21" s="17">
        <v>2550057.0699999998</v>
      </c>
      <c r="L21" s="17">
        <v>581969.66999999993</v>
      </c>
      <c r="M21" s="10">
        <f t="shared" si="1"/>
        <v>0.22821829238511904</v>
      </c>
      <c r="N21" s="17">
        <v>32452.16</v>
      </c>
      <c r="O21" s="17">
        <v>0</v>
      </c>
      <c r="P21" s="17">
        <v>178.46120174999669</v>
      </c>
      <c r="Q21" s="17">
        <f t="shared" si="13"/>
        <v>32273.698798250003</v>
      </c>
      <c r="R21" s="10">
        <f t="shared" si="2"/>
        <v>5.5455980718462541E-2</v>
      </c>
      <c r="S21" s="9">
        <f t="shared" si="3"/>
        <v>0.75</v>
      </c>
      <c r="T21" s="17">
        <f t="shared" si="4"/>
        <v>21823.862624999998</v>
      </c>
      <c r="U21" s="17">
        <f t="shared" si="5"/>
        <v>-10449.836173250005</v>
      </c>
      <c r="V21" s="17" t="str">
        <f t="shared" si="6"/>
        <v>N</v>
      </c>
      <c r="W21" s="17">
        <f t="shared" si="7"/>
        <v>127502.8535</v>
      </c>
      <c r="X21" s="17">
        <f t="shared" si="8"/>
        <v>29098.483499999998</v>
      </c>
      <c r="Y21" s="17">
        <f t="shared" si="9"/>
        <v>1527.6703837499999</v>
      </c>
      <c r="Z21" s="17">
        <f t="shared" si="10"/>
        <v>33979.830383749999</v>
      </c>
      <c r="AA21" s="17">
        <f t="shared" si="14"/>
        <v>1527.670383749999</v>
      </c>
      <c r="AB21" s="17">
        <f t="shared" si="0"/>
        <v>0</v>
      </c>
      <c r="AC21" s="17">
        <f t="shared" si="12"/>
        <v>0</v>
      </c>
      <c r="AD21" s="17">
        <v>327702.44</v>
      </c>
      <c r="AE21" s="17">
        <v>84410.63</v>
      </c>
      <c r="AF21" s="17">
        <v>1163831.29</v>
      </c>
      <c r="AG21" s="17">
        <v>275744.40000000002</v>
      </c>
      <c r="AH21" s="17">
        <v>2643704.13</v>
      </c>
      <c r="AI21">
        <v>96.46</v>
      </c>
      <c r="AJ21">
        <v>0</v>
      </c>
      <c r="AK21" s="1">
        <v>3000</v>
      </c>
      <c r="AL21" s="1">
        <v>0</v>
      </c>
    </row>
    <row r="22" spans="1:38" x14ac:dyDescent="0.35">
      <c r="A22" t="s">
        <v>117</v>
      </c>
      <c r="B22" t="s">
        <v>118</v>
      </c>
      <c r="C22" s="2">
        <v>44929</v>
      </c>
      <c r="D22" s="3">
        <v>1.9945205479452055</v>
      </c>
      <c r="E22" s="3" t="s">
        <v>64</v>
      </c>
      <c r="F22" s="3" t="s">
        <v>14</v>
      </c>
      <c r="G22" t="s">
        <v>119</v>
      </c>
      <c r="H22" t="s">
        <v>120</v>
      </c>
      <c r="I22" t="s">
        <v>9</v>
      </c>
      <c r="J22" t="s">
        <v>9</v>
      </c>
      <c r="K22" s="17">
        <v>816490.27</v>
      </c>
      <c r="L22" s="17">
        <v>163899.67000000001</v>
      </c>
      <c r="M22" s="10">
        <f t="shared" si="1"/>
        <v>0.2007368318057238</v>
      </c>
      <c r="N22" s="17">
        <v>6283.079999999999</v>
      </c>
      <c r="O22" s="17">
        <v>0</v>
      </c>
      <c r="P22" s="17">
        <v>834.78010199999972</v>
      </c>
      <c r="Q22" s="17">
        <f t="shared" si="13"/>
        <v>5448.2998979999993</v>
      </c>
      <c r="R22" s="10">
        <f t="shared" si="2"/>
        <v>3.3241677045475433E-2</v>
      </c>
      <c r="S22" s="9">
        <f t="shared" si="3"/>
        <v>0.75</v>
      </c>
      <c r="T22" s="17">
        <f t="shared" si="4"/>
        <v>6146.2376249999998</v>
      </c>
      <c r="U22" s="17">
        <f t="shared" si="5"/>
        <v>697.93772700000045</v>
      </c>
      <c r="V22" s="17" t="str">
        <f t="shared" si="6"/>
        <v>Y</v>
      </c>
      <c r="W22" s="17">
        <f t="shared" si="7"/>
        <v>40824.513500000001</v>
      </c>
      <c r="X22" s="17">
        <f t="shared" si="8"/>
        <v>8194.9835000000003</v>
      </c>
      <c r="Y22" s="17">
        <f t="shared" si="9"/>
        <v>430.23663375000001</v>
      </c>
      <c r="Z22" s="17">
        <f t="shared" si="10"/>
        <v>6713.3166337499988</v>
      </c>
      <c r="AA22" s="17">
        <f t="shared" si="14"/>
        <v>430.23663374999978</v>
      </c>
      <c r="AB22" s="17">
        <f t="shared" si="0"/>
        <v>0</v>
      </c>
      <c r="AC22" s="17">
        <f t="shared" si="12"/>
        <v>0</v>
      </c>
      <c r="AD22" s="17">
        <v>0</v>
      </c>
      <c r="AE22" s="17">
        <v>0</v>
      </c>
      <c r="AF22" s="17">
        <v>308813.23</v>
      </c>
      <c r="AG22" s="17">
        <v>86624.55</v>
      </c>
      <c r="AH22" s="17">
        <v>574091.06999999995</v>
      </c>
      <c r="AI22">
        <v>142.22</v>
      </c>
      <c r="AJ22">
        <v>200</v>
      </c>
      <c r="AK22" s="1">
        <v>3000</v>
      </c>
      <c r="AL22" s="1">
        <v>6000</v>
      </c>
    </row>
    <row r="23" spans="1:38" x14ac:dyDescent="0.35">
      <c r="A23" t="s">
        <v>121</v>
      </c>
      <c r="B23" t="s">
        <v>122</v>
      </c>
      <c r="C23" s="2">
        <v>44452</v>
      </c>
      <c r="D23" s="3">
        <v>3.3013698630136985</v>
      </c>
      <c r="E23" s="3" t="s">
        <v>64</v>
      </c>
      <c r="F23" s="3" t="s">
        <v>14</v>
      </c>
      <c r="G23" t="s">
        <v>123</v>
      </c>
      <c r="H23" t="s">
        <v>124</v>
      </c>
      <c r="I23" t="s">
        <v>9</v>
      </c>
      <c r="J23" t="s">
        <v>9</v>
      </c>
      <c r="K23" s="17">
        <v>2705331.22</v>
      </c>
      <c r="L23" s="17">
        <v>379265.44999999995</v>
      </c>
      <c r="M23" s="10">
        <f t="shared" si="1"/>
        <v>0.14019187269793898</v>
      </c>
      <c r="N23" s="17">
        <v>13235.96</v>
      </c>
      <c r="O23" s="17">
        <v>0</v>
      </c>
      <c r="P23" s="17">
        <v>0</v>
      </c>
      <c r="Q23" s="17">
        <f t="shared" si="13"/>
        <v>13235.96</v>
      </c>
      <c r="R23" s="10">
        <f t="shared" si="2"/>
        <v>3.4898934242494274E-2</v>
      </c>
      <c r="S23" s="9">
        <f t="shared" si="3"/>
        <v>0.75</v>
      </c>
      <c r="T23" s="17">
        <f t="shared" si="4"/>
        <v>14222.454374999999</v>
      </c>
      <c r="U23" s="17">
        <f t="shared" si="5"/>
        <v>986.49437500000022</v>
      </c>
      <c r="V23" s="17" t="str">
        <f t="shared" si="6"/>
        <v>Y</v>
      </c>
      <c r="W23" s="17">
        <f t="shared" si="7"/>
        <v>135266.56100000002</v>
      </c>
      <c r="X23" s="17">
        <f t="shared" si="8"/>
        <v>18963.272499999999</v>
      </c>
      <c r="Y23" s="17">
        <f t="shared" si="9"/>
        <v>995.57180625000001</v>
      </c>
      <c r="Z23" s="17">
        <f t="shared" si="10"/>
        <v>14231.531806249999</v>
      </c>
      <c r="AA23" s="17">
        <f t="shared" si="14"/>
        <v>995.57180625000001</v>
      </c>
      <c r="AB23" s="17">
        <f t="shared" si="0"/>
        <v>0</v>
      </c>
      <c r="AC23" s="17">
        <f t="shared" si="12"/>
        <v>0</v>
      </c>
      <c r="AD23" s="17">
        <v>1314450.24</v>
      </c>
      <c r="AE23" s="17">
        <v>185155.5</v>
      </c>
      <c r="AF23" s="17">
        <v>2765983.88</v>
      </c>
      <c r="AG23" s="17">
        <v>390013.9</v>
      </c>
      <c r="AH23" s="17">
        <v>3112308.34</v>
      </c>
      <c r="AI23">
        <v>86.92</v>
      </c>
      <c r="AJ23">
        <v>0</v>
      </c>
      <c r="AK23" s="1">
        <v>3000</v>
      </c>
      <c r="AL23" s="1">
        <v>0</v>
      </c>
    </row>
    <row r="24" spans="1:38" x14ac:dyDescent="0.35">
      <c r="A24" t="s">
        <v>125</v>
      </c>
      <c r="B24" t="s">
        <v>126</v>
      </c>
      <c r="C24" s="2">
        <v>44816</v>
      </c>
      <c r="D24" s="3">
        <v>2.3041095890410959</v>
      </c>
      <c r="E24" s="3" t="s">
        <v>64</v>
      </c>
      <c r="F24" s="3" t="s">
        <v>14</v>
      </c>
      <c r="G24" t="s">
        <v>127</v>
      </c>
      <c r="H24" t="s">
        <v>128</v>
      </c>
      <c r="I24" t="s">
        <v>9</v>
      </c>
      <c r="J24" t="s">
        <v>9</v>
      </c>
      <c r="K24" s="17">
        <v>1106931.29</v>
      </c>
      <c r="L24" s="17">
        <v>330606.19</v>
      </c>
      <c r="M24" s="10">
        <f t="shared" si="1"/>
        <v>0.29866911612915015</v>
      </c>
      <c r="N24" s="17">
        <v>17678.349999999999</v>
      </c>
      <c r="O24" s="17">
        <v>0</v>
      </c>
      <c r="P24" s="17">
        <v>0</v>
      </c>
      <c r="Q24" s="17">
        <f t="shared" si="13"/>
        <v>17678.349999999999</v>
      </c>
      <c r="R24" s="10">
        <f t="shared" si="2"/>
        <v>5.3472531775645211E-2</v>
      </c>
      <c r="S24" s="9">
        <f t="shared" si="3"/>
        <v>1.2</v>
      </c>
      <c r="T24" s="17">
        <f t="shared" si="4"/>
        <v>19836.3714</v>
      </c>
      <c r="U24" s="17">
        <f t="shared" si="5"/>
        <v>2158.0214000000014</v>
      </c>
      <c r="V24" s="17" t="str">
        <f t="shared" si="6"/>
        <v>Y</v>
      </c>
      <c r="W24" s="17">
        <f t="shared" si="7"/>
        <v>55346.564500000008</v>
      </c>
      <c r="X24" s="17">
        <f t="shared" si="8"/>
        <v>16530.309500000003</v>
      </c>
      <c r="Y24" s="17">
        <f t="shared" si="9"/>
        <v>1388.5459980000003</v>
      </c>
      <c r="Z24" s="17">
        <f t="shared" si="10"/>
        <v>19066.895998</v>
      </c>
      <c r="AA24" s="17">
        <f t="shared" si="14"/>
        <v>1388.5459980000014</v>
      </c>
      <c r="AB24" s="17">
        <f t="shared" si="0"/>
        <v>0</v>
      </c>
      <c r="AC24" s="17">
        <f t="shared" si="12"/>
        <v>0</v>
      </c>
      <c r="AD24" s="17">
        <v>0</v>
      </c>
      <c r="AE24" s="17">
        <v>0</v>
      </c>
      <c r="AF24" s="17">
        <v>486678</v>
      </c>
      <c r="AG24" s="17">
        <v>137657.99</v>
      </c>
      <c r="AH24" s="17">
        <v>1454504.34</v>
      </c>
      <c r="AI24">
        <v>76.099999999999994</v>
      </c>
      <c r="AJ24">
        <v>0</v>
      </c>
      <c r="AK24" s="1">
        <v>3000</v>
      </c>
      <c r="AL24" s="1">
        <v>0</v>
      </c>
    </row>
    <row r="25" spans="1:38" x14ac:dyDescent="0.35">
      <c r="A25" t="s">
        <v>129</v>
      </c>
      <c r="B25" t="s">
        <v>130</v>
      </c>
      <c r="C25" s="2">
        <v>44851</v>
      </c>
      <c r="D25" s="3">
        <v>2.2082191780821918</v>
      </c>
      <c r="E25" s="3" t="s">
        <v>64</v>
      </c>
      <c r="F25" s="3" t="s">
        <v>14</v>
      </c>
      <c r="G25" t="s">
        <v>131</v>
      </c>
      <c r="H25" t="s">
        <v>132</v>
      </c>
      <c r="I25" t="s">
        <v>9</v>
      </c>
      <c r="J25" t="s">
        <v>9</v>
      </c>
      <c r="K25" s="17">
        <v>1114675.8</v>
      </c>
      <c r="L25" s="17">
        <v>233405.54</v>
      </c>
      <c r="M25" s="10">
        <f t="shared" si="1"/>
        <v>0.20939320652695609</v>
      </c>
      <c r="N25" s="17">
        <v>8754.130000000001</v>
      </c>
      <c r="O25" s="17">
        <v>0</v>
      </c>
      <c r="P25" s="17">
        <v>0</v>
      </c>
      <c r="Q25" s="17">
        <f t="shared" si="13"/>
        <v>8754.130000000001</v>
      </c>
      <c r="R25" s="10">
        <f t="shared" si="2"/>
        <v>3.7506093471474586E-2</v>
      </c>
      <c r="S25" s="9">
        <f t="shared" si="3"/>
        <v>0.75</v>
      </c>
      <c r="T25" s="17">
        <f t="shared" si="4"/>
        <v>8752.7077500000014</v>
      </c>
      <c r="U25" s="17">
        <f t="shared" si="5"/>
        <v>-1.4222499999996217</v>
      </c>
      <c r="V25" s="17" t="str">
        <f t="shared" si="6"/>
        <v>N</v>
      </c>
      <c r="W25" s="17">
        <f t="shared" si="7"/>
        <v>55733.790000000008</v>
      </c>
      <c r="X25" s="17">
        <f t="shared" si="8"/>
        <v>11670.277000000002</v>
      </c>
      <c r="Y25" s="17">
        <f t="shared" si="9"/>
        <v>612.68954250000013</v>
      </c>
      <c r="Z25" s="17">
        <f t="shared" si="10"/>
        <v>9366.8195425000013</v>
      </c>
      <c r="AA25" s="17">
        <f t="shared" si="14"/>
        <v>612.68954250000024</v>
      </c>
      <c r="AB25" s="17">
        <f t="shared" si="0"/>
        <v>0</v>
      </c>
      <c r="AC25" s="17">
        <f t="shared" si="12"/>
        <v>0</v>
      </c>
      <c r="AD25" s="17">
        <v>0</v>
      </c>
      <c r="AE25" s="17">
        <v>0</v>
      </c>
      <c r="AF25" s="17">
        <v>425828.29</v>
      </c>
      <c r="AG25" s="17">
        <v>96744.19</v>
      </c>
      <c r="AH25" s="17">
        <v>1435417.89</v>
      </c>
      <c r="AI25">
        <v>77.66</v>
      </c>
      <c r="AJ25">
        <v>0</v>
      </c>
      <c r="AK25" s="1">
        <v>3000</v>
      </c>
      <c r="AL25" s="1">
        <v>0</v>
      </c>
    </row>
    <row r="26" spans="1:38" x14ac:dyDescent="0.35">
      <c r="A26" t="s">
        <v>133</v>
      </c>
      <c r="B26" t="s">
        <v>134</v>
      </c>
      <c r="C26" s="2">
        <v>44788</v>
      </c>
      <c r="D26" s="3">
        <v>2.3808219178082193</v>
      </c>
      <c r="E26" s="3" t="s">
        <v>64</v>
      </c>
      <c r="F26" s="3" t="s">
        <v>14</v>
      </c>
      <c r="G26" t="s">
        <v>135</v>
      </c>
      <c r="H26" t="s">
        <v>89</v>
      </c>
      <c r="I26" t="s">
        <v>9</v>
      </c>
      <c r="J26" t="s">
        <v>9</v>
      </c>
      <c r="K26" s="17">
        <v>80885.31</v>
      </c>
      <c r="L26" s="17">
        <v>21360.269999999997</v>
      </c>
      <c r="M26" s="10">
        <f t="shared" si="1"/>
        <v>0.26408095610933552</v>
      </c>
      <c r="N26" s="17">
        <v>743.49</v>
      </c>
      <c r="O26" s="17">
        <v>0</v>
      </c>
      <c r="P26" s="17">
        <v>4342.80409013998</v>
      </c>
      <c r="Q26" s="17">
        <f t="shared" si="13"/>
        <v>-3599.3140901399802</v>
      </c>
      <c r="R26" s="10">
        <f t="shared" si="2"/>
        <v>-0.16850508397787017</v>
      </c>
      <c r="S26" s="9">
        <f t="shared" si="3"/>
        <v>1</v>
      </c>
      <c r="T26" s="17">
        <f t="shared" si="4"/>
        <v>1068.0134999999998</v>
      </c>
      <c r="U26" s="17">
        <f t="shared" si="5"/>
        <v>4667.3275901399802</v>
      </c>
      <c r="V26" s="17" t="str">
        <f t="shared" si="6"/>
        <v>Y</v>
      </c>
      <c r="W26" s="17">
        <f t="shared" si="7"/>
        <v>4044.2655</v>
      </c>
      <c r="X26" s="17">
        <f t="shared" si="8"/>
        <v>1068.0134999999998</v>
      </c>
      <c r="Y26" s="17">
        <f t="shared" si="9"/>
        <v>74.760944999999992</v>
      </c>
      <c r="Z26" s="17">
        <f t="shared" si="10"/>
        <v>818.250945</v>
      </c>
      <c r="AA26" s="17">
        <f t="shared" si="14"/>
        <v>74.760944999999992</v>
      </c>
      <c r="AB26" s="17">
        <f t="shared" si="0"/>
        <v>0</v>
      </c>
      <c r="AC26" s="17">
        <f t="shared" si="12"/>
        <v>0</v>
      </c>
      <c r="AD26" s="17">
        <v>0</v>
      </c>
      <c r="AE26" s="17">
        <v>0</v>
      </c>
      <c r="AF26" s="17">
        <v>5414.31</v>
      </c>
      <c r="AG26" s="17">
        <v>0</v>
      </c>
      <c r="AH26" s="17">
        <v>546119.52</v>
      </c>
      <c r="AI26">
        <v>14.81</v>
      </c>
      <c r="AJ26">
        <v>0</v>
      </c>
      <c r="AK26" s="1">
        <v>3000</v>
      </c>
      <c r="AL26" s="1">
        <v>0</v>
      </c>
    </row>
    <row r="27" spans="1:38" x14ac:dyDescent="0.35">
      <c r="A27" t="s">
        <v>136</v>
      </c>
      <c r="B27" t="s">
        <v>137</v>
      </c>
      <c r="C27" s="2">
        <v>44575</v>
      </c>
      <c r="D27" s="3">
        <v>2.9643835616438357</v>
      </c>
      <c r="E27" s="3" t="s">
        <v>64</v>
      </c>
      <c r="F27" s="3" t="s">
        <v>14</v>
      </c>
      <c r="G27" t="s">
        <v>138</v>
      </c>
      <c r="H27" t="s">
        <v>139</v>
      </c>
      <c r="I27" t="s">
        <v>9</v>
      </c>
      <c r="J27" t="s">
        <v>9</v>
      </c>
      <c r="K27" s="17">
        <v>2826907.87</v>
      </c>
      <c r="L27" s="17">
        <v>739603.66999999993</v>
      </c>
      <c r="M27" s="10">
        <f t="shared" si="1"/>
        <v>0.26162991650661749</v>
      </c>
      <c r="N27" s="17">
        <v>44037.820000000007</v>
      </c>
      <c r="O27" s="17">
        <v>0</v>
      </c>
      <c r="P27" s="17">
        <v>21751.253796375066</v>
      </c>
      <c r="Q27" s="17">
        <f t="shared" si="13"/>
        <v>22286.566203624941</v>
      </c>
      <c r="R27" s="10">
        <f t="shared" si="2"/>
        <v>3.0133120085281545E-2</v>
      </c>
      <c r="S27" s="9">
        <f t="shared" si="3"/>
        <v>1</v>
      </c>
      <c r="T27" s="17">
        <f t="shared" si="4"/>
        <v>36980.183499999999</v>
      </c>
      <c r="U27" s="17">
        <f t="shared" si="5"/>
        <v>14693.617296375058</v>
      </c>
      <c r="V27" s="17" t="str">
        <f t="shared" si="6"/>
        <v>Y</v>
      </c>
      <c r="W27" s="17">
        <f t="shared" si="7"/>
        <v>141345.39350000001</v>
      </c>
      <c r="X27" s="17">
        <f t="shared" si="8"/>
        <v>36980.183499999999</v>
      </c>
      <c r="Y27" s="17">
        <f t="shared" si="9"/>
        <v>2588.6128450000001</v>
      </c>
      <c r="Z27" s="17">
        <f t="shared" si="10"/>
        <v>46626.43284500001</v>
      </c>
      <c r="AA27" s="17">
        <f t="shared" si="14"/>
        <v>2588.6128450000033</v>
      </c>
      <c r="AB27" s="17">
        <f t="shared" si="0"/>
        <v>0</v>
      </c>
      <c r="AC27" s="17">
        <f t="shared" si="12"/>
        <v>0</v>
      </c>
      <c r="AD27" s="17">
        <v>1488471.98</v>
      </c>
      <c r="AE27" s="17">
        <v>313300</v>
      </c>
      <c r="AF27" s="17">
        <v>1313983.75</v>
      </c>
      <c r="AG27" s="17">
        <v>326991.94</v>
      </c>
      <c r="AH27" s="17">
        <v>2817445.93</v>
      </c>
      <c r="AI27">
        <v>100.34</v>
      </c>
      <c r="AJ27">
        <v>101.7</v>
      </c>
      <c r="AK27" s="1">
        <v>3000</v>
      </c>
      <c r="AL27" s="1">
        <v>3051</v>
      </c>
    </row>
    <row r="28" spans="1:38" x14ac:dyDescent="0.35">
      <c r="A28" t="s">
        <v>140</v>
      </c>
      <c r="B28" t="s">
        <v>141</v>
      </c>
      <c r="C28" s="2">
        <v>41487</v>
      </c>
      <c r="D28" s="3">
        <v>11.424657534246576</v>
      </c>
      <c r="E28" s="3" t="s">
        <v>64</v>
      </c>
      <c r="F28" s="3" t="s">
        <v>14</v>
      </c>
      <c r="G28" t="s">
        <v>142</v>
      </c>
      <c r="H28" t="s">
        <v>85</v>
      </c>
      <c r="I28" t="s">
        <v>9</v>
      </c>
      <c r="J28" t="s">
        <v>9</v>
      </c>
      <c r="K28" s="17">
        <v>1335041.0900000001</v>
      </c>
      <c r="L28" s="17">
        <v>286964.32999999996</v>
      </c>
      <c r="M28" s="10">
        <f t="shared" si="1"/>
        <v>0.21494793841888413</v>
      </c>
      <c r="N28" s="17">
        <v>11725.54</v>
      </c>
      <c r="O28" s="17">
        <v>0</v>
      </c>
      <c r="P28" s="17">
        <v>635.73993900000642</v>
      </c>
      <c r="Q28" s="17">
        <f t="shared" si="13"/>
        <v>11089.800060999994</v>
      </c>
      <c r="R28" s="10">
        <f t="shared" si="2"/>
        <v>3.8645221379953375E-2</v>
      </c>
      <c r="S28" s="9">
        <f t="shared" si="3"/>
        <v>0.75</v>
      </c>
      <c r="T28" s="17">
        <f t="shared" si="4"/>
        <v>10761.162375</v>
      </c>
      <c r="U28" s="17">
        <f t="shared" si="5"/>
        <v>-328.63768599999457</v>
      </c>
      <c r="V28" s="17" t="str">
        <f t="shared" si="6"/>
        <v>N</v>
      </c>
      <c r="W28" s="17">
        <f t="shared" si="7"/>
        <v>66752.054500000013</v>
      </c>
      <c r="X28" s="17">
        <f t="shared" si="8"/>
        <v>14348.2165</v>
      </c>
      <c r="Y28" s="17">
        <f t="shared" si="9"/>
        <v>753.28136625000002</v>
      </c>
      <c r="Z28" s="17">
        <f t="shared" si="10"/>
        <v>12478.82136625</v>
      </c>
      <c r="AA28" s="17">
        <f t="shared" si="14"/>
        <v>753.28136624999934</v>
      </c>
      <c r="AB28" s="17">
        <f t="shared" si="0"/>
        <v>0</v>
      </c>
      <c r="AC28" s="17">
        <f t="shared" si="12"/>
        <v>0</v>
      </c>
      <c r="AD28" s="17">
        <v>1270188.98</v>
      </c>
      <c r="AE28" s="17">
        <v>304332.59999999998</v>
      </c>
      <c r="AF28" s="17">
        <v>1259456.3</v>
      </c>
      <c r="AG28" s="17">
        <v>346838.91</v>
      </c>
      <c r="AH28" s="17">
        <v>1533134.41</v>
      </c>
      <c r="AI28">
        <v>87.08</v>
      </c>
      <c r="AJ28">
        <v>0</v>
      </c>
      <c r="AK28" s="1">
        <v>3000</v>
      </c>
      <c r="AL28" s="1">
        <v>0</v>
      </c>
    </row>
    <row r="29" spans="1:38" x14ac:dyDescent="0.35">
      <c r="A29" t="s">
        <v>143</v>
      </c>
      <c r="B29" t="s">
        <v>144</v>
      </c>
      <c r="C29" s="2">
        <v>44571</v>
      </c>
      <c r="D29" s="3">
        <v>2.9753424657534246</v>
      </c>
      <c r="E29" s="3" t="s">
        <v>64</v>
      </c>
      <c r="F29" s="3" t="s">
        <v>14</v>
      </c>
      <c r="G29" t="s">
        <v>145</v>
      </c>
      <c r="H29" t="s">
        <v>146</v>
      </c>
      <c r="I29" t="s">
        <v>9</v>
      </c>
      <c r="J29" t="s">
        <v>9</v>
      </c>
      <c r="K29" s="17">
        <v>1047105.31</v>
      </c>
      <c r="L29" s="17">
        <v>134124.34</v>
      </c>
      <c r="M29" s="10">
        <f t="shared" si="1"/>
        <v>0.12809059291276059</v>
      </c>
      <c r="N29" s="17">
        <v>4236.2800000000007</v>
      </c>
      <c r="O29" s="17">
        <v>0</v>
      </c>
      <c r="P29" s="17">
        <v>533.94027000000096</v>
      </c>
      <c r="Q29" s="17">
        <f t="shared" si="13"/>
        <v>3702.3397299999997</v>
      </c>
      <c r="R29" s="10">
        <f t="shared" si="2"/>
        <v>2.7603787127675704E-2</v>
      </c>
      <c r="S29" s="9">
        <f t="shared" si="3"/>
        <v>0.75</v>
      </c>
      <c r="T29" s="17">
        <f t="shared" si="4"/>
        <v>5029.6627500000004</v>
      </c>
      <c r="U29" s="17">
        <f t="shared" si="5"/>
        <v>1327.3230200000007</v>
      </c>
      <c r="V29" s="17" t="str">
        <f t="shared" si="6"/>
        <v>Y</v>
      </c>
      <c r="W29" s="17">
        <f t="shared" si="7"/>
        <v>52355.265500000009</v>
      </c>
      <c r="X29" s="17">
        <f t="shared" si="8"/>
        <v>6706.2170000000006</v>
      </c>
      <c r="Y29" s="17">
        <f t="shared" si="9"/>
        <v>352.07639250000005</v>
      </c>
      <c r="Z29" s="17">
        <f t="shared" si="10"/>
        <v>4588.3563925000008</v>
      </c>
      <c r="AA29" s="17">
        <f t="shared" si="14"/>
        <v>352.07639250000011</v>
      </c>
      <c r="AB29" s="17">
        <f t="shared" si="0"/>
        <v>0</v>
      </c>
      <c r="AC29" s="17">
        <f t="shared" si="12"/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591499.56000000006</v>
      </c>
      <c r="AI29">
        <v>177.03</v>
      </c>
      <c r="AJ29">
        <v>200</v>
      </c>
      <c r="AK29" s="1">
        <v>3000</v>
      </c>
      <c r="AL29" s="1">
        <v>6000</v>
      </c>
    </row>
    <row r="30" spans="1:38" x14ac:dyDescent="0.35">
      <c r="A30" t="s">
        <v>147</v>
      </c>
      <c r="B30" t="s">
        <v>148</v>
      </c>
      <c r="C30" s="2">
        <v>44713</v>
      </c>
      <c r="D30" s="3">
        <v>2.5863013698630137</v>
      </c>
      <c r="E30" s="3" t="s">
        <v>64</v>
      </c>
      <c r="F30" s="3" t="s">
        <v>14</v>
      </c>
      <c r="G30" t="s">
        <v>149</v>
      </c>
      <c r="H30" t="s">
        <v>96</v>
      </c>
      <c r="I30" t="s">
        <v>9</v>
      </c>
      <c r="J30" t="s">
        <v>9</v>
      </c>
      <c r="K30" s="17">
        <v>1323900.97</v>
      </c>
      <c r="L30" s="17">
        <v>260124.04</v>
      </c>
      <c r="M30" s="10">
        <f t="shared" si="1"/>
        <v>0.1964830043141369</v>
      </c>
      <c r="N30" s="17">
        <v>9229.0500000000011</v>
      </c>
      <c r="O30" s="17">
        <v>0</v>
      </c>
      <c r="P30" s="17">
        <v>0</v>
      </c>
      <c r="Q30" s="17">
        <f t="shared" si="13"/>
        <v>9229.0500000000011</v>
      </c>
      <c r="R30" s="10">
        <f t="shared" si="2"/>
        <v>3.5479419741443356E-2</v>
      </c>
      <c r="S30" s="9">
        <f t="shared" si="3"/>
        <v>0.75</v>
      </c>
      <c r="T30" s="17">
        <f t="shared" si="4"/>
        <v>9754.6514999999999</v>
      </c>
      <c r="U30" s="17">
        <f t="shared" si="5"/>
        <v>525.60149999999885</v>
      </c>
      <c r="V30" s="17" t="str">
        <f t="shared" si="6"/>
        <v>Y</v>
      </c>
      <c r="W30" s="17">
        <f t="shared" si="7"/>
        <v>66195.048500000004</v>
      </c>
      <c r="X30" s="17">
        <f t="shared" si="8"/>
        <v>13006.202000000003</v>
      </c>
      <c r="Y30" s="17">
        <f t="shared" si="9"/>
        <v>682.82560500000022</v>
      </c>
      <c r="Z30" s="17">
        <f t="shared" si="10"/>
        <v>9911.8756050000011</v>
      </c>
      <c r="AA30" s="17">
        <f t="shared" si="14"/>
        <v>682.825605</v>
      </c>
      <c r="AB30" s="17">
        <f t="shared" si="0"/>
        <v>0</v>
      </c>
      <c r="AC30" s="17">
        <f t="shared" si="12"/>
        <v>0</v>
      </c>
      <c r="AD30" s="17">
        <v>195271.76</v>
      </c>
      <c r="AE30" s="17">
        <v>37059.769999999997</v>
      </c>
      <c r="AF30" s="17">
        <v>1393392.86</v>
      </c>
      <c r="AG30" s="17">
        <v>344941.81</v>
      </c>
      <c r="AH30" s="17">
        <v>3769975.21</v>
      </c>
      <c r="AI30">
        <v>35.119999999999997</v>
      </c>
      <c r="AJ30">
        <v>0</v>
      </c>
      <c r="AK30" s="1">
        <v>3000</v>
      </c>
      <c r="AL30" s="1">
        <v>0</v>
      </c>
    </row>
    <row r="31" spans="1:38" x14ac:dyDescent="0.35">
      <c r="A31" t="s">
        <v>150</v>
      </c>
      <c r="B31" t="s">
        <v>151</v>
      </c>
      <c r="C31" s="2">
        <v>44648</v>
      </c>
      <c r="D31" s="3">
        <v>2.7643835616438355</v>
      </c>
      <c r="E31" s="3" t="s">
        <v>64</v>
      </c>
      <c r="F31" s="3" t="s">
        <v>14</v>
      </c>
      <c r="G31" t="s">
        <v>152</v>
      </c>
      <c r="H31" t="s">
        <v>153</v>
      </c>
      <c r="I31" t="s">
        <v>9</v>
      </c>
      <c r="J31" t="s">
        <v>9</v>
      </c>
      <c r="K31" s="17">
        <v>1339703.82</v>
      </c>
      <c r="L31" s="17">
        <v>403991.95999999996</v>
      </c>
      <c r="M31" s="10">
        <f t="shared" si="1"/>
        <v>0.3015531895699155</v>
      </c>
      <c r="N31" s="17">
        <v>22266.02</v>
      </c>
      <c r="O31" s="17">
        <v>0</v>
      </c>
      <c r="P31" s="17">
        <v>0</v>
      </c>
      <c r="Q31" s="17">
        <f t="shared" si="13"/>
        <v>22266.02</v>
      </c>
      <c r="R31" s="10">
        <f t="shared" si="2"/>
        <v>5.5115007734312341E-2</v>
      </c>
      <c r="S31" s="9">
        <f t="shared" si="3"/>
        <v>1.2</v>
      </c>
      <c r="T31" s="17">
        <f t="shared" si="4"/>
        <v>24239.517599999996</v>
      </c>
      <c r="U31" s="17">
        <f t="shared" si="5"/>
        <v>1973.4975999999951</v>
      </c>
      <c r="V31" s="17" t="str">
        <f t="shared" si="6"/>
        <v>Y</v>
      </c>
      <c r="W31" s="17">
        <f t="shared" si="7"/>
        <v>66985.191000000006</v>
      </c>
      <c r="X31" s="17">
        <f t="shared" si="8"/>
        <v>20199.597999999998</v>
      </c>
      <c r="Y31" s="17">
        <f t="shared" si="9"/>
        <v>1696.7662319999999</v>
      </c>
      <c r="Z31" s="17">
        <f t="shared" si="10"/>
        <v>23962.786231999999</v>
      </c>
      <c r="AA31" s="17">
        <f t="shared" si="14"/>
        <v>1696.7662319999981</v>
      </c>
      <c r="AB31" s="17">
        <f t="shared" si="0"/>
        <v>0</v>
      </c>
      <c r="AC31" s="17">
        <f t="shared" si="12"/>
        <v>0</v>
      </c>
      <c r="AD31" s="17">
        <v>70549.94</v>
      </c>
      <c r="AE31" s="17">
        <v>22679.63</v>
      </c>
      <c r="AF31" s="17">
        <v>904247.22</v>
      </c>
      <c r="AG31" s="17">
        <v>232840.61</v>
      </c>
      <c r="AH31" s="17">
        <v>1588905.89</v>
      </c>
      <c r="AI31">
        <v>84.32</v>
      </c>
      <c r="AJ31">
        <v>0</v>
      </c>
      <c r="AK31" s="1">
        <v>3000</v>
      </c>
      <c r="AL31" s="1">
        <v>0</v>
      </c>
    </row>
    <row r="32" spans="1:38" x14ac:dyDescent="0.35">
      <c r="A32" t="s">
        <v>154</v>
      </c>
      <c r="B32" t="s">
        <v>155</v>
      </c>
      <c r="C32" s="2">
        <v>44713</v>
      </c>
      <c r="D32" s="3">
        <v>2.5863013698630137</v>
      </c>
      <c r="E32" s="3" t="s">
        <v>64</v>
      </c>
      <c r="F32" s="3" t="s">
        <v>14</v>
      </c>
      <c r="G32" t="s">
        <v>156</v>
      </c>
      <c r="H32" t="s">
        <v>96</v>
      </c>
      <c r="I32" t="s">
        <v>9</v>
      </c>
      <c r="J32" t="s">
        <v>9</v>
      </c>
      <c r="K32" s="17">
        <v>708119</v>
      </c>
      <c r="L32" s="17">
        <v>239203.13999999998</v>
      </c>
      <c r="M32" s="10">
        <f t="shared" si="1"/>
        <v>0.33780076512563562</v>
      </c>
      <c r="N32" s="17">
        <v>11197.29</v>
      </c>
      <c r="O32" s="17">
        <v>0</v>
      </c>
      <c r="P32" s="17">
        <v>0</v>
      </c>
      <c r="Q32" s="17">
        <f t="shared" si="13"/>
        <v>11197.29</v>
      </c>
      <c r="R32" s="10">
        <f t="shared" si="2"/>
        <v>4.6810798553898587E-2</v>
      </c>
      <c r="S32" s="9">
        <f t="shared" si="3"/>
        <v>1.2</v>
      </c>
      <c r="T32" s="17">
        <f t="shared" si="4"/>
        <v>14352.188399999999</v>
      </c>
      <c r="U32" s="17">
        <f t="shared" si="5"/>
        <v>3154.8983999999982</v>
      </c>
      <c r="V32" s="17" t="str">
        <f t="shared" si="6"/>
        <v>Y</v>
      </c>
      <c r="W32" s="17">
        <f t="shared" si="7"/>
        <v>35405.950000000004</v>
      </c>
      <c r="X32" s="17">
        <f t="shared" si="8"/>
        <v>11960.156999999999</v>
      </c>
      <c r="Y32" s="17">
        <f t="shared" si="9"/>
        <v>1004.653188</v>
      </c>
      <c r="Z32" s="17">
        <f t="shared" si="10"/>
        <v>12201.943188000001</v>
      </c>
      <c r="AA32" s="17">
        <f t="shared" si="14"/>
        <v>1004.6531880000002</v>
      </c>
      <c r="AB32" s="17">
        <f t="shared" si="0"/>
        <v>0</v>
      </c>
      <c r="AC32" s="17">
        <f t="shared" si="12"/>
        <v>0</v>
      </c>
      <c r="AD32" s="17">
        <v>213129.12</v>
      </c>
      <c r="AE32" s="17">
        <v>51989.24</v>
      </c>
      <c r="AF32" s="17">
        <v>712449</v>
      </c>
      <c r="AG32" s="17">
        <v>221691.01</v>
      </c>
      <c r="AH32" s="17">
        <v>806188.28</v>
      </c>
      <c r="AI32">
        <v>87.84</v>
      </c>
      <c r="AJ32">
        <v>0</v>
      </c>
      <c r="AK32" s="1">
        <v>3000</v>
      </c>
      <c r="AL32" s="1">
        <v>0</v>
      </c>
    </row>
    <row r="33" spans="1:38" x14ac:dyDescent="0.35">
      <c r="A33" t="s">
        <v>157</v>
      </c>
      <c r="B33" t="s">
        <v>158</v>
      </c>
      <c r="C33" s="2">
        <v>44713</v>
      </c>
      <c r="D33" s="3">
        <v>2.5863013698630137</v>
      </c>
      <c r="E33" s="3" t="s">
        <v>64</v>
      </c>
      <c r="F33" s="3" t="s">
        <v>14</v>
      </c>
      <c r="G33" t="s">
        <v>159</v>
      </c>
      <c r="H33" t="s">
        <v>160</v>
      </c>
      <c r="I33" t="s">
        <v>9</v>
      </c>
      <c r="J33" t="s">
        <v>9</v>
      </c>
      <c r="K33" s="17">
        <v>1247614.3400000001</v>
      </c>
      <c r="L33" s="17">
        <v>347466.41</v>
      </c>
      <c r="M33" s="10">
        <f t="shared" si="1"/>
        <v>0.27850466194545337</v>
      </c>
      <c r="N33" s="17">
        <v>18369.57</v>
      </c>
      <c r="O33" s="17">
        <v>0</v>
      </c>
      <c r="P33" s="17">
        <v>0</v>
      </c>
      <c r="Q33" s="17">
        <f t="shared" si="13"/>
        <v>18369.57</v>
      </c>
      <c r="R33" s="10">
        <f t="shared" si="2"/>
        <v>5.2867182183164128E-2</v>
      </c>
      <c r="S33" s="9">
        <f t="shared" si="3"/>
        <v>1</v>
      </c>
      <c r="T33" s="17">
        <f t="shared" si="4"/>
        <v>17373.320499999998</v>
      </c>
      <c r="U33" s="17">
        <f t="shared" si="5"/>
        <v>-996.24950000000172</v>
      </c>
      <c r="V33" s="17" t="str">
        <f t="shared" si="6"/>
        <v>N</v>
      </c>
      <c r="W33" s="17">
        <f t="shared" si="7"/>
        <v>62380.717000000004</v>
      </c>
      <c r="X33" s="17">
        <f t="shared" si="8"/>
        <v>17373.320499999998</v>
      </c>
      <c r="Y33" s="17">
        <f t="shared" si="9"/>
        <v>1216.132435</v>
      </c>
      <c r="Z33" s="17">
        <f t="shared" si="10"/>
        <v>19585.702434999999</v>
      </c>
      <c r="AA33" s="17">
        <f t="shared" si="14"/>
        <v>1216.1324349999995</v>
      </c>
      <c r="AB33" s="17">
        <f t="shared" si="0"/>
        <v>0</v>
      </c>
      <c r="AC33" s="17">
        <f t="shared" si="12"/>
        <v>0</v>
      </c>
      <c r="AD33" s="17">
        <v>1821.08</v>
      </c>
      <c r="AE33" s="17">
        <v>960.57</v>
      </c>
      <c r="AF33" s="17">
        <v>437818.96</v>
      </c>
      <c r="AG33" s="17">
        <v>123319.13</v>
      </c>
      <c r="AH33" s="17">
        <v>1098257.1599999999</v>
      </c>
      <c r="AI33">
        <v>113.6</v>
      </c>
      <c r="AJ33">
        <v>189.5</v>
      </c>
      <c r="AK33" s="1">
        <v>3000</v>
      </c>
      <c r="AL33" s="1">
        <v>5685</v>
      </c>
    </row>
    <row r="34" spans="1:38" x14ac:dyDescent="0.35">
      <c r="A34" t="s">
        <v>161</v>
      </c>
      <c r="B34" t="s">
        <v>162</v>
      </c>
      <c r="C34" s="2">
        <v>45355</v>
      </c>
      <c r="D34" s="3">
        <v>0.82739726027397265</v>
      </c>
      <c r="E34" s="3" t="s">
        <v>64</v>
      </c>
      <c r="F34" s="3" t="s">
        <v>14</v>
      </c>
      <c r="G34" t="s">
        <v>163</v>
      </c>
      <c r="H34" t="s">
        <v>164</v>
      </c>
      <c r="I34" t="s">
        <v>9</v>
      </c>
      <c r="J34" t="s">
        <v>9</v>
      </c>
      <c r="K34" s="17">
        <v>85938.4</v>
      </c>
      <c r="L34" s="17">
        <v>24821.610000000004</v>
      </c>
      <c r="M34" s="10">
        <f t="shared" si="1"/>
        <v>0.28883025515950966</v>
      </c>
      <c r="N34" s="17">
        <v>955.93999999999994</v>
      </c>
      <c r="O34" s="17">
        <v>0</v>
      </c>
      <c r="P34" s="17">
        <v>0</v>
      </c>
      <c r="Q34" s="17">
        <f t="shared" si="13"/>
        <v>955.93999999999994</v>
      </c>
      <c r="R34" s="10">
        <f t="shared" si="2"/>
        <v>3.8512409146707234E-2</v>
      </c>
      <c r="S34" s="9">
        <f t="shared" si="3"/>
        <v>1</v>
      </c>
      <c r="T34" s="17">
        <f t="shared" si="4"/>
        <v>1241.0805000000003</v>
      </c>
      <c r="U34" s="17">
        <f t="shared" si="5"/>
        <v>285.14050000000032</v>
      </c>
      <c r="V34" s="17" t="str">
        <f t="shared" si="6"/>
        <v>Y</v>
      </c>
      <c r="W34" s="17">
        <f t="shared" si="7"/>
        <v>4296.92</v>
      </c>
      <c r="X34" s="17">
        <f t="shared" si="8"/>
        <v>1241.0805000000003</v>
      </c>
      <c r="Y34" s="17">
        <f t="shared" si="9"/>
        <v>86.875635000000031</v>
      </c>
      <c r="Z34" s="17">
        <f t="shared" si="10"/>
        <v>1042.8156349999999</v>
      </c>
      <c r="AA34" s="17">
        <f t="shared" si="14"/>
        <v>86.875634999999988</v>
      </c>
      <c r="AB34" s="17">
        <f t="shared" si="0"/>
        <v>0</v>
      </c>
      <c r="AC34" s="17">
        <f t="shared" si="12"/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320000</v>
      </c>
      <c r="AI34">
        <v>26.86</v>
      </c>
      <c r="AJ34">
        <v>0</v>
      </c>
      <c r="AK34" s="1">
        <v>3000</v>
      </c>
      <c r="AL34" s="1">
        <v>0</v>
      </c>
    </row>
    <row r="35" spans="1:38" x14ac:dyDescent="0.35">
      <c r="A35" t="s">
        <v>165</v>
      </c>
      <c r="B35" t="s">
        <v>166</v>
      </c>
      <c r="C35" s="2">
        <v>44802</v>
      </c>
      <c r="D35" s="3">
        <v>2.3424657534246576</v>
      </c>
      <c r="E35" s="3" t="s">
        <v>64</v>
      </c>
      <c r="F35" s="3" t="s">
        <v>14</v>
      </c>
      <c r="G35" t="s">
        <v>167</v>
      </c>
      <c r="H35" t="s">
        <v>66</v>
      </c>
      <c r="I35" t="s">
        <v>9</v>
      </c>
      <c r="J35" t="s">
        <v>9</v>
      </c>
      <c r="K35" s="17">
        <v>2941104.22</v>
      </c>
      <c r="L35" s="17">
        <v>618758.56000000006</v>
      </c>
      <c r="M35" s="10">
        <f t="shared" si="1"/>
        <v>0.21038307850240004</v>
      </c>
      <c r="N35" s="17">
        <v>30390.57</v>
      </c>
      <c r="O35" s="17">
        <v>0</v>
      </c>
      <c r="P35" s="17">
        <v>1.0186340659856796E-10</v>
      </c>
      <c r="Q35" s="17">
        <f t="shared" si="13"/>
        <v>30390.569999999898</v>
      </c>
      <c r="R35" s="10">
        <f t="shared" si="2"/>
        <v>4.9115393248054452E-2</v>
      </c>
      <c r="S35" s="9">
        <f t="shared" si="3"/>
        <v>0.75</v>
      </c>
      <c r="T35" s="17">
        <f t="shared" si="4"/>
        <v>23203.446000000004</v>
      </c>
      <c r="U35" s="17">
        <f t="shared" si="5"/>
        <v>-7187.1239999998943</v>
      </c>
      <c r="V35" s="17" t="str">
        <f t="shared" si="6"/>
        <v>N</v>
      </c>
      <c r="W35" s="17">
        <f t="shared" si="7"/>
        <v>147055.21100000001</v>
      </c>
      <c r="X35" s="17">
        <f t="shared" si="8"/>
        <v>30937.928000000004</v>
      </c>
      <c r="Y35" s="17">
        <f t="shared" si="9"/>
        <v>1624.2412200000003</v>
      </c>
      <c r="Z35" s="17">
        <f t="shared" si="10"/>
        <v>32014.81122</v>
      </c>
      <c r="AA35" s="17">
        <f t="shared" si="14"/>
        <v>1624.2412199999999</v>
      </c>
      <c r="AB35" s="17">
        <f t="shared" si="0"/>
        <v>0</v>
      </c>
      <c r="AC35" s="17">
        <f t="shared" si="12"/>
        <v>0</v>
      </c>
      <c r="AD35" s="17">
        <v>168012.57</v>
      </c>
      <c r="AE35" s="17">
        <v>31234.37</v>
      </c>
      <c r="AF35" s="17">
        <v>876192.56</v>
      </c>
      <c r="AG35" s="17">
        <v>180584.74</v>
      </c>
      <c r="AH35" s="17">
        <v>4529188.04</v>
      </c>
      <c r="AI35">
        <v>64.94</v>
      </c>
      <c r="AJ35">
        <v>0</v>
      </c>
      <c r="AK35" s="1">
        <v>3000</v>
      </c>
      <c r="AL35" s="1">
        <v>0</v>
      </c>
    </row>
    <row r="36" spans="1:38" x14ac:dyDescent="0.35">
      <c r="A36" t="s">
        <v>168</v>
      </c>
      <c r="B36" t="s">
        <v>169</v>
      </c>
      <c r="C36" s="2">
        <v>42856</v>
      </c>
      <c r="D36" s="3">
        <v>7.6739726027397257</v>
      </c>
      <c r="E36" s="3" t="s">
        <v>64</v>
      </c>
      <c r="F36" s="3" t="s">
        <v>14</v>
      </c>
      <c r="G36" t="s">
        <v>170</v>
      </c>
      <c r="H36" t="s">
        <v>171</v>
      </c>
      <c r="I36" t="s">
        <v>9</v>
      </c>
      <c r="J36" t="s">
        <v>9</v>
      </c>
      <c r="K36" s="17">
        <v>1002942.78</v>
      </c>
      <c r="L36" s="17">
        <v>267812.02999999997</v>
      </c>
      <c r="M36" s="10">
        <f t="shared" si="1"/>
        <v>0.26702623054926422</v>
      </c>
      <c r="N36" s="17">
        <v>29999.97</v>
      </c>
      <c r="O36" s="17">
        <v>18060.810000000001</v>
      </c>
      <c r="P36" s="17">
        <v>351.94089075000375</v>
      </c>
      <c r="Q36" s="17">
        <f t="shared" si="13"/>
        <v>11587.219109249996</v>
      </c>
      <c r="R36" s="10">
        <f t="shared" si="2"/>
        <v>4.3266238298742585E-2</v>
      </c>
      <c r="S36" s="9">
        <f t="shared" si="3"/>
        <v>1</v>
      </c>
      <c r="T36" s="17">
        <f t="shared" si="4"/>
        <v>13390.601499999999</v>
      </c>
      <c r="U36" s="17">
        <f t="shared" si="5"/>
        <v>1803.3823907500027</v>
      </c>
      <c r="V36" s="17" t="str">
        <f t="shared" si="6"/>
        <v>Y</v>
      </c>
      <c r="W36" s="17">
        <f t="shared" si="7"/>
        <v>50147.139000000003</v>
      </c>
      <c r="X36" s="17">
        <f t="shared" si="8"/>
        <v>13390.601500000001</v>
      </c>
      <c r="Y36" s="17">
        <f t="shared" si="9"/>
        <v>937.34210500000017</v>
      </c>
      <c r="Z36" s="17">
        <f t="shared" si="10"/>
        <v>30937.312105000001</v>
      </c>
      <c r="AA36" s="17">
        <f t="shared" si="14"/>
        <v>937.34210499999972</v>
      </c>
      <c r="AB36" s="17">
        <f t="shared" si="0"/>
        <v>0</v>
      </c>
      <c r="AC36" s="17">
        <f t="shared" si="12"/>
        <v>0</v>
      </c>
      <c r="AD36" s="17">
        <v>1843850.51</v>
      </c>
      <c r="AE36" s="17">
        <v>637324.66</v>
      </c>
      <c r="AF36" s="17">
        <v>1397361.27</v>
      </c>
      <c r="AG36" s="17">
        <v>455884.53</v>
      </c>
      <c r="AH36" s="17">
        <v>1467934.86</v>
      </c>
      <c r="AI36">
        <v>68.319999999999993</v>
      </c>
      <c r="AJ36">
        <v>0</v>
      </c>
      <c r="AK36" s="1">
        <v>3000</v>
      </c>
      <c r="AL36" s="1">
        <v>0</v>
      </c>
    </row>
    <row r="37" spans="1:38" x14ac:dyDescent="0.35">
      <c r="A37" t="s">
        <v>172</v>
      </c>
      <c r="B37" t="s">
        <v>173</v>
      </c>
      <c r="C37" s="2">
        <v>45495</v>
      </c>
      <c r="D37" s="3">
        <v>0.44383561643835617</v>
      </c>
      <c r="E37" s="3" t="s">
        <v>64</v>
      </c>
      <c r="F37" s="3" t="s">
        <v>14</v>
      </c>
      <c r="G37" t="s">
        <v>174</v>
      </c>
      <c r="H37" t="s">
        <v>175</v>
      </c>
      <c r="I37" t="s">
        <v>9</v>
      </c>
      <c r="J37" t="s">
        <v>9</v>
      </c>
      <c r="K37" s="17">
        <v>513148.69</v>
      </c>
      <c r="L37" s="17">
        <v>129915.98</v>
      </c>
      <c r="M37" s="10">
        <f t="shared" si="1"/>
        <v>0.25317414334624921</v>
      </c>
      <c r="N37" s="17">
        <v>6195.85</v>
      </c>
      <c r="O37" s="17">
        <v>0</v>
      </c>
      <c r="P37" s="17">
        <v>1610.1849964875</v>
      </c>
      <c r="Q37" s="17">
        <f t="shared" si="13"/>
        <v>4585.6650035125003</v>
      </c>
      <c r="R37" s="10">
        <f t="shared" si="2"/>
        <v>3.5297159006247733E-2</v>
      </c>
      <c r="S37" s="9">
        <f t="shared" si="3"/>
        <v>1</v>
      </c>
      <c r="T37" s="17">
        <f t="shared" si="4"/>
        <v>6495.799</v>
      </c>
      <c r="U37" s="17">
        <f t="shared" si="5"/>
        <v>1910.1339964874996</v>
      </c>
      <c r="V37" s="17" t="str">
        <f t="shared" si="6"/>
        <v>Y</v>
      </c>
      <c r="W37" s="17">
        <f t="shared" si="7"/>
        <v>25657.434500000003</v>
      </c>
      <c r="X37" s="17">
        <f t="shared" si="8"/>
        <v>6495.7990000000009</v>
      </c>
      <c r="Y37" s="17">
        <f t="shared" si="9"/>
        <v>454.70593000000008</v>
      </c>
      <c r="Z37" s="17">
        <f t="shared" si="10"/>
        <v>6650.5559300000004</v>
      </c>
      <c r="AA37" s="17">
        <f t="shared" si="14"/>
        <v>454.70593000000008</v>
      </c>
      <c r="AB37" s="17">
        <f t="shared" si="0"/>
        <v>0</v>
      </c>
      <c r="AC37" s="17">
        <f t="shared" si="12"/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420325.88</v>
      </c>
      <c r="AI37">
        <v>122.08</v>
      </c>
      <c r="AJ37">
        <v>200</v>
      </c>
      <c r="AK37" s="1">
        <v>3000</v>
      </c>
      <c r="AL37" s="1">
        <v>2663.0136986301372</v>
      </c>
    </row>
    <row r="38" spans="1:38" x14ac:dyDescent="0.35">
      <c r="A38" t="s">
        <v>176</v>
      </c>
      <c r="B38" t="s">
        <v>177</v>
      </c>
      <c r="C38" s="2">
        <v>42177</v>
      </c>
      <c r="D38" s="3">
        <v>9.5342465753424666</v>
      </c>
      <c r="E38" s="3" t="s">
        <v>64</v>
      </c>
      <c r="F38" s="3" t="s">
        <v>14</v>
      </c>
      <c r="G38" t="s">
        <v>178</v>
      </c>
      <c r="H38" t="s">
        <v>153</v>
      </c>
      <c r="I38" t="s">
        <v>9</v>
      </c>
      <c r="J38" t="s">
        <v>9</v>
      </c>
      <c r="K38" s="17">
        <v>509650.46</v>
      </c>
      <c r="L38" s="17">
        <v>112204.85</v>
      </c>
      <c r="M38" s="10">
        <f t="shared" si="1"/>
        <v>0.22016040169962764</v>
      </c>
      <c r="N38" s="17">
        <v>3241.6899999999996</v>
      </c>
      <c r="O38" s="17">
        <v>0</v>
      </c>
      <c r="P38" s="17">
        <v>0</v>
      </c>
      <c r="Q38" s="17">
        <f t="shared" si="13"/>
        <v>3241.6899999999996</v>
      </c>
      <c r="R38" s="10">
        <f t="shared" si="2"/>
        <v>2.8890818890627272E-2</v>
      </c>
      <c r="S38" s="9">
        <f t="shared" si="3"/>
        <v>0.75</v>
      </c>
      <c r="T38" s="17">
        <f t="shared" si="4"/>
        <v>4207.6818750000002</v>
      </c>
      <c r="U38" s="17">
        <f t="shared" si="5"/>
        <v>965.99187500000062</v>
      </c>
      <c r="V38" s="17" t="str">
        <f t="shared" si="6"/>
        <v>Y</v>
      </c>
      <c r="W38" s="17">
        <f t="shared" si="7"/>
        <v>25482.523000000001</v>
      </c>
      <c r="X38" s="17">
        <f t="shared" si="8"/>
        <v>5610.2425000000003</v>
      </c>
      <c r="Y38" s="17">
        <f t="shared" si="9"/>
        <v>294.53773125000004</v>
      </c>
      <c r="Z38" s="17">
        <f t="shared" si="10"/>
        <v>3536.2277312499996</v>
      </c>
      <c r="AA38" s="17">
        <f t="shared" si="14"/>
        <v>294.53773124999998</v>
      </c>
      <c r="AB38" s="17">
        <f t="shared" si="0"/>
        <v>0</v>
      </c>
      <c r="AC38" s="17">
        <f t="shared" si="12"/>
        <v>0</v>
      </c>
      <c r="AD38" s="17">
        <v>342083.1</v>
      </c>
      <c r="AE38" s="17">
        <v>67427.570000000007</v>
      </c>
      <c r="AF38" s="17">
        <v>651883.89</v>
      </c>
      <c r="AG38" s="17">
        <v>131161.29999999999</v>
      </c>
      <c r="AH38" s="17">
        <v>795385.4</v>
      </c>
      <c r="AI38">
        <v>64.08</v>
      </c>
      <c r="AJ38">
        <v>0</v>
      </c>
      <c r="AK38" s="1">
        <v>3000</v>
      </c>
      <c r="AL38" s="1">
        <v>0</v>
      </c>
    </row>
    <row r="39" spans="1:38" x14ac:dyDescent="0.35">
      <c r="A39" t="s">
        <v>179</v>
      </c>
      <c r="B39" t="s">
        <v>180</v>
      </c>
      <c r="C39" s="2">
        <v>44886</v>
      </c>
      <c r="D39" s="3">
        <v>2.1123287671232878</v>
      </c>
      <c r="E39" s="3" t="s">
        <v>64</v>
      </c>
      <c r="F39" s="3" t="s">
        <v>14</v>
      </c>
      <c r="G39" t="s">
        <v>181</v>
      </c>
      <c r="H39" t="s">
        <v>96</v>
      </c>
      <c r="I39" t="s">
        <v>9</v>
      </c>
      <c r="J39" t="s">
        <v>9</v>
      </c>
      <c r="K39" s="17">
        <v>248015.01</v>
      </c>
      <c r="L39" s="17">
        <v>52476.700000000012</v>
      </c>
      <c r="M39" s="10">
        <f t="shared" si="1"/>
        <v>0.21158679065432373</v>
      </c>
      <c r="N39" s="17">
        <v>1610.76</v>
      </c>
      <c r="O39" s="17">
        <v>0</v>
      </c>
      <c r="P39" s="17">
        <v>0</v>
      </c>
      <c r="Q39" s="17">
        <f t="shared" si="13"/>
        <v>1610.76</v>
      </c>
      <c r="R39" s="10">
        <f t="shared" si="2"/>
        <v>3.0694765486396814E-2</v>
      </c>
      <c r="S39" s="9">
        <f t="shared" si="3"/>
        <v>0.75</v>
      </c>
      <c r="T39" s="17">
        <f t="shared" si="4"/>
        <v>1967.8762500000007</v>
      </c>
      <c r="U39" s="17">
        <f t="shared" si="5"/>
        <v>357.11625000000072</v>
      </c>
      <c r="V39" s="17" t="str">
        <f t="shared" si="6"/>
        <v>Y</v>
      </c>
      <c r="W39" s="17">
        <f t="shared" si="7"/>
        <v>12400.750500000002</v>
      </c>
      <c r="X39" s="17">
        <f t="shared" si="8"/>
        <v>2623.8350000000009</v>
      </c>
      <c r="Y39" s="17">
        <f t="shared" si="9"/>
        <v>137.75133750000006</v>
      </c>
      <c r="Z39" s="17">
        <f t="shared" si="10"/>
        <v>1748.5113375000001</v>
      </c>
      <c r="AA39" s="17">
        <f t="shared" si="14"/>
        <v>137.75133750000009</v>
      </c>
      <c r="AB39" s="17">
        <f t="shared" si="0"/>
        <v>0</v>
      </c>
      <c r="AC39" s="17">
        <f t="shared" si="12"/>
        <v>0</v>
      </c>
      <c r="AD39" s="17">
        <v>0</v>
      </c>
      <c r="AE39" s="17">
        <v>0</v>
      </c>
      <c r="AF39" s="17">
        <v>56126.27</v>
      </c>
      <c r="AG39" s="17">
        <v>10342.89</v>
      </c>
      <c r="AH39" s="17">
        <v>479998.51</v>
      </c>
      <c r="AI39">
        <v>51.67</v>
      </c>
      <c r="AJ39">
        <v>0</v>
      </c>
      <c r="AK39" s="1">
        <v>3000</v>
      </c>
      <c r="AL39" s="1">
        <v>0</v>
      </c>
    </row>
    <row r="40" spans="1:38" x14ac:dyDescent="0.35">
      <c r="A40" t="s">
        <v>182</v>
      </c>
      <c r="B40" t="s">
        <v>183</v>
      </c>
      <c r="C40" s="2">
        <v>44662</v>
      </c>
      <c r="D40" s="3">
        <v>2.7260273972602738</v>
      </c>
      <c r="E40" s="3" t="s">
        <v>64</v>
      </c>
      <c r="F40" s="3" t="s">
        <v>14</v>
      </c>
      <c r="G40" t="s">
        <v>184</v>
      </c>
      <c r="H40" t="s">
        <v>185</v>
      </c>
      <c r="I40" t="s">
        <v>9</v>
      </c>
      <c r="J40" t="s">
        <v>9</v>
      </c>
      <c r="K40" s="17">
        <v>1967647.28</v>
      </c>
      <c r="L40" s="17">
        <v>493547.51</v>
      </c>
      <c r="M40" s="10">
        <f t="shared" si="1"/>
        <v>0.25083129228323892</v>
      </c>
      <c r="N40" s="17">
        <v>25478.699999999997</v>
      </c>
      <c r="O40" s="17">
        <v>0</v>
      </c>
      <c r="P40" s="17">
        <v>226.04745566249949</v>
      </c>
      <c r="Q40" s="17">
        <f t="shared" si="13"/>
        <v>25252.652544337499</v>
      </c>
      <c r="R40" s="10">
        <f t="shared" si="2"/>
        <v>5.1165596082811765E-2</v>
      </c>
      <c r="S40" s="9">
        <f t="shared" si="3"/>
        <v>1</v>
      </c>
      <c r="T40" s="17">
        <f t="shared" si="4"/>
        <v>24677.375500000002</v>
      </c>
      <c r="U40" s="17">
        <f t="shared" si="5"/>
        <v>-575.2770443374975</v>
      </c>
      <c r="V40" s="17" t="str">
        <f t="shared" si="6"/>
        <v>N</v>
      </c>
      <c r="W40" s="17">
        <f t="shared" si="7"/>
        <v>98382.364000000001</v>
      </c>
      <c r="X40" s="17">
        <f t="shared" si="8"/>
        <v>24677.375500000002</v>
      </c>
      <c r="Y40" s="17">
        <f t="shared" si="9"/>
        <v>1727.4162850000002</v>
      </c>
      <c r="Z40" s="17">
        <f t="shared" ref="Z40:Z62" si="15">Y40+N40</f>
        <v>27206.116284999996</v>
      </c>
      <c r="AA40" s="17">
        <f t="shared" si="14"/>
        <v>1727.4162849999993</v>
      </c>
      <c r="AB40" s="17">
        <f t="shared" si="0"/>
        <v>0</v>
      </c>
      <c r="AC40" s="17">
        <f t="shared" si="12"/>
        <v>0</v>
      </c>
      <c r="AD40" s="17">
        <v>686798.06</v>
      </c>
      <c r="AE40" s="17">
        <v>170181.63</v>
      </c>
      <c r="AF40" s="17">
        <v>1909511.16</v>
      </c>
      <c r="AG40" s="17">
        <v>488810.09</v>
      </c>
      <c r="AH40" s="17">
        <v>2558711.0499999998</v>
      </c>
      <c r="AI40">
        <v>76.900000000000006</v>
      </c>
      <c r="AJ40">
        <v>0</v>
      </c>
      <c r="AK40" s="1">
        <v>3000</v>
      </c>
      <c r="AL40" s="1">
        <v>0</v>
      </c>
    </row>
    <row r="41" spans="1:38" x14ac:dyDescent="0.35">
      <c r="A41" t="s">
        <v>186</v>
      </c>
      <c r="B41" t="s">
        <v>187</v>
      </c>
      <c r="C41" s="2">
        <v>44725</v>
      </c>
      <c r="D41" s="3">
        <v>2.5534246575342467</v>
      </c>
      <c r="E41" s="3" t="s">
        <v>64</v>
      </c>
      <c r="F41" s="3" t="s">
        <v>14</v>
      </c>
      <c r="G41" t="s">
        <v>188</v>
      </c>
      <c r="H41" t="s">
        <v>116</v>
      </c>
      <c r="I41" t="s">
        <v>9</v>
      </c>
      <c r="J41" t="s">
        <v>9</v>
      </c>
      <c r="K41" s="17">
        <v>1660565.56</v>
      </c>
      <c r="L41" s="17">
        <v>390863.00999999995</v>
      </c>
      <c r="M41" s="10">
        <f t="shared" si="1"/>
        <v>0.23537945108291897</v>
      </c>
      <c r="N41" s="17">
        <v>18313.350000000002</v>
      </c>
      <c r="O41" s="17">
        <v>0</v>
      </c>
      <c r="P41" s="17">
        <v>0</v>
      </c>
      <c r="Q41" s="17">
        <f t="shared" si="13"/>
        <v>18313.350000000002</v>
      </c>
      <c r="R41" s="10">
        <f t="shared" si="2"/>
        <v>4.6853627822187639E-2</v>
      </c>
      <c r="S41" s="9">
        <f t="shared" si="3"/>
        <v>0.75</v>
      </c>
      <c r="T41" s="17">
        <f t="shared" si="4"/>
        <v>14657.362874999999</v>
      </c>
      <c r="U41" s="17">
        <f t="shared" si="5"/>
        <v>-3655.9871250000033</v>
      </c>
      <c r="V41" s="17" t="str">
        <f t="shared" si="6"/>
        <v>N</v>
      </c>
      <c r="W41" s="17">
        <f t="shared" si="7"/>
        <v>83028.278000000006</v>
      </c>
      <c r="X41" s="17">
        <f t="shared" si="8"/>
        <v>19543.1505</v>
      </c>
      <c r="Y41" s="17">
        <f t="shared" si="9"/>
        <v>1026.01540125</v>
      </c>
      <c r="Z41" s="17">
        <f t="shared" si="15"/>
        <v>19339.365401250001</v>
      </c>
      <c r="AA41" s="17">
        <f t="shared" si="14"/>
        <v>1026.0154012499988</v>
      </c>
      <c r="AB41" s="17">
        <f t="shared" si="0"/>
        <v>0</v>
      </c>
      <c r="AC41" s="17">
        <f t="shared" si="12"/>
        <v>0</v>
      </c>
      <c r="AD41" s="17">
        <v>3230.75</v>
      </c>
      <c r="AE41" s="17">
        <v>1262.58</v>
      </c>
      <c r="AF41" s="17">
        <v>696380.92</v>
      </c>
      <c r="AG41" s="17">
        <v>149000.41</v>
      </c>
      <c r="AH41" s="17">
        <v>1955516.94</v>
      </c>
      <c r="AI41">
        <v>84.92</v>
      </c>
      <c r="AJ41">
        <v>0</v>
      </c>
      <c r="AK41" s="1">
        <v>3000</v>
      </c>
      <c r="AL41" s="1">
        <v>0</v>
      </c>
    </row>
    <row r="42" spans="1:38" x14ac:dyDescent="0.35">
      <c r="A42" t="s">
        <v>189</v>
      </c>
      <c r="B42" t="s">
        <v>190</v>
      </c>
      <c r="C42" s="2">
        <v>42751</v>
      </c>
      <c r="D42" s="3">
        <v>7.9616438356164387</v>
      </c>
      <c r="E42" s="3" t="s">
        <v>64</v>
      </c>
      <c r="F42" s="3" t="s">
        <v>14</v>
      </c>
      <c r="G42" t="s">
        <v>191</v>
      </c>
      <c r="H42" t="s">
        <v>192</v>
      </c>
      <c r="I42" t="s">
        <v>9</v>
      </c>
      <c r="J42" t="s">
        <v>9</v>
      </c>
      <c r="K42" s="17">
        <v>3103675.64</v>
      </c>
      <c r="L42" s="17">
        <v>809791.04</v>
      </c>
      <c r="M42" s="10">
        <f t="shared" si="1"/>
        <v>0.26091355345367212</v>
      </c>
      <c r="N42" s="17">
        <v>52391.17</v>
      </c>
      <c r="O42" s="17">
        <v>0</v>
      </c>
      <c r="P42" s="17">
        <v>0</v>
      </c>
      <c r="Q42" s="17">
        <f t="shared" si="13"/>
        <v>52391.17</v>
      </c>
      <c r="R42" s="10">
        <f t="shared" si="2"/>
        <v>6.4697147056603635E-2</v>
      </c>
      <c r="S42" s="9">
        <f t="shared" si="3"/>
        <v>1</v>
      </c>
      <c r="T42" s="17">
        <f t="shared" si="4"/>
        <v>40489.552000000003</v>
      </c>
      <c r="U42" s="17">
        <f t="shared" si="5"/>
        <v>-11901.617999999995</v>
      </c>
      <c r="V42" s="17" t="str">
        <f t="shared" si="6"/>
        <v>N</v>
      </c>
      <c r="W42" s="17">
        <f t="shared" si="7"/>
        <v>155183.78200000001</v>
      </c>
      <c r="X42" s="17">
        <f t="shared" si="8"/>
        <v>40489.552000000003</v>
      </c>
      <c r="Y42" s="17">
        <f t="shared" si="9"/>
        <v>2834.2686400000007</v>
      </c>
      <c r="Z42" s="17">
        <f t="shared" si="15"/>
        <v>55225.43864</v>
      </c>
      <c r="AA42" s="17">
        <f t="shared" si="14"/>
        <v>2834.2686400000021</v>
      </c>
      <c r="AB42" s="17">
        <f t="shared" si="0"/>
        <v>0</v>
      </c>
      <c r="AC42" s="17">
        <f t="shared" si="12"/>
        <v>0</v>
      </c>
      <c r="AD42" s="17">
        <v>1494066.23</v>
      </c>
      <c r="AE42" s="17">
        <v>393158.56</v>
      </c>
      <c r="AF42" s="17">
        <v>2032702.72</v>
      </c>
      <c r="AG42" s="17">
        <v>526873.62</v>
      </c>
      <c r="AH42" s="17">
        <v>2745788.55</v>
      </c>
      <c r="AI42">
        <v>113.03</v>
      </c>
      <c r="AJ42">
        <v>185.23</v>
      </c>
      <c r="AK42" s="1">
        <v>3000</v>
      </c>
      <c r="AL42" s="1">
        <v>5556.75</v>
      </c>
    </row>
    <row r="43" spans="1:38" x14ac:dyDescent="0.35">
      <c r="A43" t="s">
        <v>193</v>
      </c>
      <c r="B43" t="s">
        <v>194</v>
      </c>
      <c r="C43" s="2">
        <v>45293</v>
      </c>
      <c r="D43" s="3">
        <v>0.99726027397260275</v>
      </c>
      <c r="E43" s="3" t="s">
        <v>64</v>
      </c>
      <c r="F43" s="3" t="s">
        <v>14</v>
      </c>
      <c r="G43" t="s">
        <v>195</v>
      </c>
      <c r="H43" t="s">
        <v>116</v>
      </c>
      <c r="I43" t="s">
        <v>9</v>
      </c>
      <c r="J43" t="s">
        <v>9</v>
      </c>
      <c r="K43" s="17">
        <v>753865.84</v>
      </c>
      <c r="L43" s="17">
        <v>254065.62</v>
      </c>
      <c r="M43" s="10">
        <f t="shared" si="1"/>
        <v>0.33701702149018981</v>
      </c>
      <c r="N43" s="17">
        <v>12396.88</v>
      </c>
      <c r="O43" s="17">
        <v>0</v>
      </c>
      <c r="P43" s="17">
        <v>0</v>
      </c>
      <c r="Q43" s="17">
        <f t="shared" si="13"/>
        <v>12396.88</v>
      </c>
      <c r="R43" s="10">
        <f t="shared" si="2"/>
        <v>4.8794008414046734E-2</v>
      </c>
      <c r="S43" s="9">
        <f t="shared" si="3"/>
        <v>1.2</v>
      </c>
      <c r="T43" s="17">
        <f t="shared" si="4"/>
        <v>15243.9372</v>
      </c>
      <c r="U43" s="17">
        <f t="shared" si="5"/>
        <v>2847.0572000000011</v>
      </c>
      <c r="V43" s="17" t="str">
        <f t="shared" si="6"/>
        <v>Y</v>
      </c>
      <c r="W43" s="17">
        <f t="shared" si="7"/>
        <v>37693.292000000001</v>
      </c>
      <c r="X43" s="17">
        <f t="shared" si="8"/>
        <v>12703.280999999999</v>
      </c>
      <c r="Y43" s="17">
        <f t="shared" si="9"/>
        <v>1067.0756039999999</v>
      </c>
      <c r="Z43" s="17">
        <f t="shared" si="15"/>
        <v>13463.955603999999</v>
      </c>
      <c r="AA43" s="17">
        <f t="shared" si="14"/>
        <v>1067.0756039999997</v>
      </c>
      <c r="AB43" s="17">
        <f t="shared" si="0"/>
        <v>0</v>
      </c>
      <c r="AC43" s="17">
        <f t="shared" si="12"/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831680.01</v>
      </c>
      <c r="AI43">
        <v>90.64</v>
      </c>
      <c r="AJ43">
        <v>0</v>
      </c>
      <c r="AK43" s="1">
        <v>3000</v>
      </c>
      <c r="AL43" s="1">
        <v>0</v>
      </c>
    </row>
    <row r="44" spans="1:38" x14ac:dyDescent="0.35">
      <c r="A44" t="s">
        <v>196</v>
      </c>
      <c r="B44" t="s">
        <v>197</v>
      </c>
      <c r="C44" s="2">
        <v>43731</v>
      </c>
      <c r="D44" s="3">
        <v>5.2767123287671236</v>
      </c>
      <c r="E44" s="3" t="s">
        <v>64</v>
      </c>
      <c r="F44" s="3" t="s">
        <v>14</v>
      </c>
      <c r="G44" t="s">
        <v>198</v>
      </c>
      <c r="H44" t="s">
        <v>100</v>
      </c>
      <c r="I44" t="s">
        <v>9</v>
      </c>
      <c r="J44" t="s">
        <v>9</v>
      </c>
      <c r="K44" s="17">
        <v>1152814.6299999999</v>
      </c>
      <c r="L44" s="17">
        <v>324718.93</v>
      </c>
      <c r="M44" s="10">
        <f t="shared" si="1"/>
        <v>0.28167488644726862</v>
      </c>
      <c r="N44" s="17">
        <v>16843.93</v>
      </c>
      <c r="O44" s="17">
        <v>0</v>
      </c>
      <c r="P44" s="17">
        <v>600.19314097500046</v>
      </c>
      <c r="Q44" s="17">
        <f t="shared" si="13"/>
        <v>16243.736859025001</v>
      </c>
      <c r="R44" s="10">
        <f t="shared" si="2"/>
        <v>5.00239910836889E-2</v>
      </c>
      <c r="S44" s="9">
        <f t="shared" si="3"/>
        <v>1</v>
      </c>
      <c r="T44" s="17">
        <f t="shared" si="4"/>
        <v>16235.9465</v>
      </c>
      <c r="U44" s="17">
        <f t="shared" si="5"/>
        <v>-7.7903590250007255</v>
      </c>
      <c r="V44" s="17" t="str">
        <f t="shared" si="6"/>
        <v>N</v>
      </c>
      <c r="W44" s="17">
        <f t="shared" si="7"/>
        <v>57640.731499999994</v>
      </c>
      <c r="X44" s="17">
        <f t="shared" si="8"/>
        <v>16235.946499999998</v>
      </c>
      <c r="Y44" s="17">
        <f t="shared" si="9"/>
        <v>1136.516255</v>
      </c>
      <c r="Z44" s="17">
        <f t="shared" si="15"/>
        <v>17980.446254999999</v>
      </c>
      <c r="AA44" s="17">
        <f t="shared" si="14"/>
        <v>1136.5162549999986</v>
      </c>
      <c r="AB44" s="17">
        <f t="shared" si="0"/>
        <v>0</v>
      </c>
      <c r="AC44" s="17">
        <f t="shared" si="12"/>
        <v>0</v>
      </c>
      <c r="AD44" s="17">
        <v>1199487.42</v>
      </c>
      <c r="AE44" s="17">
        <v>323694.21000000002</v>
      </c>
      <c r="AF44" s="17">
        <v>1393515.7</v>
      </c>
      <c r="AG44" s="17">
        <v>385102.13</v>
      </c>
      <c r="AH44" s="17">
        <v>1681871.43</v>
      </c>
      <c r="AI44">
        <v>68.540000000000006</v>
      </c>
      <c r="AJ44">
        <v>0</v>
      </c>
      <c r="AK44" s="1">
        <v>3000</v>
      </c>
      <c r="AL44" s="1">
        <v>0</v>
      </c>
    </row>
    <row r="45" spans="1:38" x14ac:dyDescent="0.35">
      <c r="A45" t="s">
        <v>199</v>
      </c>
      <c r="B45" t="s">
        <v>200</v>
      </c>
      <c r="C45" s="2">
        <v>44802</v>
      </c>
      <c r="D45" s="3">
        <v>2.3424657534246576</v>
      </c>
      <c r="E45" s="3" t="s">
        <v>64</v>
      </c>
      <c r="F45" s="3" t="s">
        <v>14</v>
      </c>
      <c r="G45" t="s">
        <v>201</v>
      </c>
      <c r="H45" t="s">
        <v>175</v>
      </c>
      <c r="I45" t="s">
        <v>9</v>
      </c>
      <c r="J45" t="s">
        <v>9</v>
      </c>
      <c r="K45" s="17">
        <v>130143.23</v>
      </c>
      <c r="L45" s="17">
        <v>25412.739999999998</v>
      </c>
      <c r="M45" s="10">
        <f t="shared" si="1"/>
        <v>0.19526747568813221</v>
      </c>
      <c r="N45" s="17">
        <v>878.87999999999988</v>
      </c>
      <c r="O45" s="17">
        <v>0</v>
      </c>
      <c r="P45" s="17">
        <v>0</v>
      </c>
      <c r="Q45" s="17">
        <f t="shared" si="13"/>
        <v>878.87999999999988</v>
      </c>
      <c r="R45" s="10">
        <f t="shared" si="2"/>
        <v>3.4584228225685222E-2</v>
      </c>
      <c r="S45" s="9">
        <f t="shared" si="3"/>
        <v>0.75</v>
      </c>
      <c r="T45" s="17">
        <f t="shared" si="4"/>
        <v>952.97775000000001</v>
      </c>
      <c r="U45" s="17">
        <f t="shared" si="5"/>
        <v>74.097750000000133</v>
      </c>
      <c r="V45" s="17" t="str">
        <f t="shared" si="6"/>
        <v>Y</v>
      </c>
      <c r="W45" s="17">
        <f t="shared" si="7"/>
        <v>6507.1615000000002</v>
      </c>
      <c r="X45" s="17">
        <f t="shared" si="8"/>
        <v>1270.6369999999999</v>
      </c>
      <c r="Y45" s="17">
        <f t="shared" si="9"/>
        <v>66.708442500000004</v>
      </c>
      <c r="Z45" s="17">
        <f t="shared" si="15"/>
        <v>945.58844249999993</v>
      </c>
      <c r="AA45" s="17">
        <f t="shared" si="14"/>
        <v>66.708442500000046</v>
      </c>
      <c r="AB45" s="17">
        <f t="shared" si="0"/>
        <v>0</v>
      </c>
      <c r="AC45" s="17">
        <f t="shared" si="12"/>
        <v>0</v>
      </c>
      <c r="AD45" s="17">
        <v>0</v>
      </c>
      <c r="AE45" s="17">
        <v>0</v>
      </c>
      <c r="AF45" s="17">
        <v>47985.89</v>
      </c>
      <c r="AG45" s="17">
        <v>12065.36</v>
      </c>
      <c r="AH45" s="17">
        <v>82651.820000000007</v>
      </c>
      <c r="AI45">
        <v>157.46</v>
      </c>
      <c r="AJ45">
        <v>200</v>
      </c>
      <c r="AK45" s="1">
        <v>3000</v>
      </c>
      <c r="AL45" s="1">
        <v>6000</v>
      </c>
    </row>
    <row r="46" spans="1:38" x14ac:dyDescent="0.35">
      <c r="A46" t="s">
        <v>202</v>
      </c>
      <c r="B46" t="s">
        <v>203</v>
      </c>
      <c r="C46" s="2">
        <v>45047</v>
      </c>
      <c r="D46" s="3">
        <v>1.6712328767123288</v>
      </c>
      <c r="E46" s="3" t="s">
        <v>64</v>
      </c>
      <c r="F46" s="3" t="s">
        <v>14</v>
      </c>
      <c r="G46" t="s">
        <v>204</v>
      </c>
      <c r="H46" t="s">
        <v>205</v>
      </c>
      <c r="I46" t="s">
        <v>9</v>
      </c>
      <c r="J46" t="s">
        <v>9</v>
      </c>
      <c r="K46" s="17">
        <v>633130.97</v>
      </c>
      <c r="L46" s="17">
        <v>131828.5</v>
      </c>
      <c r="M46" s="10">
        <f t="shared" si="1"/>
        <v>0.20821679280670791</v>
      </c>
      <c r="N46" s="17">
        <v>15544.990000000002</v>
      </c>
      <c r="O46" s="17">
        <v>10390.07</v>
      </c>
      <c r="P46" s="17">
        <v>2112.1544227500272</v>
      </c>
      <c r="Q46" s="17">
        <f t="shared" si="13"/>
        <v>3042.7655772499747</v>
      </c>
      <c r="R46" s="10">
        <f t="shared" si="2"/>
        <v>2.3081242502569436E-2</v>
      </c>
      <c r="S46" s="9">
        <f t="shared" si="3"/>
        <v>0.75</v>
      </c>
      <c r="T46" s="17">
        <f t="shared" si="4"/>
        <v>4943.5687500000004</v>
      </c>
      <c r="U46" s="17">
        <f t="shared" si="5"/>
        <v>1900.8031727500256</v>
      </c>
      <c r="V46" s="17" t="str">
        <f t="shared" si="6"/>
        <v>Y</v>
      </c>
      <c r="W46" s="17">
        <f t="shared" si="7"/>
        <v>31656.548500000001</v>
      </c>
      <c r="X46" s="17">
        <f t="shared" si="8"/>
        <v>6591.4250000000002</v>
      </c>
      <c r="Y46" s="17">
        <f t="shared" si="9"/>
        <v>346.04981250000003</v>
      </c>
      <c r="Z46" s="17">
        <f t="shared" si="15"/>
        <v>15891.039812500001</v>
      </c>
      <c r="AA46" s="17">
        <f t="shared" si="14"/>
        <v>346.04981249999946</v>
      </c>
      <c r="AB46" s="17">
        <f t="shared" si="0"/>
        <v>0</v>
      </c>
      <c r="AC46" s="17">
        <f t="shared" si="12"/>
        <v>0</v>
      </c>
      <c r="AD46" s="17">
        <v>0</v>
      </c>
      <c r="AE46" s="17">
        <v>0</v>
      </c>
      <c r="AF46" s="17">
        <v>63891.19</v>
      </c>
      <c r="AG46" s="17">
        <v>16964.240000000002</v>
      </c>
      <c r="AH46" s="17">
        <v>874452.07</v>
      </c>
      <c r="AI46">
        <v>72.400000000000006</v>
      </c>
      <c r="AJ46">
        <v>0</v>
      </c>
      <c r="AK46" s="1">
        <v>3000</v>
      </c>
      <c r="AL46" s="1">
        <v>0</v>
      </c>
    </row>
    <row r="47" spans="1:38" x14ac:dyDescent="0.35">
      <c r="A47" t="s">
        <v>206</v>
      </c>
      <c r="B47" t="s">
        <v>207</v>
      </c>
      <c r="C47" s="2">
        <v>44109</v>
      </c>
      <c r="D47" s="3">
        <v>4.2410958904109588</v>
      </c>
      <c r="E47" s="3" t="s">
        <v>64</v>
      </c>
      <c r="F47" s="3" t="s">
        <v>14</v>
      </c>
      <c r="G47" t="s">
        <v>208</v>
      </c>
      <c r="H47" t="s">
        <v>209</v>
      </c>
      <c r="I47" t="s">
        <v>9</v>
      </c>
      <c r="J47" t="s">
        <v>9</v>
      </c>
      <c r="K47" s="17">
        <v>1046097.11</v>
      </c>
      <c r="L47" s="17">
        <v>339553.08999999997</v>
      </c>
      <c r="M47" s="10">
        <f t="shared" si="1"/>
        <v>0.32459041015800144</v>
      </c>
      <c r="N47" s="17">
        <v>18026.680000000004</v>
      </c>
      <c r="O47" s="17">
        <v>0</v>
      </c>
      <c r="P47" s="17">
        <v>0</v>
      </c>
      <c r="Q47" s="17">
        <f t="shared" si="13"/>
        <v>18026.680000000004</v>
      </c>
      <c r="R47" s="10">
        <f t="shared" si="2"/>
        <v>5.308942999163991E-2</v>
      </c>
      <c r="S47" s="9">
        <f t="shared" si="3"/>
        <v>1.2</v>
      </c>
      <c r="T47" s="17">
        <f t="shared" si="4"/>
        <v>20373.185399999998</v>
      </c>
      <c r="U47" s="17">
        <f t="shared" si="5"/>
        <v>2346.5053999999946</v>
      </c>
      <c r="V47" s="17" t="str">
        <f t="shared" si="6"/>
        <v>Y</v>
      </c>
      <c r="W47" s="17">
        <f t="shared" si="7"/>
        <v>52304.855500000005</v>
      </c>
      <c r="X47" s="17">
        <f t="shared" si="8"/>
        <v>16977.654500000001</v>
      </c>
      <c r="Y47" s="17">
        <f t="shared" si="9"/>
        <v>1426.1229780000001</v>
      </c>
      <c r="Z47" s="17">
        <f t="shared" si="15"/>
        <v>19452.802978000003</v>
      </c>
      <c r="AA47" s="17">
        <f t="shared" si="14"/>
        <v>1426.1229779999994</v>
      </c>
      <c r="AB47" s="17">
        <f t="shared" si="0"/>
        <v>0</v>
      </c>
      <c r="AC47" s="17">
        <f t="shared" si="12"/>
        <v>0</v>
      </c>
      <c r="AD47" s="17">
        <v>537345.31999999995</v>
      </c>
      <c r="AE47" s="17">
        <v>172788.91</v>
      </c>
      <c r="AF47" s="17">
        <v>791167.55</v>
      </c>
      <c r="AG47" s="17">
        <v>250747.62</v>
      </c>
      <c r="AH47" s="17">
        <v>1035623.44</v>
      </c>
      <c r="AI47">
        <v>101.01</v>
      </c>
      <c r="AJ47">
        <v>105.05</v>
      </c>
      <c r="AK47" s="1">
        <v>3000</v>
      </c>
      <c r="AL47" s="1">
        <v>3151.5</v>
      </c>
    </row>
    <row r="48" spans="1:38" x14ac:dyDescent="0.35">
      <c r="A48" t="s">
        <v>210</v>
      </c>
      <c r="B48" t="s">
        <v>211</v>
      </c>
      <c r="C48" s="2">
        <v>45551</v>
      </c>
      <c r="D48" s="3">
        <v>0.29041095890410956</v>
      </c>
      <c r="E48" s="3" t="s">
        <v>64</v>
      </c>
      <c r="F48" s="3" t="s">
        <v>14</v>
      </c>
      <c r="G48" t="s">
        <v>212</v>
      </c>
      <c r="H48" t="s">
        <v>66</v>
      </c>
      <c r="I48" t="s">
        <v>9</v>
      </c>
      <c r="J48" t="s">
        <v>9</v>
      </c>
      <c r="K48" s="17">
        <v>10574.42</v>
      </c>
      <c r="L48" s="17">
        <v>2744.6</v>
      </c>
      <c r="M48" s="10">
        <f t="shared" si="1"/>
        <v>0.25955087844061425</v>
      </c>
      <c r="N48" s="17">
        <v>85.789999999999992</v>
      </c>
      <c r="O48" s="17">
        <v>0</v>
      </c>
      <c r="P48" s="17">
        <v>34541.799058297533</v>
      </c>
      <c r="Q48" s="17">
        <f t="shared" si="13"/>
        <v>-34456.009058297532</v>
      </c>
      <c r="R48" s="10">
        <f t="shared" si="2"/>
        <v>-12.554109545397338</v>
      </c>
      <c r="S48" s="9">
        <f t="shared" si="3"/>
        <v>1</v>
      </c>
      <c r="T48" s="17">
        <f t="shared" si="4"/>
        <v>137.22999999999999</v>
      </c>
      <c r="U48" s="17">
        <f t="shared" si="5"/>
        <v>34593.239058297535</v>
      </c>
      <c r="V48" s="17" t="str">
        <f t="shared" si="6"/>
        <v>Y</v>
      </c>
      <c r="W48" s="17">
        <f t="shared" si="7"/>
        <v>528.721</v>
      </c>
      <c r="X48" s="17">
        <f t="shared" si="8"/>
        <v>137.23000000000002</v>
      </c>
      <c r="Y48" s="17">
        <f t="shared" si="9"/>
        <v>9.6061000000000014</v>
      </c>
      <c r="Z48" s="17">
        <f t="shared" si="15"/>
        <v>95.39609999999999</v>
      </c>
      <c r="AA48" s="17">
        <f t="shared" si="14"/>
        <v>9.6060999999999979</v>
      </c>
      <c r="AB48" s="17">
        <f t="shared" si="0"/>
        <v>0</v>
      </c>
      <c r="AC48" s="17">
        <f t="shared" si="12"/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>
        <v>0</v>
      </c>
      <c r="AJ48">
        <v>0</v>
      </c>
      <c r="AK48" s="1">
        <v>3000</v>
      </c>
      <c r="AL48" s="1">
        <v>0</v>
      </c>
    </row>
    <row r="49" spans="1:38" x14ac:dyDescent="0.35">
      <c r="A49" t="s">
        <v>213</v>
      </c>
      <c r="B49" t="s">
        <v>214</v>
      </c>
      <c r="C49" s="2">
        <v>44823</v>
      </c>
      <c r="D49" s="3">
        <v>2.2849315068493152</v>
      </c>
      <c r="E49" s="3" t="s">
        <v>64</v>
      </c>
      <c r="F49" s="3" t="s">
        <v>14</v>
      </c>
      <c r="G49" t="s">
        <v>215</v>
      </c>
      <c r="H49" t="s">
        <v>216</v>
      </c>
      <c r="I49" t="s">
        <v>9</v>
      </c>
      <c r="J49" t="s">
        <v>9</v>
      </c>
      <c r="K49" s="17">
        <v>354866.84</v>
      </c>
      <c r="L49" s="17">
        <v>81642.19</v>
      </c>
      <c r="M49" s="10">
        <f t="shared" si="1"/>
        <v>0.23006429679369308</v>
      </c>
      <c r="N49" s="17">
        <v>2575.9299999999998</v>
      </c>
      <c r="O49" s="17">
        <v>0</v>
      </c>
      <c r="P49" s="17">
        <v>187.86810735000017</v>
      </c>
      <c r="Q49" s="17">
        <f t="shared" si="13"/>
        <v>2388.0618926499997</v>
      </c>
      <c r="R49" s="10">
        <f t="shared" si="2"/>
        <v>2.925034094075624E-2</v>
      </c>
      <c r="S49" s="9">
        <f t="shared" si="3"/>
        <v>0.75</v>
      </c>
      <c r="T49" s="17">
        <f t="shared" si="4"/>
        <v>3061.5821250000004</v>
      </c>
      <c r="U49" s="17">
        <f t="shared" si="5"/>
        <v>673.5202323500007</v>
      </c>
      <c r="V49" s="17" t="str">
        <f t="shared" si="6"/>
        <v>Y</v>
      </c>
      <c r="W49" s="17">
        <f t="shared" si="7"/>
        <v>17743.342000000001</v>
      </c>
      <c r="X49" s="17">
        <f t="shared" si="8"/>
        <v>4082.1095</v>
      </c>
      <c r="Y49" s="17">
        <f t="shared" si="9"/>
        <v>214.31074875000002</v>
      </c>
      <c r="Z49" s="17">
        <f t="shared" si="15"/>
        <v>2790.24074875</v>
      </c>
      <c r="AA49" s="17">
        <f t="shared" si="14"/>
        <v>214.31074875000013</v>
      </c>
      <c r="AB49" s="17">
        <f t="shared" si="0"/>
        <v>0</v>
      </c>
      <c r="AC49" s="17">
        <f t="shared" si="12"/>
        <v>0</v>
      </c>
      <c r="AD49" s="17">
        <v>1784.14</v>
      </c>
      <c r="AE49" s="17">
        <v>631.4</v>
      </c>
      <c r="AF49" s="17">
        <v>181923.45</v>
      </c>
      <c r="AG49" s="17">
        <v>45165.01</v>
      </c>
      <c r="AH49" s="17">
        <v>536392.07999999996</v>
      </c>
      <c r="AI49">
        <v>66.16</v>
      </c>
      <c r="AJ49">
        <v>0</v>
      </c>
      <c r="AK49" s="1">
        <v>3000</v>
      </c>
      <c r="AL49" s="1">
        <v>0</v>
      </c>
    </row>
    <row r="50" spans="1:38" x14ac:dyDescent="0.35">
      <c r="A50" t="s">
        <v>217</v>
      </c>
      <c r="B50" t="s">
        <v>218</v>
      </c>
      <c r="C50" s="2">
        <v>42492</v>
      </c>
      <c r="D50" s="3">
        <v>8.6712328767123292</v>
      </c>
      <c r="E50" s="3" t="s">
        <v>64</v>
      </c>
      <c r="F50" s="3" t="s">
        <v>14</v>
      </c>
      <c r="G50" t="s">
        <v>219</v>
      </c>
      <c r="H50" t="s">
        <v>112</v>
      </c>
      <c r="I50" t="s">
        <v>9</v>
      </c>
      <c r="J50" t="s">
        <v>9</v>
      </c>
      <c r="K50" s="17">
        <v>2675907.44</v>
      </c>
      <c r="L50" s="17">
        <v>590890.2300000001</v>
      </c>
      <c r="M50" s="10">
        <f t="shared" si="1"/>
        <v>0.22081863564010276</v>
      </c>
      <c r="N50" s="17">
        <v>29889.600000000002</v>
      </c>
      <c r="O50" s="17">
        <v>0</v>
      </c>
      <c r="P50" s="17">
        <v>142.66865010000038</v>
      </c>
      <c r="Q50" s="17">
        <f t="shared" si="13"/>
        <v>29746.931349900002</v>
      </c>
      <c r="R50" s="10">
        <f t="shared" si="2"/>
        <v>5.03425676032924E-2</v>
      </c>
      <c r="S50" s="9">
        <f t="shared" si="3"/>
        <v>0.75</v>
      </c>
      <c r="T50" s="17">
        <f t="shared" si="4"/>
        <v>22158.383625000006</v>
      </c>
      <c r="U50" s="17">
        <f t="shared" si="5"/>
        <v>-7588.547724899996</v>
      </c>
      <c r="V50" s="17" t="str">
        <f t="shared" si="6"/>
        <v>N</v>
      </c>
      <c r="W50" s="17">
        <f t="shared" si="7"/>
        <v>133795.372</v>
      </c>
      <c r="X50" s="17">
        <f t="shared" si="8"/>
        <v>29544.511500000008</v>
      </c>
      <c r="Y50" s="17">
        <f t="shared" si="9"/>
        <v>1551.0868537500005</v>
      </c>
      <c r="Z50" s="17">
        <f t="shared" si="15"/>
        <v>31440.686853750001</v>
      </c>
      <c r="AA50" s="17">
        <f t="shared" si="14"/>
        <v>1551.0868537499991</v>
      </c>
      <c r="AB50" s="17">
        <f t="shared" si="0"/>
        <v>0</v>
      </c>
      <c r="AC50" s="17">
        <f t="shared" si="12"/>
        <v>0</v>
      </c>
      <c r="AD50" s="17">
        <v>304906.32</v>
      </c>
      <c r="AE50" s="17">
        <v>66436.86</v>
      </c>
      <c r="AF50" s="17">
        <v>1196600.76</v>
      </c>
      <c r="AG50" s="17">
        <v>267893.76000000001</v>
      </c>
      <c r="AH50" s="17">
        <v>2402867.69</v>
      </c>
      <c r="AI50">
        <v>111.36</v>
      </c>
      <c r="AJ50">
        <v>172.7</v>
      </c>
      <c r="AK50" s="1">
        <v>3000</v>
      </c>
      <c r="AL50" s="1">
        <v>5181</v>
      </c>
    </row>
    <row r="51" spans="1:38" x14ac:dyDescent="0.35">
      <c r="A51" t="s">
        <v>220</v>
      </c>
      <c r="B51" t="s">
        <v>221</v>
      </c>
      <c r="C51" s="2">
        <v>44459</v>
      </c>
      <c r="D51" s="3">
        <v>3.2821917808219179</v>
      </c>
      <c r="E51" s="3" t="s">
        <v>64</v>
      </c>
      <c r="F51" s="3" t="s">
        <v>14</v>
      </c>
      <c r="G51" t="s">
        <v>222</v>
      </c>
      <c r="H51" t="s">
        <v>216</v>
      </c>
      <c r="I51" t="s">
        <v>9</v>
      </c>
      <c r="J51" t="s">
        <v>9</v>
      </c>
      <c r="K51" s="17">
        <v>1554003.83</v>
      </c>
      <c r="L51" s="17">
        <v>399275.35000000003</v>
      </c>
      <c r="M51" s="10">
        <f t="shared" si="1"/>
        <v>0.25693331141918746</v>
      </c>
      <c r="N51" s="17">
        <v>20049.420000000002</v>
      </c>
      <c r="O51" s="17">
        <v>0</v>
      </c>
      <c r="P51" s="17">
        <v>10403.706827174989</v>
      </c>
      <c r="Q51" s="17">
        <f t="shared" si="13"/>
        <v>9645.7131728250133</v>
      </c>
      <c r="R51" s="10">
        <f t="shared" si="2"/>
        <v>2.4158048256234733E-2</v>
      </c>
      <c r="S51" s="9">
        <f t="shared" si="3"/>
        <v>1</v>
      </c>
      <c r="T51" s="17">
        <f t="shared" si="4"/>
        <v>19963.767500000002</v>
      </c>
      <c r="U51" s="17">
        <f t="shared" si="5"/>
        <v>10318.054327174988</v>
      </c>
      <c r="V51" s="17" t="str">
        <f t="shared" si="6"/>
        <v>Y</v>
      </c>
      <c r="W51" s="17">
        <f t="shared" si="7"/>
        <v>77700.191500000001</v>
      </c>
      <c r="X51" s="17">
        <f t="shared" si="8"/>
        <v>19963.767500000002</v>
      </c>
      <c r="Y51" s="17">
        <f t="shared" si="9"/>
        <v>1397.4637250000003</v>
      </c>
      <c r="Z51" s="17">
        <f t="shared" si="15"/>
        <v>21446.883725000003</v>
      </c>
      <c r="AA51" s="17">
        <f t="shared" si="14"/>
        <v>1397.4637250000014</v>
      </c>
      <c r="AB51" s="17">
        <f t="shared" si="0"/>
        <v>0</v>
      </c>
      <c r="AC51" s="17">
        <f t="shared" si="12"/>
        <v>0</v>
      </c>
      <c r="AD51" s="17">
        <v>169585.3</v>
      </c>
      <c r="AE51" s="17">
        <v>38386.269999999997</v>
      </c>
      <c r="AF51" s="17">
        <v>1033870.96</v>
      </c>
      <c r="AG51" s="17">
        <v>277514.78999999998</v>
      </c>
      <c r="AH51" s="17">
        <v>1606957.9</v>
      </c>
      <c r="AI51">
        <v>96.7</v>
      </c>
      <c r="AJ51">
        <v>0</v>
      </c>
      <c r="AK51" s="1">
        <v>3000</v>
      </c>
      <c r="AL51" s="1">
        <v>0</v>
      </c>
    </row>
    <row r="52" spans="1:38" x14ac:dyDescent="0.35">
      <c r="A52" t="s">
        <v>223</v>
      </c>
      <c r="B52" t="s">
        <v>224</v>
      </c>
      <c r="C52" s="2">
        <v>44816</v>
      </c>
      <c r="D52" s="3">
        <v>2.3041095890410959</v>
      </c>
      <c r="E52" s="3" t="s">
        <v>64</v>
      </c>
      <c r="F52" s="3" t="s">
        <v>14</v>
      </c>
      <c r="G52" t="s">
        <v>225</v>
      </c>
      <c r="H52" t="s">
        <v>226</v>
      </c>
      <c r="I52" t="s">
        <v>9</v>
      </c>
      <c r="J52" t="s">
        <v>9</v>
      </c>
      <c r="K52" s="17">
        <v>1361768.77</v>
      </c>
      <c r="L52" s="17">
        <v>295718.56</v>
      </c>
      <c r="M52" s="10">
        <f t="shared" si="1"/>
        <v>0.21715768970087337</v>
      </c>
      <c r="N52" s="17">
        <v>12951.349999999999</v>
      </c>
      <c r="O52" s="17">
        <v>0</v>
      </c>
      <c r="P52" s="17">
        <v>3586.4811894000013</v>
      </c>
      <c r="Q52" s="17">
        <f t="shared" si="13"/>
        <v>9364.8688105999972</v>
      </c>
      <c r="R52" s="10">
        <f t="shared" si="2"/>
        <v>3.1668180754701354E-2</v>
      </c>
      <c r="S52" s="9">
        <f t="shared" si="3"/>
        <v>0.75</v>
      </c>
      <c r="T52" s="17">
        <f t="shared" si="4"/>
        <v>11089.446</v>
      </c>
      <c r="U52" s="17">
        <f t="shared" si="5"/>
        <v>1724.5771894000027</v>
      </c>
      <c r="V52" s="17" t="str">
        <f t="shared" si="6"/>
        <v>Y</v>
      </c>
      <c r="W52" s="17">
        <f t="shared" si="7"/>
        <v>68088.438500000004</v>
      </c>
      <c r="X52" s="17">
        <f t="shared" si="8"/>
        <v>14785.928000000002</v>
      </c>
      <c r="Y52" s="17">
        <f t="shared" si="9"/>
        <v>776.26122000000021</v>
      </c>
      <c r="Z52" s="17">
        <f t="shared" si="15"/>
        <v>13727.611219999999</v>
      </c>
      <c r="AA52" s="17">
        <f t="shared" si="14"/>
        <v>776.26122000000032</v>
      </c>
      <c r="AB52" s="17">
        <f t="shared" si="0"/>
        <v>0</v>
      </c>
      <c r="AC52" s="17">
        <f t="shared" si="12"/>
        <v>0</v>
      </c>
      <c r="AD52" s="17">
        <v>0</v>
      </c>
      <c r="AE52" s="17">
        <v>0</v>
      </c>
      <c r="AF52" s="17">
        <v>289904.34999999998</v>
      </c>
      <c r="AG52" s="17">
        <v>69614.55</v>
      </c>
      <c r="AH52" s="17">
        <v>2281520.0699999998</v>
      </c>
      <c r="AI52">
        <v>59.69</v>
      </c>
      <c r="AJ52">
        <v>0</v>
      </c>
      <c r="AK52" s="1">
        <v>3000</v>
      </c>
      <c r="AL52" s="1">
        <v>0</v>
      </c>
    </row>
    <row r="53" spans="1:38" x14ac:dyDescent="0.35">
      <c r="A53" t="s">
        <v>227</v>
      </c>
      <c r="B53" t="s">
        <v>228</v>
      </c>
      <c r="C53" s="2">
        <v>45261</v>
      </c>
      <c r="D53" s="3">
        <v>1.0849315068493151</v>
      </c>
      <c r="E53" s="3" t="s">
        <v>64</v>
      </c>
      <c r="F53" s="3" t="s">
        <v>14</v>
      </c>
      <c r="G53" t="s">
        <v>229</v>
      </c>
      <c r="H53" t="s">
        <v>230</v>
      </c>
      <c r="I53" t="s">
        <v>9</v>
      </c>
      <c r="J53" t="s">
        <v>9</v>
      </c>
      <c r="K53" s="17">
        <v>410826.46</v>
      </c>
      <c r="L53" s="17">
        <v>83634.189999999988</v>
      </c>
      <c r="M53" s="10">
        <f t="shared" si="1"/>
        <v>0.2035754707717706</v>
      </c>
      <c r="N53" s="17">
        <v>27680.400000000001</v>
      </c>
      <c r="O53" s="17">
        <v>25286.739999999998</v>
      </c>
      <c r="P53" s="17">
        <v>0</v>
      </c>
      <c r="Q53" s="17">
        <f t="shared" si="13"/>
        <v>2393.6600000000035</v>
      </c>
      <c r="R53" s="10">
        <f t="shared" si="2"/>
        <v>2.8620591650376524E-2</v>
      </c>
      <c r="S53" s="9">
        <f t="shared" si="3"/>
        <v>0.75</v>
      </c>
      <c r="T53" s="17">
        <f t="shared" si="4"/>
        <v>3136.2821249999997</v>
      </c>
      <c r="U53" s="17">
        <f t="shared" si="5"/>
        <v>742.62212499999623</v>
      </c>
      <c r="V53" s="17" t="str">
        <f t="shared" si="6"/>
        <v>Y</v>
      </c>
      <c r="W53" s="17">
        <f t="shared" si="7"/>
        <v>20541.323000000004</v>
      </c>
      <c r="X53" s="17">
        <f t="shared" si="8"/>
        <v>4181.7094999999999</v>
      </c>
      <c r="Y53" s="17">
        <f t="shared" si="9"/>
        <v>219.53974875</v>
      </c>
      <c r="Z53" s="17">
        <f t="shared" si="15"/>
        <v>27899.939748750003</v>
      </c>
      <c r="AA53" s="17">
        <f t="shared" si="14"/>
        <v>219.53974875000131</v>
      </c>
      <c r="AB53" s="17">
        <f t="shared" si="0"/>
        <v>0</v>
      </c>
      <c r="AC53" s="17">
        <f t="shared" si="12"/>
        <v>0</v>
      </c>
      <c r="AD53" s="17">
        <v>0</v>
      </c>
      <c r="AE53" s="17">
        <v>0</v>
      </c>
      <c r="AF53" s="17">
        <v>2530</v>
      </c>
      <c r="AG53" s="17">
        <v>401.38</v>
      </c>
      <c r="AH53" s="17">
        <v>504492.79999999999</v>
      </c>
      <c r="AI53">
        <v>81.430000000000007</v>
      </c>
      <c r="AJ53">
        <v>0</v>
      </c>
      <c r="AK53" s="1">
        <v>3000</v>
      </c>
      <c r="AL53" s="1">
        <v>0</v>
      </c>
    </row>
    <row r="54" spans="1:38" x14ac:dyDescent="0.35">
      <c r="A54" t="s">
        <v>231</v>
      </c>
      <c r="B54" t="s">
        <v>232</v>
      </c>
      <c r="C54" s="2">
        <v>45293</v>
      </c>
      <c r="D54" s="3">
        <v>0.99726027397260275</v>
      </c>
      <c r="E54" s="3" t="s">
        <v>64</v>
      </c>
      <c r="F54" s="3" t="s">
        <v>14</v>
      </c>
      <c r="G54" t="s">
        <v>233</v>
      </c>
      <c r="H54" t="s">
        <v>234</v>
      </c>
      <c r="I54" t="s">
        <v>9</v>
      </c>
      <c r="J54" t="s">
        <v>9</v>
      </c>
      <c r="K54" s="17">
        <v>130185.36</v>
      </c>
      <c r="L54" s="17">
        <v>48263.500000000007</v>
      </c>
      <c r="M54" s="10">
        <f t="shared" si="1"/>
        <v>0.3707290896610802</v>
      </c>
      <c r="N54" s="17">
        <v>1872.6599999999999</v>
      </c>
      <c r="O54" s="17">
        <v>0</v>
      </c>
      <c r="P54" s="17">
        <v>4.9112713895738125E-11</v>
      </c>
      <c r="Q54" s="17">
        <f t="shared" si="13"/>
        <v>1872.6599999999507</v>
      </c>
      <c r="R54" s="10">
        <f t="shared" si="2"/>
        <v>3.8800750049208001E-2</v>
      </c>
      <c r="S54" s="9">
        <f t="shared" si="3"/>
        <v>1.2</v>
      </c>
      <c r="T54" s="17">
        <f t="shared" si="4"/>
        <v>2895.8100000000009</v>
      </c>
      <c r="U54" s="17">
        <f t="shared" si="5"/>
        <v>1023.1500000000501</v>
      </c>
      <c r="V54" s="17" t="str">
        <f t="shared" si="6"/>
        <v>Y</v>
      </c>
      <c r="W54" s="17">
        <f t="shared" si="7"/>
        <v>6509.268</v>
      </c>
      <c r="X54" s="17">
        <f t="shared" si="8"/>
        <v>2413.1750000000002</v>
      </c>
      <c r="Y54" s="17">
        <f t="shared" si="9"/>
        <v>202.70670000000001</v>
      </c>
      <c r="Z54" s="17">
        <f t="shared" si="15"/>
        <v>2075.3667</v>
      </c>
      <c r="AA54" s="17">
        <f t="shared" si="14"/>
        <v>202.70670000000018</v>
      </c>
      <c r="AB54" s="17">
        <f t="shared" si="0"/>
        <v>0</v>
      </c>
      <c r="AC54" s="17">
        <f t="shared" si="12"/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298108.78999999998</v>
      </c>
      <c r="AI54">
        <v>43.67</v>
      </c>
      <c r="AJ54">
        <v>0</v>
      </c>
      <c r="AK54" s="1">
        <v>3000</v>
      </c>
      <c r="AL54" s="1">
        <v>0</v>
      </c>
    </row>
    <row r="55" spans="1:38" x14ac:dyDescent="0.35">
      <c r="A55" t="s">
        <v>235</v>
      </c>
      <c r="B55" t="s">
        <v>236</v>
      </c>
      <c r="C55" s="2">
        <v>44928</v>
      </c>
      <c r="D55" s="3">
        <v>1.9972602739726026</v>
      </c>
      <c r="E55" s="3" t="s">
        <v>64</v>
      </c>
      <c r="F55" s="3" t="s">
        <v>14</v>
      </c>
      <c r="G55" t="s">
        <v>237</v>
      </c>
      <c r="H55" t="s">
        <v>238</v>
      </c>
      <c r="I55" t="s">
        <v>9</v>
      </c>
      <c r="J55" t="s">
        <v>9</v>
      </c>
      <c r="K55" s="17">
        <v>556116.97</v>
      </c>
      <c r="L55" s="17">
        <v>115861.04</v>
      </c>
      <c r="M55" s="10">
        <f t="shared" si="1"/>
        <v>0.20833933551784978</v>
      </c>
      <c r="N55" s="17">
        <v>3192.0099999999998</v>
      </c>
      <c r="O55" s="17">
        <v>0</v>
      </c>
      <c r="P55" s="17">
        <v>7757.3701813312364</v>
      </c>
      <c r="Q55" s="17">
        <f t="shared" si="13"/>
        <v>-4565.3601813312362</v>
      </c>
      <c r="R55" s="10">
        <f t="shared" si="2"/>
        <v>-3.9403756269849093E-2</v>
      </c>
      <c r="S55" s="9">
        <f t="shared" si="3"/>
        <v>0.75</v>
      </c>
      <c r="T55" s="17">
        <f t="shared" si="4"/>
        <v>4344.7889999999998</v>
      </c>
      <c r="U55" s="17">
        <f t="shared" si="5"/>
        <v>8910.149181331235</v>
      </c>
      <c r="V55" s="17" t="str">
        <f t="shared" si="6"/>
        <v>Y</v>
      </c>
      <c r="W55" s="17">
        <f t="shared" si="7"/>
        <v>27805.8485</v>
      </c>
      <c r="X55" s="17">
        <f t="shared" si="8"/>
        <v>5793.0519999999997</v>
      </c>
      <c r="Y55" s="17">
        <f t="shared" si="9"/>
        <v>304.13523000000004</v>
      </c>
      <c r="Z55" s="17">
        <f t="shared" si="15"/>
        <v>3496.1452299999996</v>
      </c>
      <c r="AA55" s="17">
        <f t="shared" si="14"/>
        <v>304.13522999999986</v>
      </c>
      <c r="AB55" s="17">
        <f t="shared" si="0"/>
        <v>0</v>
      </c>
      <c r="AC55" s="17">
        <f t="shared" si="12"/>
        <v>0</v>
      </c>
      <c r="AD55" s="17">
        <v>0</v>
      </c>
      <c r="AE55" s="17">
        <v>0</v>
      </c>
      <c r="AF55" s="17">
        <v>459376.38</v>
      </c>
      <c r="AG55" s="17">
        <v>100347.28</v>
      </c>
      <c r="AH55" s="17">
        <v>833803.84</v>
      </c>
      <c r="AI55">
        <v>66.7</v>
      </c>
      <c r="AJ55">
        <v>0</v>
      </c>
      <c r="AK55" s="1">
        <v>3000</v>
      </c>
      <c r="AL55" s="1">
        <v>0</v>
      </c>
    </row>
    <row r="56" spans="1:38" x14ac:dyDescent="0.35">
      <c r="A56" t="s">
        <v>239</v>
      </c>
      <c r="B56" t="s">
        <v>240</v>
      </c>
      <c r="C56" s="2">
        <v>44053</v>
      </c>
      <c r="D56" s="3">
        <v>4.3945205479452056</v>
      </c>
      <c r="E56" s="3" t="s">
        <v>64</v>
      </c>
      <c r="F56" s="3" t="s">
        <v>8</v>
      </c>
      <c r="G56" t="s">
        <v>241</v>
      </c>
      <c r="H56" t="s">
        <v>242</v>
      </c>
      <c r="I56" t="s">
        <v>9</v>
      </c>
      <c r="J56" t="s">
        <v>9</v>
      </c>
      <c r="K56" s="17">
        <v>2508460.48</v>
      </c>
      <c r="L56" s="17">
        <v>413587.63</v>
      </c>
      <c r="M56" s="26">
        <f t="shared" si="1"/>
        <v>0.16487707631734347</v>
      </c>
      <c r="N56" s="17">
        <v>12842.900000000001</v>
      </c>
      <c r="O56" s="17">
        <v>0</v>
      </c>
      <c r="P56" s="17">
        <v>0</v>
      </c>
      <c r="Q56" s="17">
        <f t="shared" si="13"/>
        <v>12842.900000000001</v>
      </c>
      <c r="R56" s="10">
        <f t="shared" si="2"/>
        <v>3.1052427752735257E-2</v>
      </c>
      <c r="S56" s="9">
        <f t="shared" si="3"/>
        <v>0.75</v>
      </c>
      <c r="T56" s="17">
        <f t="shared" si="4"/>
        <v>15509.536125000002</v>
      </c>
      <c r="U56" s="17">
        <f t="shared" si="5"/>
        <v>2666.6361250000009</v>
      </c>
      <c r="V56" s="17" t="str">
        <f t="shared" si="6"/>
        <v>Y</v>
      </c>
      <c r="W56" s="17">
        <f t="shared" si="7"/>
        <v>125423.024</v>
      </c>
      <c r="X56" s="17">
        <f t="shared" si="8"/>
        <v>20679.381500000003</v>
      </c>
      <c r="Y56" s="17">
        <f t="shared" si="9"/>
        <v>1085.6675287500002</v>
      </c>
      <c r="Z56" s="17">
        <f t="shared" si="15"/>
        <v>13928.567528750002</v>
      </c>
      <c r="AA56" s="17">
        <f t="shared" si="14"/>
        <v>1085.6675287500002</v>
      </c>
      <c r="AB56" s="17">
        <f t="shared" si="0"/>
        <v>0</v>
      </c>
      <c r="AC56" s="17">
        <f t="shared" si="12"/>
        <v>0</v>
      </c>
      <c r="AD56" s="17">
        <v>1930952.61</v>
      </c>
      <c r="AE56" s="17">
        <v>262812.48</v>
      </c>
      <c r="AF56" s="17">
        <v>2620824.69</v>
      </c>
      <c r="AG56" s="17">
        <v>457970.5</v>
      </c>
      <c r="AH56" s="17">
        <v>3313283.42</v>
      </c>
      <c r="AI56">
        <v>75.709999999999994</v>
      </c>
      <c r="AJ56">
        <v>0</v>
      </c>
      <c r="AK56" s="1">
        <v>3000</v>
      </c>
      <c r="AL56" s="1">
        <v>0</v>
      </c>
    </row>
    <row r="57" spans="1:38" x14ac:dyDescent="0.35">
      <c r="A57" t="s">
        <v>243</v>
      </c>
      <c r="B57" t="s">
        <v>244</v>
      </c>
      <c r="C57" s="2">
        <v>31586</v>
      </c>
      <c r="D57" s="3">
        <v>38.550684931506851</v>
      </c>
      <c r="E57" s="3" t="s">
        <v>64</v>
      </c>
      <c r="F57" s="3" t="s">
        <v>8</v>
      </c>
      <c r="G57" t="s">
        <v>245</v>
      </c>
      <c r="H57" t="s">
        <v>246</v>
      </c>
      <c r="I57" t="s">
        <v>9</v>
      </c>
      <c r="J57" t="s">
        <v>9</v>
      </c>
      <c r="K57" s="17">
        <v>1461875.08</v>
      </c>
      <c r="L57" s="17">
        <v>352652.51</v>
      </c>
      <c r="M57" s="10">
        <f t="shared" si="1"/>
        <v>0.24123299919716806</v>
      </c>
      <c r="N57" s="17">
        <v>15078.740000000002</v>
      </c>
      <c r="O57" s="17">
        <v>0</v>
      </c>
      <c r="P57" s="17">
        <v>5125.6943024999928</v>
      </c>
      <c r="Q57" s="17">
        <f t="shared" si="13"/>
        <v>9953.0456975000088</v>
      </c>
      <c r="R57" s="10">
        <f t="shared" si="2"/>
        <v>2.8223379715913575E-2</v>
      </c>
      <c r="S57" s="9">
        <f t="shared" si="3"/>
        <v>1</v>
      </c>
      <c r="T57" s="17">
        <f t="shared" si="4"/>
        <v>17632.625500000002</v>
      </c>
      <c r="U57" s="17">
        <f t="shared" si="5"/>
        <v>7679.5798024999931</v>
      </c>
      <c r="V57" s="17" t="str">
        <f t="shared" si="6"/>
        <v>Y</v>
      </c>
      <c r="W57" s="17">
        <f t="shared" si="7"/>
        <v>73093.754000000001</v>
      </c>
      <c r="X57" s="17">
        <f t="shared" si="8"/>
        <v>17632.625500000002</v>
      </c>
      <c r="Y57" s="17">
        <f t="shared" si="9"/>
        <v>1234.2837850000003</v>
      </c>
      <c r="Z57" s="17">
        <f t="shared" si="15"/>
        <v>16313.023785000001</v>
      </c>
      <c r="AA57" s="17">
        <f t="shared" si="14"/>
        <v>1234.2837849999996</v>
      </c>
      <c r="AB57" s="17">
        <f t="shared" si="0"/>
        <v>0</v>
      </c>
      <c r="AC57" s="17">
        <f t="shared" si="12"/>
        <v>0</v>
      </c>
      <c r="AD57" s="17">
        <v>1720791.9</v>
      </c>
      <c r="AE57" s="17">
        <v>314197.53000000003</v>
      </c>
      <c r="AF57" s="17">
        <v>1963234.47</v>
      </c>
      <c r="AG57" s="17">
        <v>411904.77</v>
      </c>
      <c r="AH57" s="17">
        <v>2476920.96</v>
      </c>
      <c r="AI57">
        <v>59.02</v>
      </c>
      <c r="AJ57">
        <v>0</v>
      </c>
      <c r="AK57" s="1">
        <v>3000</v>
      </c>
      <c r="AL57" s="1">
        <v>0</v>
      </c>
    </row>
    <row r="58" spans="1:38" x14ac:dyDescent="0.35">
      <c r="A58" t="s">
        <v>247</v>
      </c>
      <c r="B58" t="s">
        <v>248</v>
      </c>
      <c r="C58" s="2">
        <v>44908</v>
      </c>
      <c r="D58" s="3">
        <v>2.0520547945205481</v>
      </c>
      <c r="E58" s="3" t="s">
        <v>64</v>
      </c>
      <c r="F58" s="3" t="s">
        <v>8</v>
      </c>
      <c r="G58" t="s">
        <v>249</v>
      </c>
      <c r="H58" t="s">
        <v>250</v>
      </c>
      <c r="I58" t="s">
        <v>9</v>
      </c>
      <c r="J58" t="s">
        <v>9</v>
      </c>
      <c r="K58" s="17">
        <v>1076534.57</v>
      </c>
      <c r="L58" s="17">
        <v>214848.02999999997</v>
      </c>
      <c r="M58" s="10">
        <f t="shared" si="1"/>
        <v>0.19957373965241076</v>
      </c>
      <c r="N58" s="17">
        <v>7305.15</v>
      </c>
      <c r="O58" s="17">
        <v>0</v>
      </c>
      <c r="P58" s="17">
        <v>0</v>
      </c>
      <c r="Q58" s="17">
        <f t="shared" si="13"/>
        <v>7305.15</v>
      </c>
      <c r="R58" s="10">
        <f t="shared" si="2"/>
        <v>3.4001475368426702E-2</v>
      </c>
      <c r="S58" s="9">
        <f t="shared" si="3"/>
        <v>0.75</v>
      </c>
      <c r="T58" s="17">
        <f t="shared" si="4"/>
        <v>8056.801125</v>
      </c>
      <c r="U58" s="17">
        <f t="shared" si="5"/>
        <v>751.65112500000032</v>
      </c>
      <c r="V58" s="17" t="str">
        <f t="shared" si="6"/>
        <v>Y</v>
      </c>
      <c r="W58" s="17">
        <f t="shared" si="7"/>
        <v>53826.728500000005</v>
      </c>
      <c r="X58" s="17">
        <f t="shared" si="8"/>
        <v>10742.4015</v>
      </c>
      <c r="Y58" s="17">
        <f t="shared" si="9"/>
        <v>563.97607875000006</v>
      </c>
      <c r="Z58" s="17">
        <f t="shared" si="15"/>
        <v>7869.1260787499996</v>
      </c>
      <c r="AA58" s="17">
        <f t="shared" si="14"/>
        <v>563.97607874999994</v>
      </c>
      <c r="AB58" s="17">
        <f t="shared" si="0"/>
        <v>0</v>
      </c>
      <c r="AC58" s="17">
        <f t="shared" si="12"/>
        <v>0</v>
      </c>
      <c r="AD58" s="17">
        <v>0</v>
      </c>
      <c r="AE58" s="17">
        <v>0</v>
      </c>
      <c r="AF58" s="17">
        <v>46282.85</v>
      </c>
      <c r="AG58" s="17">
        <v>9110.2199999999993</v>
      </c>
      <c r="AH58" s="17">
        <v>1370999.6</v>
      </c>
      <c r="AI58">
        <v>78.52</v>
      </c>
      <c r="AJ58">
        <v>0</v>
      </c>
      <c r="AK58" s="1">
        <v>3000</v>
      </c>
      <c r="AL58" s="1">
        <v>0</v>
      </c>
    </row>
    <row r="59" spans="1:38" x14ac:dyDescent="0.35">
      <c r="A59" t="s">
        <v>251</v>
      </c>
      <c r="B59" t="s">
        <v>252</v>
      </c>
      <c r="C59" s="2">
        <v>43724</v>
      </c>
      <c r="D59" s="3">
        <v>5.2958904109589042</v>
      </c>
      <c r="E59" s="3" t="s">
        <v>64</v>
      </c>
      <c r="F59" s="3" t="s">
        <v>8</v>
      </c>
      <c r="G59" t="s">
        <v>253</v>
      </c>
      <c r="H59" t="s">
        <v>254</v>
      </c>
      <c r="I59" t="s">
        <v>9</v>
      </c>
      <c r="J59" t="s">
        <v>9</v>
      </c>
      <c r="K59" s="17">
        <v>1376735.79</v>
      </c>
      <c r="L59" s="17">
        <v>214498.01</v>
      </c>
      <c r="M59" s="26">
        <f t="shared" si="1"/>
        <v>0.15580186958021916</v>
      </c>
      <c r="N59" s="17">
        <v>5400.81</v>
      </c>
      <c r="O59" s="17">
        <v>0</v>
      </c>
      <c r="P59" s="17">
        <v>0</v>
      </c>
      <c r="Q59" s="17">
        <f t="shared" si="13"/>
        <v>5400.81</v>
      </c>
      <c r="R59" s="10">
        <f t="shared" si="2"/>
        <v>2.5178834992455174E-2</v>
      </c>
      <c r="S59" s="9">
        <f t="shared" si="3"/>
        <v>0.75</v>
      </c>
      <c r="T59" s="17">
        <f t="shared" si="4"/>
        <v>8043.6753750000007</v>
      </c>
      <c r="U59" s="17">
        <f t="shared" si="5"/>
        <v>2642.8653750000003</v>
      </c>
      <c r="V59" s="17" t="str">
        <f t="shared" si="6"/>
        <v>Y</v>
      </c>
      <c r="W59" s="17">
        <f t="shared" si="7"/>
        <v>68836.789499999999</v>
      </c>
      <c r="X59" s="17">
        <f t="shared" si="8"/>
        <v>10724.9005</v>
      </c>
      <c r="Y59" s="17">
        <f t="shared" si="9"/>
        <v>563.05727625000009</v>
      </c>
      <c r="Z59" s="17">
        <f t="shared" si="15"/>
        <v>5963.8672762500009</v>
      </c>
      <c r="AA59" s="17">
        <f t="shared" si="14"/>
        <v>563.05727625000054</v>
      </c>
      <c r="AB59" s="17">
        <f t="shared" si="0"/>
        <v>0</v>
      </c>
      <c r="AC59" s="17">
        <f t="shared" si="12"/>
        <v>0</v>
      </c>
      <c r="AD59" s="17">
        <v>1666887.45</v>
      </c>
      <c r="AE59" s="17">
        <v>252307.67</v>
      </c>
      <c r="AF59" s="17">
        <v>1560739.92</v>
      </c>
      <c r="AG59" s="17">
        <v>222997.62</v>
      </c>
      <c r="AH59" s="17">
        <v>1892336.98</v>
      </c>
      <c r="AI59">
        <v>72.75</v>
      </c>
      <c r="AJ59">
        <v>0</v>
      </c>
      <c r="AK59" s="1">
        <v>3000</v>
      </c>
      <c r="AL59" s="1">
        <v>0</v>
      </c>
    </row>
    <row r="60" spans="1:38" x14ac:dyDescent="0.35">
      <c r="A60" t="s">
        <v>255</v>
      </c>
      <c r="B60" t="s">
        <v>256</v>
      </c>
      <c r="C60" s="2">
        <v>45369</v>
      </c>
      <c r="D60" s="3">
        <v>0.78904109589041094</v>
      </c>
      <c r="E60" s="3" t="s">
        <v>64</v>
      </c>
      <c r="F60" s="3" t="s">
        <v>8</v>
      </c>
      <c r="G60" t="s">
        <v>257</v>
      </c>
      <c r="H60" t="s">
        <v>258</v>
      </c>
      <c r="I60" t="s">
        <v>9</v>
      </c>
      <c r="J60" t="s">
        <v>9</v>
      </c>
      <c r="K60" s="17">
        <v>1094023.82</v>
      </c>
      <c r="L60" s="17">
        <v>152217.55000000002</v>
      </c>
      <c r="M60" s="10">
        <f t="shared" si="1"/>
        <v>0.13913549889617577</v>
      </c>
      <c r="N60" s="17">
        <v>4004.63</v>
      </c>
      <c r="O60" s="17">
        <v>0</v>
      </c>
      <c r="P60" s="17">
        <v>0</v>
      </c>
      <c r="Q60" s="17">
        <f t="shared" si="13"/>
        <v>4004.63</v>
      </c>
      <c r="R60" s="10">
        <f t="shared" si="2"/>
        <v>2.6308595822229431E-2</v>
      </c>
      <c r="S60" s="9">
        <f t="shared" si="3"/>
        <v>0.75</v>
      </c>
      <c r="T60" s="17">
        <f t="shared" si="4"/>
        <v>5708.1581250000008</v>
      </c>
      <c r="U60" s="17">
        <f t="shared" si="5"/>
        <v>1703.5281250000007</v>
      </c>
      <c r="V60" s="17" t="str">
        <f t="shared" si="6"/>
        <v>Y</v>
      </c>
      <c r="W60" s="17">
        <f t="shared" si="7"/>
        <v>54701.191000000006</v>
      </c>
      <c r="X60" s="17">
        <f t="shared" si="8"/>
        <v>7610.8775000000005</v>
      </c>
      <c r="Y60" s="17">
        <f t="shared" si="9"/>
        <v>399.57106875000005</v>
      </c>
      <c r="Z60" s="17">
        <f t="shared" si="15"/>
        <v>4404.2010687500006</v>
      </c>
      <c r="AA60" s="17">
        <f t="shared" si="14"/>
        <v>399.57106875000045</v>
      </c>
      <c r="AB60" s="17">
        <f t="shared" si="0"/>
        <v>0</v>
      </c>
      <c r="AC60" s="17">
        <f t="shared" si="12"/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1076733.17</v>
      </c>
      <c r="AI60">
        <v>101.61</v>
      </c>
      <c r="AJ60">
        <v>108.05</v>
      </c>
      <c r="AK60" s="1">
        <v>3000</v>
      </c>
      <c r="AL60" s="1">
        <v>2557.6767123287673</v>
      </c>
    </row>
    <row r="61" spans="1:38" x14ac:dyDescent="0.35">
      <c r="A61" t="s">
        <v>259</v>
      </c>
      <c r="B61" t="s">
        <v>260</v>
      </c>
      <c r="C61" s="2">
        <v>44882</v>
      </c>
      <c r="D61" s="3">
        <v>2.1232876712328768</v>
      </c>
      <c r="E61" s="3" t="s">
        <v>64</v>
      </c>
      <c r="F61" s="3" t="s">
        <v>14</v>
      </c>
      <c r="G61" t="s">
        <v>261</v>
      </c>
      <c r="H61" t="s">
        <v>262</v>
      </c>
      <c r="I61" t="s">
        <v>15</v>
      </c>
      <c r="J61" t="s">
        <v>15</v>
      </c>
      <c r="K61" s="17">
        <v>100012.96</v>
      </c>
      <c r="L61" s="17">
        <v>16533.72</v>
      </c>
      <c r="M61" s="10">
        <f t="shared" si="1"/>
        <v>0.1653157750755502</v>
      </c>
      <c r="N61" s="17">
        <v>5500</v>
      </c>
      <c r="O61" s="17">
        <v>5021.49</v>
      </c>
      <c r="P61" s="17">
        <v>705.02691438750117</v>
      </c>
      <c r="Q61" s="17">
        <f t="shared" si="13"/>
        <v>-226.51691438750095</v>
      </c>
      <c r="R61" s="10">
        <f t="shared" si="2"/>
        <v>-1.3700299411596478E-2</v>
      </c>
      <c r="S61" s="9">
        <f t="shared" si="3"/>
        <v>0.75</v>
      </c>
      <c r="T61" s="17">
        <f t="shared" si="4"/>
        <v>1488.0348000000001</v>
      </c>
      <c r="U61" s="17">
        <f t="shared" si="5"/>
        <v>1714.5517143875011</v>
      </c>
      <c r="V61" s="17" t="str">
        <f t="shared" si="6"/>
        <v>Y</v>
      </c>
      <c r="W61" s="17">
        <f t="shared" si="7"/>
        <v>7000.9072000000015</v>
      </c>
      <c r="X61" s="17">
        <f t="shared" si="8"/>
        <v>1157.3604000000003</v>
      </c>
      <c r="Y61" s="17">
        <f t="shared" si="9"/>
        <v>156.24365400000002</v>
      </c>
      <c r="Z61" s="17">
        <f t="shared" si="15"/>
        <v>5656.2436539999999</v>
      </c>
      <c r="AA61" s="17">
        <f t="shared" si="14"/>
        <v>156.24365399999988</v>
      </c>
      <c r="AB61" s="17">
        <f t="shared" si="0"/>
        <v>0</v>
      </c>
      <c r="AC61" s="17">
        <f t="shared" si="12"/>
        <v>0</v>
      </c>
      <c r="AD61" s="17">
        <v>0</v>
      </c>
      <c r="AE61" s="17">
        <v>0</v>
      </c>
      <c r="AF61" s="17">
        <v>25367.77</v>
      </c>
      <c r="AG61" s="17">
        <v>4302.41</v>
      </c>
      <c r="AH61" s="17">
        <v>512999.52</v>
      </c>
      <c r="AI61">
        <v>19.5</v>
      </c>
      <c r="AJ61">
        <v>0</v>
      </c>
      <c r="AK61" s="1">
        <v>3000</v>
      </c>
      <c r="AL61" s="1">
        <v>0</v>
      </c>
    </row>
    <row r="62" spans="1:38" x14ac:dyDescent="0.35">
      <c r="A62" t="s">
        <v>263</v>
      </c>
      <c r="B62" t="s">
        <v>264</v>
      </c>
      <c r="C62" s="2">
        <v>45166</v>
      </c>
      <c r="D62" s="3">
        <v>1.3452054794520547</v>
      </c>
      <c r="E62" s="3" t="s">
        <v>64</v>
      </c>
      <c r="F62" s="3" t="s">
        <v>14</v>
      </c>
      <c r="G62" t="s">
        <v>265</v>
      </c>
      <c r="H62" t="s">
        <v>132</v>
      </c>
      <c r="I62" t="s">
        <v>10</v>
      </c>
      <c r="J62" t="s">
        <v>10</v>
      </c>
      <c r="K62" s="17">
        <v>63317</v>
      </c>
      <c r="L62" s="17">
        <v>17067.43</v>
      </c>
      <c r="M62" s="10">
        <f t="shared" si="1"/>
        <v>0.26955525372332867</v>
      </c>
      <c r="N62" s="17">
        <v>17679.29</v>
      </c>
      <c r="O62" s="17">
        <v>17107.93</v>
      </c>
      <c r="P62" s="17">
        <v>0</v>
      </c>
      <c r="Q62" s="17">
        <f t="shared" si="13"/>
        <v>571.36000000000058</v>
      </c>
      <c r="R62" s="10">
        <f t="shared" si="2"/>
        <v>3.3476627705518673E-2</v>
      </c>
      <c r="S62" s="9">
        <f t="shared" si="3"/>
        <v>1</v>
      </c>
      <c r="T62" s="17">
        <f t="shared" si="4"/>
        <v>2048.0915999999997</v>
      </c>
      <c r="U62" s="17">
        <f t="shared" si="5"/>
        <v>1476.7315999999992</v>
      </c>
      <c r="V62" s="17" t="str">
        <f t="shared" si="6"/>
        <v>Y</v>
      </c>
      <c r="W62" s="17">
        <f t="shared" si="7"/>
        <v>4432.1900000000005</v>
      </c>
      <c r="X62" s="17">
        <f t="shared" si="8"/>
        <v>1194.7201000000002</v>
      </c>
      <c r="Y62" s="17">
        <f t="shared" si="9"/>
        <v>215.04961800000004</v>
      </c>
      <c r="Z62" s="17">
        <f t="shared" si="15"/>
        <v>17894.339618000002</v>
      </c>
      <c r="AA62" s="17">
        <f t="shared" si="14"/>
        <v>215.04961800000092</v>
      </c>
      <c r="AB62" s="17">
        <f t="shared" si="0"/>
        <v>0</v>
      </c>
      <c r="AC62" s="17">
        <f t="shared" si="12"/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499473</v>
      </c>
      <c r="AI62">
        <v>12.68</v>
      </c>
      <c r="AJ62">
        <v>0</v>
      </c>
      <c r="AK62" s="1">
        <v>3000</v>
      </c>
      <c r="AL62" s="1">
        <v>0</v>
      </c>
    </row>
    <row r="63" spans="1:38" x14ac:dyDescent="0.35">
      <c r="A63" t="s">
        <v>266</v>
      </c>
      <c r="B63" t="s">
        <v>267</v>
      </c>
      <c r="C63" s="2">
        <v>45170</v>
      </c>
      <c r="D63" s="3">
        <v>1.3342465753424657</v>
      </c>
      <c r="E63" s="3" t="s">
        <v>64</v>
      </c>
      <c r="F63" s="3" t="s">
        <v>14</v>
      </c>
      <c r="G63" t="s">
        <v>268</v>
      </c>
      <c r="H63" t="s">
        <v>269</v>
      </c>
      <c r="I63" t="s">
        <v>10</v>
      </c>
      <c r="J63" t="s">
        <v>10</v>
      </c>
      <c r="K63" s="17">
        <v>36477.14</v>
      </c>
      <c r="L63" s="17">
        <v>9359.39</v>
      </c>
      <c r="M63" s="10">
        <f t="shared" si="1"/>
        <v>0.2565823417077106</v>
      </c>
      <c r="N63" s="17">
        <v>49999.920000000013</v>
      </c>
      <c r="O63" s="17">
        <v>49468.280000000013</v>
      </c>
      <c r="P63" s="17">
        <v>0</v>
      </c>
      <c r="Q63" s="17">
        <f t="shared" si="13"/>
        <v>531.63999999999942</v>
      </c>
      <c r="R63" s="10">
        <f t="shared" si="2"/>
        <v>5.6802847194101266E-2</v>
      </c>
      <c r="S63" s="9">
        <f t="shared" si="3"/>
        <v>1</v>
      </c>
      <c r="T63" s="17">
        <f t="shared" si="4"/>
        <v>1123.1267999999998</v>
      </c>
      <c r="U63" s="17">
        <f t="shared" si="5"/>
        <v>591.48680000000036</v>
      </c>
      <c r="V63" s="17" t="str">
        <f t="shared" si="6"/>
        <v>Y</v>
      </c>
      <c r="W63" s="17">
        <f t="shared" si="7"/>
        <v>2553.3998000000001</v>
      </c>
      <c r="X63" s="17">
        <f t="shared" si="8"/>
        <v>655.15729999999996</v>
      </c>
      <c r="Y63" s="17">
        <f t="shared" si="9"/>
        <v>117.92831399999999</v>
      </c>
      <c r="Z63" s="17">
        <f t="shared" ref="Z63:Z68" si="16">Y63+T63</f>
        <v>1241.0551139999998</v>
      </c>
      <c r="AA63" s="17">
        <f t="shared" si="14"/>
        <v>-48758.86488600001</v>
      </c>
      <c r="AB63" s="17">
        <f t="shared" si="0"/>
        <v>1055733.5352741452</v>
      </c>
      <c r="AC63" s="17">
        <f t="shared" si="12"/>
        <v>270882.58270000009</v>
      </c>
      <c r="AD63" s="17">
        <v>0</v>
      </c>
      <c r="AE63" s="17">
        <v>0</v>
      </c>
      <c r="AF63" s="17">
        <v>0</v>
      </c>
      <c r="AG63" s="17">
        <v>0</v>
      </c>
      <c r="AH63" s="17">
        <v>753997.12</v>
      </c>
      <c r="AI63">
        <v>4.84</v>
      </c>
      <c r="AJ63">
        <v>0</v>
      </c>
      <c r="AK63" s="1">
        <v>6000</v>
      </c>
      <c r="AL63" s="1">
        <v>0</v>
      </c>
    </row>
    <row r="64" spans="1:38" x14ac:dyDescent="0.35">
      <c r="A64" t="s">
        <v>270</v>
      </c>
      <c r="B64" t="s">
        <v>271</v>
      </c>
      <c r="C64" s="2">
        <v>45275</v>
      </c>
      <c r="D64" s="3">
        <v>1.0465753424657533</v>
      </c>
      <c r="E64" s="3" t="s">
        <v>64</v>
      </c>
      <c r="F64" s="3" t="s">
        <v>14</v>
      </c>
      <c r="G64" t="s">
        <v>272</v>
      </c>
      <c r="H64" t="s">
        <v>273</v>
      </c>
      <c r="I64" t="s">
        <v>10</v>
      </c>
      <c r="J64" t="s">
        <v>10</v>
      </c>
      <c r="K64" s="17">
        <v>148892.85999999999</v>
      </c>
      <c r="L64" s="17">
        <v>30794.880000000005</v>
      </c>
      <c r="M64" s="10">
        <f t="shared" si="1"/>
        <v>0.2068257671993137</v>
      </c>
      <c r="N64" s="17">
        <v>42000</v>
      </c>
      <c r="O64" s="17">
        <v>40623.57</v>
      </c>
      <c r="P64" s="17">
        <v>550.08024086249861</v>
      </c>
      <c r="Q64" s="17">
        <f t="shared" si="13"/>
        <v>826.34975913750168</v>
      </c>
      <c r="R64" s="10">
        <f t="shared" si="2"/>
        <v>2.6833998350943453E-2</v>
      </c>
      <c r="S64" s="9">
        <f t="shared" si="3"/>
        <v>0.75</v>
      </c>
      <c r="T64" s="17">
        <f t="shared" si="4"/>
        <v>2771.5392000000002</v>
      </c>
      <c r="U64" s="17">
        <f t="shared" si="5"/>
        <v>1945.1894408624985</v>
      </c>
      <c r="V64" s="17" t="str">
        <f t="shared" si="6"/>
        <v>Y</v>
      </c>
      <c r="W64" s="17">
        <f t="shared" si="7"/>
        <v>10422.5002</v>
      </c>
      <c r="X64" s="17">
        <f t="shared" si="8"/>
        <v>2155.6416000000004</v>
      </c>
      <c r="Y64" s="17">
        <f t="shared" si="9"/>
        <v>291.011616</v>
      </c>
      <c r="Z64" s="17">
        <f t="shared" si="16"/>
        <v>3062.5508159999999</v>
      </c>
      <c r="AA64" s="17">
        <f t="shared" si="14"/>
        <v>-38937.449183999997</v>
      </c>
      <c r="AB64" s="17">
        <f t="shared" si="0"/>
        <v>1045900.4458804741</v>
      </c>
      <c r="AC64" s="17">
        <f t="shared" si="12"/>
        <v>216319.16213333333</v>
      </c>
      <c r="AD64" s="17">
        <v>0</v>
      </c>
      <c r="AE64" s="17">
        <v>0</v>
      </c>
      <c r="AF64" s="17">
        <v>0</v>
      </c>
      <c r="AG64" s="17">
        <v>0</v>
      </c>
      <c r="AH64" s="17">
        <v>447956.05</v>
      </c>
      <c r="AI64">
        <v>33.24</v>
      </c>
      <c r="AJ64">
        <v>0</v>
      </c>
      <c r="AK64" s="1">
        <v>6000</v>
      </c>
      <c r="AL64" s="1">
        <v>0</v>
      </c>
    </row>
    <row r="65" spans="1:38" x14ac:dyDescent="0.35">
      <c r="A65" t="s">
        <v>274</v>
      </c>
      <c r="B65" t="s">
        <v>275</v>
      </c>
      <c r="C65" s="2">
        <v>45196</v>
      </c>
      <c r="D65" s="3">
        <v>1.263013698630137</v>
      </c>
      <c r="E65" s="3" t="s">
        <v>64</v>
      </c>
      <c r="F65" s="3" t="s">
        <v>14</v>
      </c>
      <c r="G65" t="s">
        <v>276</v>
      </c>
      <c r="H65" t="s">
        <v>128</v>
      </c>
      <c r="I65" t="s">
        <v>10</v>
      </c>
      <c r="J65" t="s">
        <v>10</v>
      </c>
      <c r="K65" s="17">
        <v>198185.27</v>
      </c>
      <c r="L65" s="17">
        <v>61231.439999999988</v>
      </c>
      <c r="M65" s="10">
        <f t="shared" si="1"/>
        <v>0.30896060035137823</v>
      </c>
      <c r="N65" s="17">
        <v>36000</v>
      </c>
      <c r="O65" s="17">
        <v>32084.320000000003</v>
      </c>
      <c r="P65" s="17">
        <v>0</v>
      </c>
      <c r="Q65" s="17">
        <f t="shared" si="13"/>
        <v>3915.6799999999967</v>
      </c>
      <c r="R65" s="10">
        <f t="shared" si="2"/>
        <v>6.394884719353322E-2</v>
      </c>
      <c r="S65" s="9">
        <f t="shared" si="3"/>
        <v>1.2</v>
      </c>
      <c r="T65" s="17">
        <f t="shared" si="4"/>
        <v>8817.3273599999975</v>
      </c>
      <c r="U65" s="17">
        <f t="shared" si="5"/>
        <v>4901.6473600000008</v>
      </c>
      <c r="V65" s="17" t="str">
        <f t="shared" si="6"/>
        <v>Y</v>
      </c>
      <c r="W65" s="17">
        <f t="shared" si="7"/>
        <v>13872.9689</v>
      </c>
      <c r="X65" s="17">
        <f t="shared" si="8"/>
        <v>4286.2007999999996</v>
      </c>
      <c r="Y65" s="17">
        <f t="shared" si="9"/>
        <v>925.81937279999977</v>
      </c>
      <c r="Z65" s="17">
        <f t="shared" si="16"/>
        <v>9743.1467327999981</v>
      </c>
      <c r="AA65" s="17">
        <f t="shared" si="14"/>
        <v>-26256.8532672</v>
      </c>
      <c r="AB65" s="17">
        <f t="shared" si="0"/>
        <v>472135.95155531715</v>
      </c>
      <c r="AC65" s="17">
        <f t="shared" si="12"/>
        <v>145871.40704000002</v>
      </c>
      <c r="AD65" s="17">
        <v>0</v>
      </c>
      <c r="AE65" s="17">
        <v>0</v>
      </c>
      <c r="AF65" s="17">
        <v>0</v>
      </c>
      <c r="AG65" s="17">
        <v>0</v>
      </c>
      <c r="AH65" s="17">
        <v>889477.76</v>
      </c>
      <c r="AI65">
        <v>22.28</v>
      </c>
      <c r="AJ65">
        <v>0</v>
      </c>
      <c r="AK65" s="1">
        <v>6000</v>
      </c>
      <c r="AL65" s="1">
        <v>0</v>
      </c>
    </row>
    <row r="66" spans="1:38" x14ac:dyDescent="0.35">
      <c r="A66" t="s">
        <v>277</v>
      </c>
      <c r="B66" t="s">
        <v>278</v>
      </c>
      <c r="C66" s="2">
        <v>45197</v>
      </c>
      <c r="D66" s="3">
        <v>1.2602739726027397</v>
      </c>
      <c r="E66" s="3" t="s">
        <v>64</v>
      </c>
      <c r="F66" s="3" t="s">
        <v>8</v>
      </c>
      <c r="G66" t="s">
        <v>279</v>
      </c>
      <c r="H66" t="s">
        <v>258</v>
      </c>
      <c r="I66" t="s">
        <v>10</v>
      </c>
      <c r="J66" t="s">
        <v>10</v>
      </c>
      <c r="K66" s="17">
        <v>70120.84</v>
      </c>
      <c r="L66" s="17">
        <v>11717.44</v>
      </c>
      <c r="M66" s="10">
        <f t="shared" si="1"/>
        <v>0.16710353156066016</v>
      </c>
      <c r="N66" s="17">
        <v>11944.140000000001</v>
      </c>
      <c r="O66" s="17">
        <v>8393.3700000000008</v>
      </c>
      <c r="P66" s="17">
        <v>0</v>
      </c>
      <c r="Q66" s="17">
        <f t="shared" si="13"/>
        <v>3550.7700000000004</v>
      </c>
      <c r="R66" s="10">
        <f t="shared" si="2"/>
        <v>0.30303291503946256</v>
      </c>
      <c r="S66" s="9">
        <f t="shared" si="3"/>
        <v>0.75</v>
      </c>
      <c r="T66" s="17">
        <f t="shared" si="4"/>
        <v>1054.5695999999998</v>
      </c>
      <c r="U66" s="17">
        <f t="shared" si="5"/>
        <v>-2496.2004000000006</v>
      </c>
      <c r="V66" s="17" t="str">
        <f t="shared" si="6"/>
        <v>N</v>
      </c>
      <c r="W66" s="17">
        <f t="shared" si="7"/>
        <v>4908.4588000000003</v>
      </c>
      <c r="X66" s="17">
        <f t="shared" si="8"/>
        <v>820.22080000000017</v>
      </c>
      <c r="Y66" s="17">
        <f t="shared" si="9"/>
        <v>110.72980800000002</v>
      </c>
      <c r="Z66" s="17">
        <f t="shared" si="16"/>
        <v>1165.2994079999999</v>
      </c>
      <c r="AA66" s="17">
        <f t="shared" si="14"/>
        <v>-10778.840592</v>
      </c>
      <c r="AB66" s="17">
        <f t="shared" si="0"/>
        <v>358355.3691179498</v>
      </c>
      <c r="AC66" s="17">
        <f t="shared" si="12"/>
        <v>59882.447733333342</v>
      </c>
      <c r="AD66" s="17">
        <v>0</v>
      </c>
      <c r="AE66" s="17">
        <v>0</v>
      </c>
      <c r="AF66" s="17">
        <v>7639.04</v>
      </c>
      <c r="AG66" s="17">
        <v>2450.69</v>
      </c>
      <c r="AH66" s="17">
        <v>719997.12</v>
      </c>
      <c r="AI66">
        <v>9.74</v>
      </c>
      <c r="AJ66">
        <v>0</v>
      </c>
      <c r="AK66" s="1">
        <v>6000</v>
      </c>
      <c r="AL66" s="1">
        <v>0</v>
      </c>
    </row>
    <row r="67" spans="1:38" x14ac:dyDescent="0.35">
      <c r="A67" t="s">
        <v>280</v>
      </c>
      <c r="B67" t="s">
        <v>281</v>
      </c>
      <c r="C67" s="2">
        <v>45191</v>
      </c>
      <c r="D67" s="3">
        <v>1.2767123287671234</v>
      </c>
      <c r="E67" s="3" t="s">
        <v>64</v>
      </c>
      <c r="F67" s="3" t="s">
        <v>8</v>
      </c>
      <c r="G67" t="s">
        <v>282</v>
      </c>
      <c r="H67" t="s">
        <v>258</v>
      </c>
      <c r="I67" t="s">
        <v>10</v>
      </c>
      <c r="J67" t="s">
        <v>10</v>
      </c>
      <c r="K67" s="17">
        <v>167061.51999999999</v>
      </c>
      <c r="L67" s="17">
        <v>39333.4</v>
      </c>
      <c r="M67" s="10">
        <f t="shared" si="1"/>
        <v>0.23544260820804219</v>
      </c>
      <c r="N67" s="17">
        <v>12758.78</v>
      </c>
      <c r="O67" s="17">
        <v>10684.01</v>
      </c>
      <c r="P67" s="17">
        <v>2219.6622899999929</v>
      </c>
      <c r="Q67" s="17">
        <f t="shared" si="13"/>
        <v>-144.8922899999925</v>
      </c>
      <c r="R67" s="10">
        <f t="shared" si="2"/>
        <v>-3.6836960445827843E-3</v>
      </c>
      <c r="S67" s="9">
        <f t="shared" si="3"/>
        <v>0.75</v>
      </c>
      <c r="T67" s="17">
        <f t="shared" si="4"/>
        <v>3540.0059999999999</v>
      </c>
      <c r="U67" s="17">
        <f t="shared" si="5"/>
        <v>3684.8982899999924</v>
      </c>
      <c r="V67" s="17" t="str">
        <f t="shared" si="6"/>
        <v>Y</v>
      </c>
      <c r="W67" s="17">
        <f t="shared" si="7"/>
        <v>11694.306399999999</v>
      </c>
      <c r="X67" s="17">
        <f t="shared" si="8"/>
        <v>2753.3380000000002</v>
      </c>
      <c r="Y67" s="17">
        <f t="shared" si="9"/>
        <v>371.70063000000005</v>
      </c>
      <c r="Z67" s="17">
        <f t="shared" si="16"/>
        <v>3911.7066299999997</v>
      </c>
      <c r="AA67" s="17">
        <f t="shared" si="14"/>
        <v>-8847.0733700000019</v>
      </c>
      <c r="AB67" s="17">
        <f t="shared" si="0"/>
        <v>208757.48865167497</v>
      </c>
      <c r="AC67" s="17">
        <f t="shared" si="12"/>
        <v>49150.407611111121</v>
      </c>
      <c r="AD67" s="17">
        <v>0</v>
      </c>
      <c r="AE67" s="17">
        <v>0</v>
      </c>
      <c r="AF67" s="17">
        <v>18197</v>
      </c>
      <c r="AG67" s="17">
        <v>4850.6400000000003</v>
      </c>
      <c r="AH67" s="17">
        <v>719997.12</v>
      </c>
      <c r="AI67">
        <v>23.2</v>
      </c>
      <c r="AJ67">
        <v>0</v>
      </c>
      <c r="AK67" s="1">
        <v>6000</v>
      </c>
      <c r="AL67" s="1">
        <v>0</v>
      </c>
    </row>
    <row r="68" spans="1:38" x14ac:dyDescent="0.35">
      <c r="A68" t="s">
        <v>283</v>
      </c>
      <c r="B68" t="s">
        <v>284</v>
      </c>
      <c r="C68" s="2">
        <v>45184</v>
      </c>
      <c r="D68" s="3">
        <v>1.295890410958904</v>
      </c>
      <c r="E68" s="3" t="s">
        <v>64</v>
      </c>
      <c r="F68" s="3" t="s">
        <v>8</v>
      </c>
      <c r="G68" t="s">
        <v>285</v>
      </c>
      <c r="H68" t="s">
        <v>286</v>
      </c>
      <c r="I68" t="s">
        <v>10</v>
      </c>
      <c r="J68" t="s">
        <v>10</v>
      </c>
      <c r="K68" s="17">
        <v>178789.3</v>
      </c>
      <c r="L68" s="17">
        <v>38228.599999999991</v>
      </c>
      <c r="M68" s="10">
        <f t="shared" si="1"/>
        <v>0.21381928336874742</v>
      </c>
      <c r="N68" s="17">
        <v>10509.75</v>
      </c>
      <c r="O68" s="17">
        <v>8510.4600000000009</v>
      </c>
      <c r="P68" s="17">
        <v>5282.3296847999445</v>
      </c>
      <c r="Q68" s="17">
        <f t="shared" si="13"/>
        <v>-3283.0396847999455</v>
      </c>
      <c r="R68" s="10">
        <f t="shared" si="2"/>
        <v>-8.5879150290618711E-2</v>
      </c>
      <c r="S68" s="9">
        <f t="shared" si="3"/>
        <v>0.75</v>
      </c>
      <c r="T68" s="17">
        <f t="shared" si="4"/>
        <v>3440.5739999999992</v>
      </c>
      <c r="U68" s="17">
        <f t="shared" si="5"/>
        <v>6723.6136847999442</v>
      </c>
      <c r="V68" s="17" t="str">
        <f t="shared" si="6"/>
        <v>Y</v>
      </c>
      <c r="W68" s="17">
        <f t="shared" si="7"/>
        <v>12515.251</v>
      </c>
      <c r="X68" s="17">
        <f t="shared" si="8"/>
        <v>2676.0019999999995</v>
      </c>
      <c r="Y68" s="17">
        <f t="shared" si="9"/>
        <v>361.26026999999993</v>
      </c>
      <c r="Z68" s="17">
        <f t="shared" si="16"/>
        <v>3801.8342699999989</v>
      </c>
      <c r="AA68" s="17">
        <f t="shared" si="14"/>
        <v>-6707.9157300000006</v>
      </c>
      <c r="AB68" s="17">
        <f t="shared" si="0"/>
        <v>174288.29576484757</v>
      </c>
      <c r="AC68" s="17">
        <f t="shared" si="12"/>
        <v>37266.198500000006</v>
      </c>
      <c r="AD68" s="17">
        <v>0</v>
      </c>
      <c r="AE68" s="17">
        <v>0</v>
      </c>
      <c r="AF68" s="17">
        <v>39705.35</v>
      </c>
      <c r="AG68" s="17">
        <v>9573.4699999999993</v>
      </c>
      <c r="AH68" s="17">
        <v>719996.7</v>
      </c>
      <c r="AI68">
        <v>24.83</v>
      </c>
      <c r="AJ68">
        <v>0</v>
      </c>
      <c r="AK68" s="1">
        <v>6000</v>
      </c>
      <c r="AL68" s="1">
        <v>0</v>
      </c>
    </row>
    <row r="69" spans="1:38" x14ac:dyDescent="0.35">
      <c r="A69" t="s">
        <v>287</v>
      </c>
      <c r="B69" t="s">
        <v>288</v>
      </c>
      <c r="C69" s="2">
        <v>45453</v>
      </c>
      <c r="D69" s="3">
        <v>0.55890410958904113</v>
      </c>
      <c r="E69" s="3" t="s">
        <v>64</v>
      </c>
      <c r="F69" s="3" t="s">
        <v>14</v>
      </c>
      <c r="G69" t="s">
        <v>289</v>
      </c>
      <c r="H69" t="s">
        <v>290</v>
      </c>
      <c r="I69" t="s">
        <v>11</v>
      </c>
      <c r="J69" t="s">
        <v>11</v>
      </c>
      <c r="K69" s="17">
        <v>136408.76999999999</v>
      </c>
      <c r="L69" s="17">
        <v>37017.910000000003</v>
      </c>
      <c r="M69" s="10">
        <f t="shared" si="1"/>
        <v>0.27137485368426095</v>
      </c>
      <c r="N69" s="17">
        <v>3500</v>
      </c>
      <c r="O69" s="17">
        <v>2202.29</v>
      </c>
      <c r="P69" s="17">
        <v>9.345224999999914</v>
      </c>
      <c r="Q69" s="17">
        <f t="shared" si="13"/>
        <v>1288.364775</v>
      </c>
      <c r="R69" s="10">
        <f t="shared" si="2"/>
        <v>3.4803822663137925E-2</v>
      </c>
      <c r="S69" s="9">
        <f t="shared" si="3"/>
        <v>1</v>
      </c>
      <c r="T69" s="17">
        <f t="shared" si="4"/>
        <v>4442.1491999999998</v>
      </c>
      <c r="U69" s="17">
        <f t="shared" si="5"/>
        <v>3153.7844249999998</v>
      </c>
      <c r="V69" s="17" t="str">
        <f t="shared" si="6"/>
        <v>Y</v>
      </c>
      <c r="W69" s="17">
        <f t="shared" si="7"/>
        <v>9548.6139000000003</v>
      </c>
      <c r="X69" s="17">
        <f t="shared" si="8"/>
        <v>2591.2537000000002</v>
      </c>
      <c r="Y69" s="17">
        <f t="shared" si="9"/>
        <v>466.42566600000004</v>
      </c>
      <c r="Z69" s="17">
        <f>Y69+N69</f>
        <v>3966.4256660000001</v>
      </c>
      <c r="AA69" s="17">
        <f t="shared" si="14"/>
        <v>466.42566600000009</v>
      </c>
      <c r="AB69" s="17">
        <f t="shared" si="0"/>
        <v>0</v>
      </c>
      <c r="AC69" s="17">
        <f t="shared" si="12"/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143399.6</v>
      </c>
      <c r="AI69">
        <v>95.12</v>
      </c>
      <c r="AJ69">
        <v>0</v>
      </c>
      <c r="AK69" s="1">
        <v>3000</v>
      </c>
      <c r="AL69" s="1">
        <v>0</v>
      </c>
    </row>
    <row r="70" spans="1:38" x14ac:dyDescent="0.35">
      <c r="A70" t="s">
        <v>291</v>
      </c>
      <c r="B70" t="s">
        <v>292</v>
      </c>
      <c r="C70" s="2">
        <v>45446</v>
      </c>
      <c r="D70" s="3">
        <v>0.57808219178082187</v>
      </c>
      <c r="E70" s="3" t="s">
        <v>64</v>
      </c>
      <c r="F70" s="3" t="s">
        <v>14</v>
      </c>
      <c r="G70" t="s">
        <v>293</v>
      </c>
      <c r="H70" t="s">
        <v>96</v>
      </c>
      <c r="I70" t="s">
        <v>11</v>
      </c>
      <c r="J70" t="s">
        <v>11</v>
      </c>
      <c r="K70" s="17">
        <v>56067.75</v>
      </c>
      <c r="L70" s="17">
        <v>12830.82</v>
      </c>
      <c r="M70" s="10">
        <f t="shared" si="1"/>
        <v>0.22884492422114316</v>
      </c>
      <c r="N70" s="17">
        <v>8750.01</v>
      </c>
      <c r="O70" s="17">
        <v>8374.18</v>
      </c>
      <c r="P70" s="17">
        <v>15399.668467799987</v>
      </c>
      <c r="Q70" s="17">
        <f t="shared" si="13"/>
        <v>-15023.838467799987</v>
      </c>
      <c r="R70" s="10">
        <f t="shared" si="2"/>
        <v>-1.1709180292296195</v>
      </c>
      <c r="S70" s="9">
        <f t="shared" si="3"/>
        <v>0.75</v>
      </c>
      <c r="T70" s="17">
        <f t="shared" si="4"/>
        <v>1154.7737999999999</v>
      </c>
      <c r="U70" s="17">
        <f t="shared" si="5"/>
        <v>16178.612267799988</v>
      </c>
      <c r="V70" s="17" t="str">
        <f t="shared" si="6"/>
        <v>Y</v>
      </c>
      <c r="W70" s="17">
        <f t="shared" si="7"/>
        <v>3924.7425000000003</v>
      </c>
      <c r="X70" s="17">
        <f t="shared" si="8"/>
        <v>898.15740000000005</v>
      </c>
      <c r="Y70" s="17">
        <f t="shared" si="9"/>
        <v>121.251249</v>
      </c>
      <c r="Z70" s="17">
        <f>Y70+N70</f>
        <v>8871.261249000001</v>
      </c>
      <c r="AA70" s="17">
        <f t="shared" si="14"/>
        <v>121.25124900000083</v>
      </c>
      <c r="AB70" s="17">
        <f t="shared" si="0"/>
        <v>0</v>
      </c>
      <c r="AC70" s="17">
        <f t="shared" si="12"/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120000</v>
      </c>
      <c r="AI70">
        <v>46.72</v>
      </c>
      <c r="AJ70">
        <v>0</v>
      </c>
      <c r="AK70" s="1">
        <v>3000</v>
      </c>
      <c r="AL70" s="1">
        <v>0</v>
      </c>
    </row>
    <row r="71" spans="1:38" x14ac:dyDescent="0.35">
      <c r="A71" t="s">
        <v>294</v>
      </c>
      <c r="B71" t="s">
        <v>295</v>
      </c>
      <c r="C71" s="2">
        <v>45538</v>
      </c>
      <c r="D71" s="3">
        <v>0.32602739726027397</v>
      </c>
      <c r="E71" s="3" t="s">
        <v>64</v>
      </c>
      <c r="F71" s="3" t="s">
        <v>14</v>
      </c>
      <c r="G71" t="s">
        <v>296</v>
      </c>
      <c r="H71" t="s">
        <v>297</v>
      </c>
      <c r="I71" t="s">
        <v>11</v>
      </c>
      <c r="J71" t="s">
        <v>11</v>
      </c>
      <c r="K71" s="17">
        <v>32245.3</v>
      </c>
      <c r="L71" s="17">
        <v>8238.84</v>
      </c>
      <c r="M71" s="10">
        <f t="shared" si="1"/>
        <v>0.25550514338523755</v>
      </c>
      <c r="N71" s="17">
        <v>4800</v>
      </c>
      <c r="O71" s="17">
        <v>4515.7700000000004</v>
      </c>
      <c r="P71" s="17">
        <v>0</v>
      </c>
      <c r="Q71" s="17">
        <f t="shared" si="13"/>
        <v>284.22999999999956</v>
      </c>
      <c r="R71" s="10">
        <f t="shared" si="2"/>
        <v>3.4498788664423581E-2</v>
      </c>
      <c r="S71" s="9">
        <f t="shared" si="3"/>
        <v>1</v>
      </c>
      <c r="T71" s="17">
        <f t="shared" si="4"/>
        <v>988.66079999999999</v>
      </c>
      <c r="U71" s="17">
        <f t="shared" si="5"/>
        <v>704.43080000000043</v>
      </c>
      <c r="V71" s="17" t="str">
        <f t="shared" si="6"/>
        <v>Y</v>
      </c>
      <c r="W71" s="17">
        <f t="shared" si="7"/>
        <v>2257.1710000000003</v>
      </c>
      <c r="X71" s="17">
        <f t="shared" si="8"/>
        <v>576.7188000000001</v>
      </c>
      <c r="Y71" s="17">
        <f t="shared" si="9"/>
        <v>103.80938400000001</v>
      </c>
      <c r="Z71" s="17">
        <f>Y71+N71</f>
        <v>4903.8093840000001</v>
      </c>
      <c r="AA71" s="17">
        <f t="shared" si="14"/>
        <v>103.80938400000014</v>
      </c>
      <c r="AB71" s="17">
        <f t="shared" si="0"/>
        <v>0</v>
      </c>
      <c r="AC71" s="17">
        <f t="shared" si="12"/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>
        <v>0</v>
      </c>
      <c r="AJ71">
        <v>0</v>
      </c>
      <c r="AK71" s="1">
        <v>3000</v>
      </c>
      <c r="AL71" s="1">
        <v>0</v>
      </c>
    </row>
    <row r="72" spans="1:38" x14ac:dyDescent="0.35">
      <c r="A72" t="s">
        <v>298</v>
      </c>
      <c r="B72" t="s">
        <v>299</v>
      </c>
      <c r="C72" s="2">
        <v>45565</v>
      </c>
      <c r="D72" s="3">
        <v>0.25205479452054796</v>
      </c>
      <c r="E72" s="3" t="s">
        <v>64</v>
      </c>
      <c r="F72" s="3" t="s">
        <v>14</v>
      </c>
      <c r="G72" t="s">
        <v>300</v>
      </c>
      <c r="H72" t="s">
        <v>238</v>
      </c>
      <c r="I72" t="s">
        <v>11</v>
      </c>
      <c r="J72" t="s">
        <v>11</v>
      </c>
      <c r="K72" s="17">
        <v>25452.14</v>
      </c>
      <c r="L72" s="17">
        <v>2259.37</v>
      </c>
      <c r="M72" s="10">
        <f t="shared" ref="M72:M135" si="17">L72/K72</f>
        <v>8.8769352989571795E-2</v>
      </c>
      <c r="N72" s="17">
        <v>2800</v>
      </c>
      <c r="O72" s="17">
        <v>2713.9</v>
      </c>
      <c r="P72" s="17">
        <v>0</v>
      </c>
      <c r="Q72" s="17">
        <f t="shared" si="13"/>
        <v>86.099999999999909</v>
      </c>
      <c r="R72" s="10">
        <f t="shared" si="2"/>
        <v>3.8107968150413569E-2</v>
      </c>
      <c r="S72" s="9">
        <f t="shared" ref="S72:S135" si="18">IF(M72&gt;=$W$4,$X$4,IF(M72&gt;=$W$3,$X$3,$X$2))</f>
        <v>0.75</v>
      </c>
      <c r="T72" s="17">
        <f t="shared" ref="T72:T135" si="19">IF(J72=R$2,S$2*L72*S72,IF(J72=R$3,S$3*L72*S72,S$4*L72*S72))</f>
        <v>203.3433</v>
      </c>
      <c r="U72" s="17">
        <f t="shared" si="5"/>
        <v>117.24330000000009</v>
      </c>
      <c r="V72" s="17" t="str">
        <f t="shared" si="6"/>
        <v>Y</v>
      </c>
      <c r="W72" s="17">
        <f t="shared" ref="W72:W135" si="20">IF(J72=R$2,K72*U$2,IF(J72=R$3,K72*U$3,K72*U$4))</f>
        <v>1781.6498000000001</v>
      </c>
      <c r="X72" s="17">
        <f t="shared" ref="X72:X135" si="21">W72*M72</f>
        <v>158.1559</v>
      </c>
      <c r="Y72" s="17">
        <f t="shared" ref="Y72:Y135" si="22">IF(J72=R$2,X72*S72*T$2,IF(J72=R$3,X72*S72*T$3,X72*S72*T$4))</f>
        <v>21.351046500000002</v>
      </c>
      <c r="Z72" s="17">
        <f>Y72+N72</f>
        <v>2821.3510464999999</v>
      </c>
      <c r="AA72" s="17">
        <f t="shared" si="14"/>
        <v>21.351046499999939</v>
      </c>
      <c r="AB72" s="17">
        <f t="shared" ref="AB72:AB135" si="23">IF(AC72&gt;0,AC72/M72,0)</f>
        <v>0</v>
      </c>
      <c r="AC72" s="17">
        <f t="shared" ref="AC72:AC135" si="24">IF(AA72&lt;0,-IF(J72="SR I",AA72/$T$2,IF(J72="SR II",AA72/$T$3,AA72/$T$4)),0)</f>
        <v>0</v>
      </c>
      <c r="AD72" s="17">
        <v>12563.84</v>
      </c>
      <c r="AE72" s="17">
        <v>4023.57</v>
      </c>
      <c r="AF72" s="17">
        <v>147897.47</v>
      </c>
      <c r="AG72" s="17">
        <v>32196.01</v>
      </c>
      <c r="AH72" s="17">
        <v>120000</v>
      </c>
      <c r="AI72">
        <v>21.21</v>
      </c>
      <c r="AJ72">
        <v>0</v>
      </c>
      <c r="AK72" s="1">
        <v>3000</v>
      </c>
      <c r="AL72" s="1">
        <v>0</v>
      </c>
    </row>
    <row r="73" spans="1:38" x14ac:dyDescent="0.35">
      <c r="A73" t="s">
        <v>301</v>
      </c>
      <c r="B73" t="s">
        <v>302</v>
      </c>
      <c r="C73" s="2">
        <v>45509</v>
      </c>
      <c r="D73" s="3">
        <v>0.40547945205479452</v>
      </c>
      <c r="E73" s="3" t="s">
        <v>64</v>
      </c>
      <c r="F73" s="3" t="s">
        <v>14</v>
      </c>
      <c r="G73" t="s">
        <v>303</v>
      </c>
      <c r="H73" t="s">
        <v>304</v>
      </c>
      <c r="I73" t="s">
        <v>11</v>
      </c>
      <c r="J73" t="s">
        <v>11</v>
      </c>
      <c r="K73" s="17">
        <v>332.31</v>
      </c>
      <c r="L73" s="17">
        <v>141.49</v>
      </c>
      <c r="M73" s="10">
        <f t="shared" si="17"/>
        <v>0.42577713580692728</v>
      </c>
      <c r="N73" s="17">
        <v>9.1999999999999993</v>
      </c>
      <c r="O73" s="17">
        <v>0</v>
      </c>
      <c r="P73" s="17">
        <v>758.85451875004583</v>
      </c>
      <c r="Q73" s="17">
        <f t="shared" ref="Q73:Q136" si="25">N73-O73-P73</f>
        <v>-749.65451875004578</v>
      </c>
      <c r="R73" s="10">
        <f t="shared" ref="R73:R136" si="26">Q73/L73</f>
        <v>-5.2982862304759752</v>
      </c>
      <c r="S73" s="9">
        <f t="shared" si="18"/>
        <v>1.2</v>
      </c>
      <c r="T73" s="17">
        <f t="shared" si="19"/>
        <v>20.374559999999999</v>
      </c>
      <c r="U73" s="17">
        <f t="shared" ref="U73:U136" si="27">T73-Q73</f>
        <v>770.02907875004576</v>
      </c>
      <c r="V73" s="17" t="str">
        <f t="shared" ref="V73:V136" si="28">IF(U73&gt;0,"Y","N")</f>
        <v>Y</v>
      </c>
      <c r="W73" s="17">
        <f t="shared" si="20"/>
        <v>23.261700000000001</v>
      </c>
      <c r="X73" s="17">
        <f t="shared" si="21"/>
        <v>9.904300000000001</v>
      </c>
      <c r="Y73" s="17">
        <f t="shared" si="22"/>
        <v>2.1393287999999999</v>
      </c>
      <c r="Z73" s="17">
        <f t="shared" ref="Z73:Z136" si="29">Y73+T73</f>
        <v>22.5138888</v>
      </c>
      <c r="AA73" s="17">
        <f t="shared" si="14"/>
        <v>13.313888800000001</v>
      </c>
      <c r="AB73" s="17">
        <f t="shared" si="23"/>
        <v>0</v>
      </c>
      <c r="AC73" s="17">
        <f t="shared" si="24"/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>
        <v>0</v>
      </c>
      <c r="AJ73">
        <v>0</v>
      </c>
      <c r="AK73" s="1">
        <v>6000</v>
      </c>
      <c r="AL73" s="1">
        <v>0</v>
      </c>
    </row>
    <row r="74" spans="1:38" x14ac:dyDescent="0.35">
      <c r="A74" t="s">
        <v>305</v>
      </c>
      <c r="B74" t="s">
        <v>306</v>
      </c>
      <c r="C74" s="2">
        <v>45474</v>
      </c>
      <c r="D74" s="3">
        <v>0.50136986301369868</v>
      </c>
      <c r="E74" s="3" t="s">
        <v>64</v>
      </c>
      <c r="F74" s="3" t="s">
        <v>14</v>
      </c>
      <c r="G74" t="s">
        <v>307</v>
      </c>
      <c r="H74" t="s">
        <v>308</v>
      </c>
      <c r="I74" t="s">
        <v>11</v>
      </c>
      <c r="J74" t="s">
        <v>11</v>
      </c>
      <c r="K74" s="17">
        <v>80767.039999999994</v>
      </c>
      <c r="L74" s="17">
        <v>23841.64</v>
      </c>
      <c r="M74" s="10">
        <f t="shared" si="17"/>
        <v>0.29519021620700725</v>
      </c>
      <c r="N74" s="17">
        <v>1549.6999999999998</v>
      </c>
      <c r="O74" s="17">
        <v>0</v>
      </c>
      <c r="P74" s="17">
        <v>0</v>
      </c>
      <c r="Q74" s="17">
        <f t="shared" si="25"/>
        <v>1549.6999999999998</v>
      </c>
      <c r="R74" s="10">
        <f t="shared" si="26"/>
        <v>6.4999723173405854E-2</v>
      </c>
      <c r="S74" s="9">
        <f t="shared" si="18"/>
        <v>1.2</v>
      </c>
      <c r="T74" s="17">
        <f t="shared" si="19"/>
        <v>3433.19616</v>
      </c>
      <c r="U74" s="17">
        <f t="shared" si="27"/>
        <v>1883.4961600000001</v>
      </c>
      <c r="V74" s="17" t="str">
        <f t="shared" si="28"/>
        <v>Y</v>
      </c>
      <c r="W74" s="17">
        <f t="shared" si="20"/>
        <v>5653.6927999999998</v>
      </c>
      <c r="X74" s="17">
        <f t="shared" si="21"/>
        <v>1668.9148000000002</v>
      </c>
      <c r="Y74" s="17">
        <f t="shared" si="22"/>
        <v>360.48559680000005</v>
      </c>
      <c r="Z74" s="17">
        <f t="shared" si="29"/>
        <v>3793.6817568000001</v>
      </c>
      <c r="AA74" s="17">
        <f t="shared" si="14"/>
        <v>2243.9817568000003</v>
      </c>
      <c r="AB74" s="17">
        <f t="shared" si="23"/>
        <v>0</v>
      </c>
      <c r="AC74" s="17">
        <f t="shared" si="24"/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222720.66</v>
      </c>
      <c r="AI74">
        <v>36.26</v>
      </c>
      <c r="AJ74">
        <v>0</v>
      </c>
      <c r="AK74" s="1">
        <v>6000</v>
      </c>
      <c r="AL74" s="1">
        <v>0</v>
      </c>
    </row>
    <row r="75" spans="1:38" x14ac:dyDescent="0.35">
      <c r="A75" t="s">
        <v>309</v>
      </c>
      <c r="B75" t="s">
        <v>310</v>
      </c>
      <c r="C75" s="2">
        <v>45355</v>
      </c>
      <c r="D75" s="3">
        <v>0.82739726027397265</v>
      </c>
      <c r="E75" s="3" t="s">
        <v>64</v>
      </c>
      <c r="F75" s="3" t="s">
        <v>14</v>
      </c>
      <c r="G75" t="s">
        <v>311</v>
      </c>
      <c r="H75" t="s">
        <v>77</v>
      </c>
      <c r="I75" t="s">
        <v>11</v>
      </c>
      <c r="J75" t="s">
        <v>11</v>
      </c>
      <c r="K75" s="17">
        <v>199711.81</v>
      </c>
      <c r="L75" s="17">
        <v>43346.600000000006</v>
      </c>
      <c r="M75" s="10">
        <f t="shared" si="17"/>
        <v>0.2170457520764546</v>
      </c>
      <c r="N75" s="17">
        <v>25000</v>
      </c>
      <c r="O75" s="17">
        <v>22934.84</v>
      </c>
      <c r="P75" s="17">
        <v>36517.070767964935</v>
      </c>
      <c r="Q75" s="17">
        <f t="shared" si="25"/>
        <v>-34451.910767964931</v>
      </c>
      <c r="R75" s="10">
        <f t="shared" si="26"/>
        <v>-0.79480076333472349</v>
      </c>
      <c r="S75" s="9">
        <f t="shared" si="18"/>
        <v>0.75</v>
      </c>
      <c r="T75" s="17">
        <f t="shared" si="19"/>
        <v>3901.1940000000004</v>
      </c>
      <c r="U75" s="17">
        <f t="shared" si="27"/>
        <v>38353.104767964935</v>
      </c>
      <c r="V75" s="17" t="str">
        <f t="shared" si="28"/>
        <v>Y</v>
      </c>
      <c r="W75" s="17">
        <f t="shared" si="20"/>
        <v>13979.826700000001</v>
      </c>
      <c r="X75" s="17">
        <f t="shared" si="21"/>
        <v>3034.2620000000006</v>
      </c>
      <c r="Y75" s="17">
        <f t="shared" si="22"/>
        <v>409.62537000000009</v>
      </c>
      <c r="Z75" s="17">
        <f t="shared" si="29"/>
        <v>4310.8193700000002</v>
      </c>
      <c r="AA75" s="17">
        <f t="shared" si="14"/>
        <v>-20689.180629999999</v>
      </c>
      <c r="AB75" s="17">
        <f t="shared" si="23"/>
        <v>529565.27040621918</v>
      </c>
      <c r="AC75" s="17">
        <f t="shared" si="24"/>
        <v>114939.89238888888</v>
      </c>
      <c r="AD75" s="17">
        <v>0</v>
      </c>
      <c r="AE75" s="17">
        <v>0</v>
      </c>
      <c r="AF75" s="17">
        <v>0</v>
      </c>
      <c r="AG75" s="17">
        <v>0</v>
      </c>
      <c r="AH75" s="17">
        <v>690000</v>
      </c>
      <c r="AI75">
        <v>28.94</v>
      </c>
      <c r="AJ75">
        <v>0</v>
      </c>
      <c r="AK75" s="1">
        <v>6000</v>
      </c>
      <c r="AL75" s="1">
        <v>0</v>
      </c>
    </row>
    <row r="76" spans="1:38" x14ac:dyDescent="0.35">
      <c r="A76" t="s">
        <v>312</v>
      </c>
      <c r="B76" t="s">
        <v>313</v>
      </c>
      <c r="C76" s="2">
        <v>45446</v>
      </c>
      <c r="D76" s="3">
        <v>0.57808219178082187</v>
      </c>
      <c r="E76" s="3" t="s">
        <v>64</v>
      </c>
      <c r="F76" s="3" t="s">
        <v>14</v>
      </c>
      <c r="G76" t="s">
        <v>314</v>
      </c>
      <c r="H76" t="s">
        <v>226</v>
      </c>
      <c r="I76" t="s">
        <v>11</v>
      </c>
      <c r="J76" t="s">
        <v>11</v>
      </c>
      <c r="K76" s="17">
        <v>37861.230000000003</v>
      </c>
      <c r="L76" s="17">
        <v>10066.629999999999</v>
      </c>
      <c r="M76" s="10">
        <f t="shared" si="17"/>
        <v>0.26588227587957386</v>
      </c>
      <c r="N76" s="17">
        <v>21000</v>
      </c>
      <c r="O76" s="17">
        <v>20426.23</v>
      </c>
      <c r="P76" s="17">
        <v>334.2580514250003</v>
      </c>
      <c r="Q76" s="17">
        <f t="shared" si="25"/>
        <v>239.51194857500013</v>
      </c>
      <c r="R76" s="10">
        <f t="shared" si="26"/>
        <v>2.3792664335035671E-2</v>
      </c>
      <c r="S76" s="9">
        <f t="shared" si="18"/>
        <v>1</v>
      </c>
      <c r="T76" s="17">
        <f t="shared" si="19"/>
        <v>1207.9956</v>
      </c>
      <c r="U76" s="17">
        <f t="shared" si="27"/>
        <v>968.48365142499983</v>
      </c>
      <c r="V76" s="17" t="str">
        <f t="shared" si="28"/>
        <v>Y</v>
      </c>
      <c r="W76" s="17">
        <f t="shared" si="20"/>
        <v>2650.2861000000003</v>
      </c>
      <c r="X76" s="17">
        <f t="shared" si="21"/>
        <v>704.66409999999996</v>
      </c>
      <c r="Y76" s="17">
        <f t="shared" si="22"/>
        <v>126.83953799999999</v>
      </c>
      <c r="Z76" s="17">
        <f t="shared" si="29"/>
        <v>1334.8351379999999</v>
      </c>
      <c r="AA76" s="17">
        <f t="shared" si="14"/>
        <v>-19665.164862000001</v>
      </c>
      <c r="AB76" s="17">
        <f t="shared" si="23"/>
        <v>410899.58154820016</v>
      </c>
      <c r="AC76" s="17">
        <f t="shared" si="24"/>
        <v>109250.91590000001</v>
      </c>
      <c r="AD76" s="17">
        <v>0</v>
      </c>
      <c r="AE76" s="17">
        <v>0</v>
      </c>
      <c r="AF76" s="17">
        <v>0</v>
      </c>
      <c r="AG76" s="17">
        <v>0</v>
      </c>
      <c r="AH76" s="17">
        <v>180000</v>
      </c>
      <c r="AI76">
        <v>21.03</v>
      </c>
      <c r="AJ76">
        <v>0</v>
      </c>
      <c r="AK76" s="1">
        <v>6000</v>
      </c>
      <c r="AL76" s="1">
        <v>0</v>
      </c>
    </row>
    <row r="77" spans="1:38" x14ac:dyDescent="0.35">
      <c r="A77" t="s">
        <v>315</v>
      </c>
      <c r="B77" t="s">
        <v>316</v>
      </c>
      <c r="C77" s="2">
        <v>45523</v>
      </c>
      <c r="D77" s="3">
        <v>0.36712328767123287</v>
      </c>
      <c r="E77" s="3" t="s">
        <v>64</v>
      </c>
      <c r="F77" s="3" t="s">
        <v>14</v>
      </c>
      <c r="G77" t="s">
        <v>317</v>
      </c>
      <c r="H77" t="s">
        <v>297</v>
      </c>
      <c r="I77" t="s">
        <v>11</v>
      </c>
      <c r="J77" t="s">
        <v>11</v>
      </c>
      <c r="K77" s="17">
        <v>61089.21</v>
      </c>
      <c r="L77" s="17">
        <v>22054.28</v>
      </c>
      <c r="M77" s="10">
        <f t="shared" si="17"/>
        <v>0.36101760032581859</v>
      </c>
      <c r="N77" s="17">
        <v>19000</v>
      </c>
      <c r="O77" s="17">
        <v>17621.64</v>
      </c>
      <c r="P77" s="17">
        <v>0</v>
      </c>
      <c r="Q77" s="17">
        <f t="shared" si="25"/>
        <v>1378.3600000000006</v>
      </c>
      <c r="R77" s="10">
        <f t="shared" si="26"/>
        <v>6.2498526363136797E-2</v>
      </c>
      <c r="S77" s="9">
        <f t="shared" si="18"/>
        <v>1.2</v>
      </c>
      <c r="T77" s="17">
        <f t="shared" si="19"/>
        <v>3175.8163199999995</v>
      </c>
      <c r="U77" s="17">
        <f t="shared" si="27"/>
        <v>1797.4563199999989</v>
      </c>
      <c r="V77" s="17" t="str">
        <f t="shared" si="28"/>
        <v>Y</v>
      </c>
      <c r="W77" s="17">
        <f t="shared" si="20"/>
        <v>4276.2447000000002</v>
      </c>
      <c r="X77" s="17">
        <f t="shared" si="21"/>
        <v>1543.7996000000001</v>
      </c>
      <c r="Y77" s="17">
        <f t="shared" si="22"/>
        <v>333.46071360000002</v>
      </c>
      <c r="Z77" s="17">
        <f t="shared" si="29"/>
        <v>3509.2770335999994</v>
      </c>
      <c r="AA77" s="17">
        <f t="shared" si="14"/>
        <v>-15490.722966400001</v>
      </c>
      <c r="AB77" s="17">
        <f t="shared" si="23"/>
        <v>238380.54421138126</v>
      </c>
      <c r="AC77" s="17">
        <f t="shared" si="24"/>
        <v>86059.572035555568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>
        <v>0</v>
      </c>
      <c r="AJ77">
        <v>0</v>
      </c>
      <c r="AK77" s="1">
        <v>6000</v>
      </c>
      <c r="AL77" s="1">
        <v>0</v>
      </c>
    </row>
    <row r="78" spans="1:38" x14ac:dyDescent="0.35">
      <c r="A78" t="s">
        <v>318</v>
      </c>
      <c r="B78" t="s">
        <v>319</v>
      </c>
      <c r="C78" s="2">
        <v>45558</v>
      </c>
      <c r="D78" s="3">
        <v>0.27123287671232876</v>
      </c>
      <c r="E78" s="3" t="s">
        <v>64</v>
      </c>
      <c r="F78" s="3" t="s">
        <v>14</v>
      </c>
      <c r="G78" t="s">
        <v>320</v>
      </c>
      <c r="H78" t="s">
        <v>120</v>
      </c>
      <c r="I78" t="s">
        <v>11</v>
      </c>
      <c r="J78" t="s">
        <v>11</v>
      </c>
      <c r="K78" s="17">
        <v>591.1</v>
      </c>
      <c r="L78" s="17">
        <v>184.94</v>
      </c>
      <c r="M78" s="10">
        <f t="shared" si="17"/>
        <v>0.31287430214853662</v>
      </c>
      <c r="N78" s="17">
        <v>23400</v>
      </c>
      <c r="O78" s="17">
        <v>23387.91</v>
      </c>
      <c r="P78" s="17">
        <v>0</v>
      </c>
      <c r="Q78" s="17">
        <f t="shared" si="25"/>
        <v>12.090000000000146</v>
      </c>
      <c r="R78" s="10">
        <f t="shared" si="26"/>
        <v>6.5372553260517718E-2</v>
      </c>
      <c r="S78" s="9">
        <f t="shared" si="18"/>
        <v>1.2</v>
      </c>
      <c r="T78" s="17">
        <f t="shared" si="19"/>
        <v>26.631359999999997</v>
      </c>
      <c r="U78" s="17">
        <f t="shared" si="27"/>
        <v>14.541359999999852</v>
      </c>
      <c r="V78" s="17" t="str">
        <f t="shared" si="28"/>
        <v>Y</v>
      </c>
      <c r="W78" s="17">
        <f t="shared" si="20"/>
        <v>41.377000000000002</v>
      </c>
      <c r="X78" s="17">
        <f t="shared" si="21"/>
        <v>12.9458</v>
      </c>
      <c r="Y78" s="17">
        <f t="shared" si="22"/>
        <v>2.7962927999999998</v>
      </c>
      <c r="Z78" s="17">
        <f t="shared" si="29"/>
        <v>29.427652799999997</v>
      </c>
      <c r="AA78" s="17">
        <f t="shared" si="14"/>
        <v>-23370.572347199999</v>
      </c>
      <c r="AB78" s="17">
        <f t="shared" si="23"/>
        <v>414979.79267840384</v>
      </c>
      <c r="AC78" s="17">
        <f t="shared" si="24"/>
        <v>129836.51304000001</v>
      </c>
      <c r="AD78" s="17">
        <v>0</v>
      </c>
      <c r="AE78" s="17">
        <v>0</v>
      </c>
      <c r="AF78" s="17">
        <v>0</v>
      </c>
      <c r="AG78" s="17">
        <v>0</v>
      </c>
      <c r="AH78" s="17">
        <v>180000</v>
      </c>
      <c r="AI78">
        <v>0.33</v>
      </c>
      <c r="AJ78">
        <v>0</v>
      </c>
      <c r="AK78" s="1">
        <v>6000</v>
      </c>
      <c r="AL78" s="1">
        <v>0</v>
      </c>
    </row>
    <row r="79" spans="1:38" x14ac:dyDescent="0.35">
      <c r="A79" t="s">
        <v>321</v>
      </c>
      <c r="B79" t="s">
        <v>322</v>
      </c>
      <c r="C79" s="2">
        <v>45376</v>
      </c>
      <c r="D79" s="3">
        <v>0.76986301369863008</v>
      </c>
      <c r="E79" s="3" t="s">
        <v>64</v>
      </c>
      <c r="F79" s="3" t="s">
        <v>14</v>
      </c>
      <c r="G79" t="s">
        <v>323</v>
      </c>
      <c r="H79" t="s">
        <v>246</v>
      </c>
      <c r="I79" t="s">
        <v>11</v>
      </c>
      <c r="J79" t="s">
        <v>11</v>
      </c>
      <c r="K79" s="17">
        <v>193786.65</v>
      </c>
      <c r="L79" s="17">
        <v>32756.73</v>
      </c>
      <c r="M79" s="10">
        <f t="shared" si="17"/>
        <v>0.16903501866614651</v>
      </c>
      <c r="N79" s="17">
        <v>60833.30000000001</v>
      </c>
      <c r="O79" s="17">
        <v>59432.570000000007</v>
      </c>
      <c r="P79" s="17">
        <v>0</v>
      </c>
      <c r="Q79" s="17">
        <f t="shared" si="25"/>
        <v>1400.7300000000032</v>
      </c>
      <c r="R79" s="10">
        <f t="shared" si="26"/>
        <v>4.276159433496577E-2</v>
      </c>
      <c r="S79" s="9">
        <f t="shared" si="18"/>
        <v>0.75</v>
      </c>
      <c r="T79" s="17">
        <f t="shared" si="19"/>
        <v>2948.1056999999996</v>
      </c>
      <c r="U79" s="17">
        <f t="shared" si="27"/>
        <v>1547.3756999999964</v>
      </c>
      <c r="V79" s="17" t="str">
        <f t="shared" si="28"/>
        <v>Y</v>
      </c>
      <c r="W79" s="17">
        <f t="shared" si="20"/>
        <v>13565.065500000001</v>
      </c>
      <c r="X79" s="17">
        <f t="shared" si="21"/>
        <v>2292.9711000000002</v>
      </c>
      <c r="Y79" s="17">
        <f t="shared" si="22"/>
        <v>309.55109850000002</v>
      </c>
      <c r="Z79" s="17">
        <f t="shared" si="29"/>
        <v>3257.6567984999997</v>
      </c>
      <c r="AA79" s="17">
        <f t="shared" ref="AA79:AA142" si="30">Z79-N79</f>
        <v>-57575.64320150001</v>
      </c>
      <c r="AB79" s="17">
        <f t="shared" si="23"/>
        <v>1892298.335438577</v>
      </c>
      <c r="AC79" s="17">
        <f t="shared" si="24"/>
        <v>319864.68445277784</v>
      </c>
      <c r="AD79" s="17">
        <v>0</v>
      </c>
      <c r="AE79" s="17">
        <v>0</v>
      </c>
      <c r="AF79" s="17">
        <v>0</v>
      </c>
      <c r="AG79" s="17">
        <v>0</v>
      </c>
      <c r="AH79" s="17">
        <v>653000</v>
      </c>
      <c r="AI79">
        <v>29.68</v>
      </c>
      <c r="AJ79">
        <v>0</v>
      </c>
      <c r="AK79" s="1">
        <v>6000</v>
      </c>
      <c r="AL79" s="1">
        <v>0</v>
      </c>
    </row>
    <row r="80" spans="1:38" x14ac:dyDescent="0.35">
      <c r="A80" t="s">
        <v>324</v>
      </c>
      <c r="B80" t="s">
        <v>325</v>
      </c>
      <c r="C80" s="2">
        <v>45440</v>
      </c>
      <c r="D80" s="3">
        <v>0.59452054794520548</v>
      </c>
      <c r="E80" s="3" t="s">
        <v>64</v>
      </c>
      <c r="F80" s="3" t="s">
        <v>14</v>
      </c>
      <c r="G80" t="s">
        <v>326</v>
      </c>
      <c r="H80" t="s">
        <v>185</v>
      </c>
      <c r="I80" t="s">
        <v>11</v>
      </c>
      <c r="J80" t="s">
        <v>11</v>
      </c>
      <c r="K80" s="17">
        <v>166643.69</v>
      </c>
      <c r="L80" s="17">
        <v>80159.680000000008</v>
      </c>
      <c r="M80" s="10">
        <f t="shared" si="17"/>
        <v>0.48102439402296004</v>
      </c>
      <c r="N80" s="17">
        <v>20000</v>
      </c>
      <c r="O80" s="17">
        <v>14794.16</v>
      </c>
      <c r="P80" s="17">
        <v>0</v>
      </c>
      <c r="Q80" s="17">
        <f t="shared" si="25"/>
        <v>5205.84</v>
      </c>
      <c r="R80" s="10">
        <f t="shared" si="26"/>
        <v>6.4943373027437232E-2</v>
      </c>
      <c r="S80" s="9">
        <f t="shared" si="18"/>
        <v>1.2</v>
      </c>
      <c r="T80" s="17">
        <f t="shared" si="19"/>
        <v>11542.993920000001</v>
      </c>
      <c r="U80" s="17">
        <f t="shared" si="27"/>
        <v>6337.1539200000007</v>
      </c>
      <c r="V80" s="17" t="str">
        <f t="shared" si="28"/>
        <v>Y</v>
      </c>
      <c r="W80" s="17">
        <f t="shared" si="20"/>
        <v>11665.058300000001</v>
      </c>
      <c r="X80" s="17">
        <f t="shared" si="21"/>
        <v>5611.1776000000009</v>
      </c>
      <c r="Y80" s="17">
        <f t="shared" si="22"/>
        <v>1212.0143616000003</v>
      </c>
      <c r="Z80" s="17">
        <f t="shared" si="29"/>
        <v>12755.008281600001</v>
      </c>
      <c r="AA80" s="17">
        <f t="shared" si="30"/>
        <v>-7244.9917183999987</v>
      </c>
      <c r="AB80" s="17">
        <f t="shared" si="23"/>
        <v>83675.494405778329</v>
      </c>
      <c r="AC80" s="17">
        <f t="shared" si="24"/>
        <v>40249.953991111106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>
        <v>0</v>
      </c>
      <c r="AJ80">
        <v>0</v>
      </c>
      <c r="AK80" s="1">
        <v>6000</v>
      </c>
      <c r="AL80" s="1">
        <v>0</v>
      </c>
    </row>
    <row r="81" spans="1:38" x14ac:dyDescent="0.35">
      <c r="A81" t="s">
        <v>327</v>
      </c>
      <c r="B81" t="s">
        <v>328</v>
      </c>
      <c r="C81" s="2">
        <v>45474</v>
      </c>
      <c r="D81" s="3">
        <v>0.50136986301369868</v>
      </c>
      <c r="E81" s="3" t="s">
        <v>64</v>
      </c>
      <c r="F81" s="3" t="s">
        <v>14</v>
      </c>
      <c r="G81" t="s">
        <v>329</v>
      </c>
      <c r="H81" t="s">
        <v>330</v>
      </c>
      <c r="I81" t="s">
        <v>11</v>
      </c>
      <c r="J81" t="s">
        <v>11</v>
      </c>
      <c r="K81" s="17">
        <v>55761.8</v>
      </c>
      <c r="L81" s="17">
        <v>5495.8499999999995</v>
      </c>
      <c r="M81" s="10">
        <f t="shared" si="17"/>
        <v>9.8559408053542019E-2</v>
      </c>
      <c r="N81" s="17">
        <v>12600</v>
      </c>
      <c r="O81" s="17">
        <v>12407.65</v>
      </c>
      <c r="P81" s="17">
        <v>19054.855855875008</v>
      </c>
      <c r="Q81" s="17">
        <f t="shared" si="25"/>
        <v>-18862.50585587501</v>
      </c>
      <c r="R81" s="10">
        <f t="shared" si="26"/>
        <v>-3.4321362220357199</v>
      </c>
      <c r="S81" s="9">
        <f t="shared" si="18"/>
        <v>0.75</v>
      </c>
      <c r="T81" s="17">
        <f t="shared" si="19"/>
        <v>494.62649999999996</v>
      </c>
      <c r="U81" s="17">
        <f t="shared" si="27"/>
        <v>19357.132355875008</v>
      </c>
      <c r="V81" s="17" t="str">
        <f t="shared" si="28"/>
        <v>Y</v>
      </c>
      <c r="W81" s="17">
        <f t="shared" si="20"/>
        <v>3903.3260000000005</v>
      </c>
      <c r="X81" s="17">
        <f t="shared" si="21"/>
        <v>384.70949999999999</v>
      </c>
      <c r="Y81" s="17">
        <f t="shared" si="22"/>
        <v>51.935782500000002</v>
      </c>
      <c r="Z81" s="17">
        <f t="shared" si="29"/>
        <v>546.56228249999992</v>
      </c>
      <c r="AA81" s="17">
        <f t="shared" si="30"/>
        <v>-12053.437717500001</v>
      </c>
      <c r="AB81" s="17">
        <f t="shared" si="23"/>
        <v>679423.14384256781</v>
      </c>
      <c r="AC81" s="17">
        <f t="shared" si="24"/>
        <v>66963.542875000014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>
        <v>0</v>
      </c>
      <c r="AJ81">
        <v>0</v>
      </c>
      <c r="AK81" s="1">
        <v>6000</v>
      </c>
      <c r="AL81" s="1">
        <v>0</v>
      </c>
    </row>
    <row r="82" spans="1:38" x14ac:dyDescent="0.35">
      <c r="A82" t="s">
        <v>331</v>
      </c>
      <c r="B82" t="s">
        <v>332</v>
      </c>
      <c r="C82" s="2">
        <v>45355</v>
      </c>
      <c r="D82" s="3">
        <v>0.82739726027397265</v>
      </c>
      <c r="E82" s="3" t="s">
        <v>64</v>
      </c>
      <c r="F82" s="3" t="s">
        <v>14</v>
      </c>
      <c r="G82" t="s">
        <v>333</v>
      </c>
      <c r="H82" t="s">
        <v>334</v>
      </c>
      <c r="I82" t="s">
        <v>11</v>
      </c>
      <c r="J82" t="s">
        <v>11</v>
      </c>
      <c r="K82" s="17">
        <v>21287.14</v>
      </c>
      <c r="L82" s="17">
        <v>4049.62</v>
      </c>
      <c r="M82" s="10">
        <f t="shared" si="17"/>
        <v>0.19023786192038949</v>
      </c>
      <c r="N82" s="17">
        <v>41666.600000000006</v>
      </c>
      <c r="O82" s="17">
        <v>41495.570000000007</v>
      </c>
      <c r="P82" s="17">
        <v>5886.3109613250126</v>
      </c>
      <c r="Q82" s="17">
        <f t="shared" si="25"/>
        <v>-5715.2809613250138</v>
      </c>
      <c r="R82" s="10">
        <f t="shared" si="26"/>
        <v>-1.4113129037601093</v>
      </c>
      <c r="S82" s="9">
        <f t="shared" si="18"/>
        <v>0.75</v>
      </c>
      <c r="T82" s="17">
        <f t="shared" si="19"/>
        <v>364.46579999999994</v>
      </c>
      <c r="U82" s="17">
        <f t="shared" si="27"/>
        <v>6079.7467613250137</v>
      </c>
      <c r="V82" s="17" t="str">
        <f t="shared" si="28"/>
        <v>Y</v>
      </c>
      <c r="W82" s="17">
        <f t="shared" si="20"/>
        <v>1490.0998000000002</v>
      </c>
      <c r="X82" s="17">
        <f t="shared" si="21"/>
        <v>283.47340000000003</v>
      </c>
      <c r="Y82" s="17">
        <f t="shared" si="22"/>
        <v>38.268909000000001</v>
      </c>
      <c r="Z82" s="17">
        <f t="shared" si="29"/>
        <v>402.73470899999995</v>
      </c>
      <c r="AA82" s="17">
        <f t="shared" si="30"/>
        <v>-41263.865291000009</v>
      </c>
      <c r="AB82" s="17">
        <f t="shared" si="23"/>
        <v>1205037.1768635877</v>
      </c>
      <c r="AC82" s="17">
        <f t="shared" si="24"/>
        <v>229243.69606111117</v>
      </c>
      <c r="AD82" s="17">
        <v>0</v>
      </c>
      <c r="AE82" s="17">
        <v>0</v>
      </c>
      <c r="AF82" s="17">
        <v>0</v>
      </c>
      <c r="AG82" s="17">
        <v>0</v>
      </c>
      <c r="AH82" s="17">
        <v>420000</v>
      </c>
      <c r="AI82">
        <v>5.07</v>
      </c>
      <c r="AJ82">
        <v>0</v>
      </c>
      <c r="AK82" s="1">
        <v>6000</v>
      </c>
      <c r="AL82" s="1">
        <v>0</v>
      </c>
    </row>
    <row r="83" spans="1:38" x14ac:dyDescent="0.35">
      <c r="A83" t="s">
        <v>335</v>
      </c>
      <c r="B83" t="s">
        <v>336</v>
      </c>
      <c r="C83" s="2">
        <v>45544</v>
      </c>
      <c r="D83" s="3">
        <v>0.30958904109589042</v>
      </c>
      <c r="E83" s="3" t="s">
        <v>64</v>
      </c>
      <c r="F83" s="3" t="s">
        <v>14</v>
      </c>
      <c r="G83" t="s">
        <v>337</v>
      </c>
      <c r="H83" t="s">
        <v>100</v>
      </c>
      <c r="I83" t="s">
        <v>11</v>
      </c>
      <c r="J83" t="s">
        <v>11</v>
      </c>
      <c r="K83" s="17">
        <v>11619.04</v>
      </c>
      <c r="L83" s="17">
        <v>2695.1</v>
      </c>
      <c r="M83" s="10">
        <f t="shared" si="17"/>
        <v>0.23195547997080651</v>
      </c>
      <c r="N83" s="17">
        <v>8400</v>
      </c>
      <c r="O83" s="17">
        <v>8265.25</v>
      </c>
      <c r="P83" s="17">
        <v>0</v>
      </c>
      <c r="Q83" s="17">
        <f t="shared" si="25"/>
        <v>134.75</v>
      </c>
      <c r="R83" s="10">
        <f t="shared" si="26"/>
        <v>4.999814478126971E-2</v>
      </c>
      <c r="S83" s="9">
        <f t="shared" si="18"/>
        <v>0.75</v>
      </c>
      <c r="T83" s="17">
        <f t="shared" si="19"/>
        <v>242.55899999999997</v>
      </c>
      <c r="U83" s="17">
        <f t="shared" si="27"/>
        <v>107.80899999999997</v>
      </c>
      <c r="V83" s="17" t="str">
        <f t="shared" si="28"/>
        <v>Y</v>
      </c>
      <c r="W83" s="17">
        <f t="shared" si="20"/>
        <v>813.33280000000013</v>
      </c>
      <c r="X83" s="17">
        <f t="shared" si="21"/>
        <v>188.65700000000001</v>
      </c>
      <c r="Y83" s="17">
        <f t="shared" si="22"/>
        <v>25.468695</v>
      </c>
      <c r="Z83" s="17">
        <f t="shared" si="29"/>
        <v>268.02769499999999</v>
      </c>
      <c r="AA83" s="17">
        <f t="shared" si="30"/>
        <v>-8131.9723050000002</v>
      </c>
      <c r="AB83" s="17">
        <f t="shared" si="23"/>
        <v>194768.51300237721</v>
      </c>
      <c r="AC83" s="17">
        <f t="shared" si="24"/>
        <v>45177.623916666671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>
        <v>0</v>
      </c>
      <c r="AJ83">
        <v>0</v>
      </c>
      <c r="AK83" s="1">
        <v>6000</v>
      </c>
      <c r="AL83" s="1">
        <v>0</v>
      </c>
    </row>
    <row r="84" spans="1:38" x14ac:dyDescent="0.35">
      <c r="A84" t="s">
        <v>338</v>
      </c>
      <c r="B84" t="s">
        <v>339</v>
      </c>
      <c r="C84" s="2">
        <v>45427</v>
      </c>
      <c r="D84" s="3">
        <v>0.63013698630136983</v>
      </c>
      <c r="E84" s="3" t="s">
        <v>64</v>
      </c>
      <c r="F84" s="3" t="s">
        <v>14</v>
      </c>
      <c r="G84" t="s">
        <v>340</v>
      </c>
      <c r="H84" t="s">
        <v>112</v>
      </c>
      <c r="I84" t="s">
        <v>11</v>
      </c>
      <c r="J84" t="s">
        <v>11</v>
      </c>
      <c r="K84" s="17">
        <v>148058.76999999999</v>
      </c>
      <c r="L84" s="17">
        <v>31191.94</v>
      </c>
      <c r="M84" s="10">
        <f t="shared" si="17"/>
        <v>0.21067269436319105</v>
      </c>
      <c r="N84" s="17">
        <v>20000</v>
      </c>
      <c r="O84" s="17">
        <v>18575.27</v>
      </c>
      <c r="P84" s="17">
        <v>0</v>
      </c>
      <c r="Q84" s="17">
        <f t="shared" si="25"/>
        <v>1424.7299999999996</v>
      </c>
      <c r="R84" s="10">
        <f t="shared" si="26"/>
        <v>4.5676222767804746E-2</v>
      </c>
      <c r="S84" s="9">
        <f t="shared" si="18"/>
        <v>0.75</v>
      </c>
      <c r="T84" s="17">
        <f t="shared" si="19"/>
        <v>2807.2745999999997</v>
      </c>
      <c r="U84" s="17">
        <f t="shared" si="27"/>
        <v>1382.5446000000002</v>
      </c>
      <c r="V84" s="17" t="str">
        <f t="shared" si="28"/>
        <v>Y</v>
      </c>
      <c r="W84" s="17">
        <f t="shared" si="20"/>
        <v>10364.1139</v>
      </c>
      <c r="X84" s="17">
        <f t="shared" si="21"/>
        <v>2183.4358000000002</v>
      </c>
      <c r="Y84" s="17">
        <f t="shared" si="22"/>
        <v>294.76383300000003</v>
      </c>
      <c r="Z84" s="17">
        <f t="shared" si="29"/>
        <v>3102.0384329999997</v>
      </c>
      <c r="AA84" s="17">
        <f t="shared" si="30"/>
        <v>-16897.961566999998</v>
      </c>
      <c r="AB84" s="17">
        <f t="shared" si="23"/>
        <v>445608.59937201947</v>
      </c>
      <c r="AC84" s="17">
        <f t="shared" si="24"/>
        <v>93877.564261111111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>
        <v>0</v>
      </c>
      <c r="AJ84">
        <v>0</v>
      </c>
      <c r="AK84" s="1">
        <v>6000</v>
      </c>
      <c r="AL84" s="1">
        <v>0</v>
      </c>
    </row>
    <row r="85" spans="1:38" x14ac:dyDescent="0.35">
      <c r="A85" t="s">
        <v>341</v>
      </c>
      <c r="B85" t="s">
        <v>342</v>
      </c>
      <c r="C85" s="2">
        <v>45362</v>
      </c>
      <c r="D85" s="3">
        <v>0.80821917808219179</v>
      </c>
      <c r="E85" s="3" t="s">
        <v>64</v>
      </c>
      <c r="F85" s="3" t="s">
        <v>14</v>
      </c>
      <c r="G85" t="s">
        <v>343</v>
      </c>
      <c r="H85" t="s">
        <v>160</v>
      </c>
      <c r="I85" t="s">
        <v>11</v>
      </c>
      <c r="J85" t="s">
        <v>11</v>
      </c>
      <c r="K85" s="17">
        <v>119073.13</v>
      </c>
      <c r="L85" s="17">
        <v>29466.940000000006</v>
      </c>
      <c r="M85" s="10">
        <f t="shared" si="17"/>
        <v>0.2474692653161969</v>
      </c>
      <c r="N85" s="17">
        <v>29166.6</v>
      </c>
      <c r="O85" s="17">
        <v>27533.559999999998</v>
      </c>
      <c r="P85" s="17">
        <v>0</v>
      </c>
      <c r="Q85" s="17">
        <f t="shared" si="25"/>
        <v>1633.0400000000009</v>
      </c>
      <c r="R85" s="10">
        <f t="shared" si="26"/>
        <v>5.5419395430947378E-2</v>
      </c>
      <c r="S85" s="9">
        <f t="shared" si="18"/>
        <v>1</v>
      </c>
      <c r="T85" s="17">
        <f t="shared" si="19"/>
        <v>3536.0328000000004</v>
      </c>
      <c r="U85" s="17">
        <f t="shared" si="27"/>
        <v>1902.9927999999995</v>
      </c>
      <c r="V85" s="17" t="str">
        <f t="shared" si="28"/>
        <v>Y</v>
      </c>
      <c r="W85" s="17">
        <f t="shared" si="20"/>
        <v>8335.1191000000017</v>
      </c>
      <c r="X85" s="17">
        <f t="shared" si="21"/>
        <v>2062.6858000000007</v>
      </c>
      <c r="Y85" s="17">
        <f t="shared" si="22"/>
        <v>371.28344400000009</v>
      </c>
      <c r="Z85" s="17">
        <f t="shared" si="29"/>
        <v>3907.3162440000006</v>
      </c>
      <c r="AA85" s="17">
        <f t="shared" si="30"/>
        <v>-25259.283755999997</v>
      </c>
      <c r="AB85" s="17">
        <f t="shared" si="23"/>
        <v>567057.70722961542</v>
      </c>
      <c r="AC85" s="17">
        <f t="shared" si="24"/>
        <v>140329.3542</v>
      </c>
      <c r="AD85" s="17">
        <v>0</v>
      </c>
      <c r="AE85" s="17">
        <v>0</v>
      </c>
      <c r="AF85" s="17">
        <v>0</v>
      </c>
      <c r="AG85" s="17">
        <v>0</v>
      </c>
      <c r="AH85" s="17">
        <v>439000</v>
      </c>
      <c r="AI85">
        <v>27.12</v>
      </c>
      <c r="AJ85">
        <v>0</v>
      </c>
      <c r="AK85" s="1">
        <v>6000</v>
      </c>
      <c r="AL85" s="1">
        <v>0</v>
      </c>
    </row>
    <row r="86" spans="1:38" x14ac:dyDescent="0.35">
      <c r="A86" t="s">
        <v>344</v>
      </c>
      <c r="B86" t="s">
        <v>345</v>
      </c>
      <c r="C86" s="2">
        <v>45446</v>
      </c>
      <c r="D86" s="3">
        <v>0.57808219178082187</v>
      </c>
      <c r="E86" s="3" t="s">
        <v>64</v>
      </c>
      <c r="F86" s="3" t="s">
        <v>14</v>
      </c>
      <c r="G86" t="s">
        <v>346</v>
      </c>
      <c r="H86" t="s">
        <v>139</v>
      </c>
      <c r="I86" t="s">
        <v>11</v>
      </c>
      <c r="J86" t="s">
        <v>11</v>
      </c>
      <c r="K86" s="17">
        <v>38694.050000000003</v>
      </c>
      <c r="L86" s="17">
        <v>12957.75</v>
      </c>
      <c r="M86" s="10">
        <f t="shared" si="17"/>
        <v>0.33487706766285769</v>
      </c>
      <c r="N86" s="17">
        <v>29166.62</v>
      </c>
      <c r="O86" s="17">
        <v>28376.649999999998</v>
      </c>
      <c r="P86" s="17">
        <v>895.59587999999712</v>
      </c>
      <c r="Q86" s="17">
        <f t="shared" si="25"/>
        <v>-105.62587999999596</v>
      </c>
      <c r="R86" s="10">
        <f t="shared" si="26"/>
        <v>-8.1515602631626605E-3</v>
      </c>
      <c r="S86" s="9">
        <f t="shared" si="18"/>
        <v>1.2</v>
      </c>
      <c r="T86" s="17">
        <f t="shared" si="19"/>
        <v>1865.9159999999997</v>
      </c>
      <c r="U86" s="17">
        <f t="shared" si="27"/>
        <v>1971.5418799999957</v>
      </c>
      <c r="V86" s="17" t="str">
        <f t="shared" si="28"/>
        <v>Y</v>
      </c>
      <c r="W86" s="17">
        <f t="shared" si="20"/>
        <v>2708.5835000000006</v>
      </c>
      <c r="X86" s="17">
        <f t="shared" si="21"/>
        <v>907.04250000000013</v>
      </c>
      <c r="Y86" s="17">
        <f t="shared" si="22"/>
        <v>195.92117999999999</v>
      </c>
      <c r="Z86" s="17">
        <f t="shared" si="29"/>
        <v>2061.8371799999995</v>
      </c>
      <c r="AA86" s="17">
        <f t="shared" si="30"/>
        <v>-27104.78282</v>
      </c>
      <c r="AB86" s="17">
        <f t="shared" si="23"/>
        <v>449663.89555637928</v>
      </c>
      <c r="AC86" s="17">
        <f t="shared" si="24"/>
        <v>150582.1267777778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>
        <v>0</v>
      </c>
      <c r="AJ86">
        <v>0</v>
      </c>
      <c r="AK86" s="1">
        <v>6000</v>
      </c>
      <c r="AL86" s="1">
        <v>0</v>
      </c>
    </row>
    <row r="87" spans="1:38" x14ac:dyDescent="0.35">
      <c r="A87" t="s">
        <v>347</v>
      </c>
      <c r="B87" t="s">
        <v>348</v>
      </c>
      <c r="C87" s="2">
        <v>45293</v>
      </c>
      <c r="D87" s="3">
        <v>0.99726027397260275</v>
      </c>
      <c r="E87" s="3" t="s">
        <v>64</v>
      </c>
      <c r="F87" s="3" t="s">
        <v>14</v>
      </c>
      <c r="G87" t="s">
        <v>349</v>
      </c>
      <c r="H87" t="s">
        <v>73</v>
      </c>
      <c r="I87" t="s">
        <v>11</v>
      </c>
      <c r="J87" t="s">
        <v>11</v>
      </c>
      <c r="K87" s="17">
        <v>103667.25</v>
      </c>
      <c r="L87" s="17">
        <v>16909.22</v>
      </c>
      <c r="M87" s="10">
        <f t="shared" si="17"/>
        <v>0.16311052912081686</v>
      </c>
      <c r="N87" s="17">
        <v>36666.62000000001</v>
      </c>
      <c r="O87" s="17">
        <v>35703.850000000006</v>
      </c>
      <c r="P87" s="17">
        <v>11552.083653675014</v>
      </c>
      <c r="Q87" s="17">
        <f t="shared" si="25"/>
        <v>-10589.31365367501</v>
      </c>
      <c r="R87" s="10">
        <f t="shared" si="26"/>
        <v>-0.62624495119674406</v>
      </c>
      <c r="S87" s="9">
        <f t="shared" si="18"/>
        <v>0.75</v>
      </c>
      <c r="T87" s="17">
        <f t="shared" si="19"/>
        <v>1521.8298</v>
      </c>
      <c r="U87" s="17">
        <f t="shared" si="27"/>
        <v>12111.143453675009</v>
      </c>
      <c r="V87" s="17" t="str">
        <f t="shared" si="28"/>
        <v>Y</v>
      </c>
      <c r="W87" s="17">
        <f t="shared" si="20"/>
        <v>7256.7075000000004</v>
      </c>
      <c r="X87" s="17">
        <f t="shared" si="21"/>
        <v>1183.6454000000001</v>
      </c>
      <c r="Y87" s="17">
        <f t="shared" si="22"/>
        <v>159.79212899999999</v>
      </c>
      <c r="Z87" s="17">
        <f t="shared" si="29"/>
        <v>1681.6219289999999</v>
      </c>
      <c r="AA87" s="17">
        <f t="shared" si="30"/>
        <v>-34984.998071000009</v>
      </c>
      <c r="AB87" s="17">
        <f t="shared" si="23"/>
        <v>1191591.3794288544</v>
      </c>
      <c r="AC87" s="17">
        <f t="shared" si="24"/>
        <v>194361.10039444451</v>
      </c>
      <c r="AD87" s="17">
        <v>0</v>
      </c>
      <c r="AE87" s="17">
        <v>0</v>
      </c>
      <c r="AF87" s="17">
        <v>0</v>
      </c>
      <c r="AG87" s="17">
        <v>0</v>
      </c>
      <c r="AH87" s="17">
        <v>469961.01</v>
      </c>
      <c r="AI87">
        <v>22.06</v>
      </c>
      <c r="AJ87">
        <v>0</v>
      </c>
      <c r="AK87" s="1">
        <v>6000</v>
      </c>
      <c r="AL87" s="1">
        <v>0</v>
      </c>
    </row>
    <row r="88" spans="1:38" x14ac:dyDescent="0.35">
      <c r="A88" t="s">
        <v>350</v>
      </c>
      <c r="B88" t="s">
        <v>351</v>
      </c>
      <c r="C88" s="2">
        <v>45415</v>
      </c>
      <c r="D88" s="3">
        <v>0.66301369863013704</v>
      </c>
      <c r="E88" s="3" t="s">
        <v>64</v>
      </c>
      <c r="F88" s="3" t="s">
        <v>14</v>
      </c>
      <c r="G88" t="s">
        <v>352</v>
      </c>
      <c r="H88" t="s">
        <v>353</v>
      </c>
      <c r="I88" t="s">
        <v>11</v>
      </c>
      <c r="J88" t="s">
        <v>11</v>
      </c>
      <c r="K88" s="17">
        <v>4686.3500000000004</v>
      </c>
      <c r="L88" s="17">
        <v>815.8900000000001</v>
      </c>
      <c r="M88" s="10">
        <f t="shared" si="17"/>
        <v>0.17409924568160723</v>
      </c>
      <c r="N88" s="17">
        <v>6664</v>
      </c>
      <c r="O88" s="17">
        <v>6635.45</v>
      </c>
      <c r="P88" s="17">
        <v>755.97279525001068</v>
      </c>
      <c r="Q88" s="17">
        <f t="shared" si="25"/>
        <v>-727.42279525001049</v>
      </c>
      <c r="R88" s="10">
        <f t="shared" si="26"/>
        <v>-0.89156969107356432</v>
      </c>
      <c r="S88" s="9">
        <f t="shared" si="18"/>
        <v>0.75</v>
      </c>
      <c r="T88" s="17">
        <f t="shared" si="19"/>
        <v>73.43010000000001</v>
      </c>
      <c r="U88" s="17">
        <f t="shared" si="27"/>
        <v>800.85289525001053</v>
      </c>
      <c r="V88" s="17" t="str">
        <f t="shared" si="28"/>
        <v>Y</v>
      </c>
      <c r="W88" s="17">
        <f t="shared" si="20"/>
        <v>328.04450000000008</v>
      </c>
      <c r="X88" s="17">
        <f t="shared" si="21"/>
        <v>57.112300000000019</v>
      </c>
      <c r="Y88" s="17">
        <f t="shared" si="22"/>
        <v>7.7101605000000033</v>
      </c>
      <c r="Z88" s="17">
        <f t="shared" si="29"/>
        <v>81.140260500000011</v>
      </c>
      <c r="AA88" s="17">
        <f t="shared" si="30"/>
        <v>-6582.8597394999997</v>
      </c>
      <c r="AB88" s="17">
        <f t="shared" si="23"/>
        <v>210060.89287775601</v>
      </c>
      <c r="AC88" s="17">
        <f t="shared" si="24"/>
        <v>36571.442997222221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>
        <v>0</v>
      </c>
      <c r="AJ88">
        <v>0</v>
      </c>
      <c r="AK88" s="1">
        <v>6000</v>
      </c>
      <c r="AL88" s="1">
        <v>0</v>
      </c>
    </row>
    <row r="89" spans="1:38" x14ac:dyDescent="0.35">
      <c r="A89" t="s">
        <v>354</v>
      </c>
      <c r="B89" t="s">
        <v>355</v>
      </c>
      <c r="C89" s="2">
        <v>45586</v>
      </c>
      <c r="D89" s="3">
        <v>0.19452054794520549</v>
      </c>
      <c r="E89" s="3" t="s">
        <v>64</v>
      </c>
      <c r="F89" s="3" t="s">
        <v>14</v>
      </c>
      <c r="G89" t="s">
        <v>356</v>
      </c>
      <c r="H89" t="s">
        <v>357</v>
      </c>
      <c r="I89" t="s">
        <v>11</v>
      </c>
      <c r="J89" t="s">
        <v>11</v>
      </c>
      <c r="K89" s="17">
        <v>4531.3999999999996</v>
      </c>
      <c r="L89" s="17">
        <v>1765.76</v>
      </c>
      <c r="M89" s="10">
        <f t="shared" si="17"/>
        <v>0.38967206602815907</v>
      </c>
      <c r="N89" s="17">
        <v>5400</v>
      </c>
      <c r="O89" s="17">
        <v>5285.23</v>
      </c>
      <c r="P89" s="17">
        <v>334.95615374999761</v>
      </c>
      <c r="Q89" s="17">
        <f t="shared" si="25"/>
        <v>-220.18615374999717</v>
      </c>
      <c r="R89" s="10">
        <f t="shared" si="26"/>
        <v>-0.12469766771814809</v>
      </c>
      <c r="S89" s="9">
        <f t="shared" si="18"/>
        <v>1.2</v>
      </c>
      <c r="T89" s="17">
        <f t="shared" si="19"/>
        <v>254.26943999999997</v>
      </c>
      <c r="U89" s="17">
        <f t="shared" si="27"/>
        <v>474.45559374999715</v>
      </c>
      <c r="V89" s="17" t="str">
        <f t="shared" si="28"/>
        <v>Y</v>
      </c>
      <c r="W89" s="17">
        <f t="shared" si="20"/>
        <v>317.19799999999998</v>
      </c>
      <c r="X89" s="17">
        <f t="shared" si="21"/>
        <v>123.60319999999999</v>
      </c>
      <c r="Y89" s="17">
        <f t="shared" si="22"/>
        <v>26.698291199999996</v>
      </c>
      <c r="Z89" s="17">
        <f t="shared" si="29"/>
        <v>280.96773119999995</v>
      </c>
      <c r="AA89" s="17">
        <f t="shared" si="30"/>
        <v>-5119.0322687999997</v>
      </c>
      <c r="AB89" s="17">
        <f t="shared" si="23"/>
        <v>72982.055013265679</v>
      </c>
      <c r="AC89" s="17">
        <f t="shared" si="24"/>
        <v>28439.068159999999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>
        <v>0</v>
      </c>
      <c r="AJ89">
        <v>0</v>
      </c>
      <c r="AK89" s="1">
        <v>0</v>
      </c>
      <c r="AL89" s="1">
        <v>0</v>
      </c>
    </row>
    <row r="90" spans="1:38" x14ac:dyDescent="0.35">
      <c r="A90" t="s">
        <v>358</v>
      </c>
      <c r="B90" t="s">
        <v>359</v>
      </c>
      <c r="C90" s="2">
        <v>45299</v>
      </c>
      <c r="D90" s="3">
        <v>0.98082191780821915</v>
      </c>
      <c r="E90" s="3" t="s">
        <v>64</v>
      </c>
      <c r="F90" s="3" t="s">
        <v>14</v>
      </c>
      <c r="G90" t="s">
        <v>360</v>
      </c>
      <c r="H90" t="s">
        <v>273</v>
      </c>
      <c r="I90" t="s">
        <v>11</v>
      </c>
      <c r="J90" t="s">
        <v>11</v>
      </c>
      <c r="K90" s="17">
        <v>65958.09</v>
      </c>
      <c r="L90" s="17">
        <v>8230.11</v>
      </c>
      <c r="M90" s="10">
        <f t="shared" si="17"/>
        <v>0.12477787031128404</v>
      </c>
      <c r="N90" s="17">
        <v>35999.99</v>
      </c>
      <c r="O90" s="17">
        <v>35698.49</v>
      </c>
      <c r="P90" s="17">
        <v>0</v>
      </c>
      <c r="Q90" s="17">
        <f t="shared" si="25"/>
        <v>301.5</v>
      </c>
      <c r="R90" s="10">
        <f t="shared" si="26"/>
        <v>3.6633775247232415E-2</v>
      </c>
      <c r="S90" s="9">
        <f t="shared" si="18"/>
        <v>0.75</v>
      </c>
      <c r="T90" s="17">
        <f t="shared" si="19"/>
        <v>740.70990000000006</v>
      </c>
      <c r="U90" s="17">
        <f t="shared" si="27"/>
        <v>439.20990000000006</v>
      </c>
      <c r="V90" s="17" t="str">
        <f t="shared" si="28"/>
        <v>Y</v>
      </c>
      <c r="W90" s="17">
        <f t="shared" si="20"/>
        <v>4617.0663000000004</v>
      </c>
      <c r="X90" s="17">
        <f t="shared" si="21"/>
        <v>576.10770000000014</v>
      </c>
      <c r="Y90" s="17">
        <f t="shared" si="22"/>
        <v>77.774539500000017</v>
      </c>
      <c r="Z90" s="17">
        <f t="shared" si="29"/>
        <v>818.48443950000012</v>
      </c>
      <c r="AA90" s="17">
        <f t="shared" si="30"/>
        <v>-35181.505560499994</v>
      </c>
      <c r="AB90" s="17">
        <f t="shared" si="23"/>
        <v>1566406.0316292241</v>
      </c>
      <c r="AC90" s="17">
        <f t="shared" si="24"/>
        <v>195452.80866944441</v>
      </c>
      <c r="AD90" s="17">
        <v>0</v>
      </c>
      <c r="AE90" s="17">
        <v>0</v>
      </c>
      <c r="AF90" s="17">
        <v>0</v>
      </c>
      <c r="AG90" s="17">
        <v>0</v>
      </c>
      <c r="AH90" s="17">
        <v>659997.36</v>
      </c>
      <c r="AI90">
        <v>9.99</v>
      </c>
      <c r="AJ90">
        <v>0</v>
      </c>
      <c r="AK90" s="1">
        <v>6000</v>
      </c>
      <c r="AL90" s="1">
        <v>0</v>
      </c>
    </row>
    <row r="91" spans="1:38" x14ac:dyDescent="0.35">
      <c r="A91" t="s">
        <v>361</v>
      </c>
      <c r="B91" t="s">
        <v>362</v>
      </c>
      <c r="C91" s="2">
        <v>45369</v>
      </c>
      <c r="D91" s="3">
        <v>0.78904109589041094</v>
      </c>
      <c r="E91" s="3" t="s">
        <v>64</v>
      </c>
      <c r="F91" s="3" t="s">
        <v>8</v>
      </c>
      <c r="G91" t="s">
        <v>363</v>
      </c>
      <c r="H91" t="s">
        <v>364</v>
      </c>
      <c r="I91" t="s">
        <v>11</v>
      </c>
      <c r="J91" t="s">
        <v>11</v>
      </c>
      <c r="K91" s="17">
        <v>71683.13</v>
      </c>
      <c r="L91" s="17">
        <v>27696.590000000004</v>
      </c>
      <c r="M91" s="10">
        <f t="shared" si="17"/>
        <v>0.38637528802104487</v>
      </c>
      <c r="N91" s="17">
        <v>15000</v>
      </c>
      <c r="O91" s="17">
        <v>13217.09</v>
      </c>
      <c r="P91" s="17">
        <v>0</v>
      </c>
      <c r="Q91" s="17">
        <f t="shared" si="25"/>
        <v>1782.9099999999999</v>
      </c>
      <c r="R91" s="10">
        <f t="shared" si="26"/>
        <v>6.4372906556366669E-2</v>
      </c>
      <c r="S91" s="9">
        <f t="shared" si="18"/>
        <v>1.2</v>
      </c>
      <c r="T91" s="17">
        <f t="shared" si="19"/>
        <v>3988.3089600000003</v>
      </c>
      <c r="U91" s="17">
        <f t="shared" si="27"/>
        <v>2205.3989600000004</v>
      </c>
      <c r="V91" s="17" t="str">
        <f t="shared" si="28"/>
        <v>Y</v>
      </c>
      <c r="W91" s="17">
        <f t="shared" si="20"/>
        <v>5017.8191000000006</v>
      </c>
      <c r="X91" s="17">
        <f t="shared" si="21"/>
        <v>1938.7613000000003</v>
      </c>
      <c r="Y91" s="17">
        <f t="shared" si="22"/>
        <v>418.77244080000003</v>
      </c>
      <c r="Z91" s="17">
        <f t="shared" si="29"/>
        <v>4407.0814008000007</v>
      </c>
      <c r="AA91" s="17">
        <f t="shared" si="30"/>
        <v>-10592.918599199998</v>
      </c>
      <c r="AB91" s="17">
        <f t="shared" si="23"/>
        <v>152311.8832851648</v>
      </c>
      <c r="AC91" s="17">
        <f t="shared" si="24"/>
        <v>58849.547773333325</v>
      </c>
      <c r="AD91" s="17">
        <v>0</v>
      </c>
      <c r="AE91" s="17">
        <v>0</v>
      </c>
      <c r="AF91" s="17">
        <v>0</v>
      </c>
      <c r="AG91" s="17">
        <v>0</v>
      </c>
      <c r="AH91" s="17">
        <v>480000</v>
      </c>
      <c r="AI91">
        <v>14.93</v>
      </c>
      <c r="AJ91">
        <v>0</v>
      </c>
      <c r="AK91" s="1">
        <v>6000</v>
      </c>
      <c r="AL91" s="1">
        <v>0</v>
      </c>
    </row>
    <row r="92" spans="1:38" x14ac:dyDescent="0.35">
      <c r="A92" t="s">
        <v>365</v>
      </c>
      <c r="B92" t="s">
        <v>366</v>
      </c>
      <c r="C92" s="2">
        <v>45427</v>
      </c>
      <c r="D92" s="3">
        <v>0.63013698630136983</v>
      </c>
      <c r="E92" s="3" t="s">
        <v>64</v>
      </c>
      <c r="F92" s="3" t="s">
        <v>8</v>
      </c>
      <c r="G92" t="s">
        <v>367</v>
      </c>
      <c r="H92" t="s">
        <v>254</v>
      </c>
      <c r="I92" t="s">
        <v>11</v>
      </c>
      <c r="J92" t="s">
        <v>11</v>
      </c>
      <c r="K92" s="17">
        <v>10106.34</v>
      </c>
      <c r="L92" s="17">
        <v>3074.69</v>
      </c>
      <c r="M92" s="10">
        <f t="shared" si="17"/>
        <v>0.30423377800469803</v>
      </c>
      <c r="N92" s="17">
        <v>10000</v>
      </c>
      <c r="O92" s="17">
        <v>9800.14</v>
      </c>
      <c r="P92" s="17">
        <v>0</v>
      </c>
      <c r="Q92" s="17">
        <f t="shared" si="25"/>
        <v>199.86000000000058</v>
      </c>
      <c r="R92" s="10">
        <f t="shared" si="26"/>
        <v>6.5001674965606479E-2</v>
      </c>
      <c r="S92" s="9">
        <f t="shared" si="18"/>
        <v>1.2</v>
      </c>
      <c r="T92" s="17">
        <f t="shared" si="19"/>
        <v>442.75536</v>
      </c>
      <c r="U92" s="17">
        <f t="shared" si="27"/>
        <v>242.89535999999941</v>
      </c>
      <c r="V92" s="17" t="str">
        <f t="shared" si="28"/>
        <v>Y</v>
      </c>
      <c r="W92" s="17">
        <f t="shared" si="20"/>
        <v>707.44380000000012</v>
      </c>
      <c r="X92" s="17">
        <f t="shared" si="21"/>
        <v>215.22830000000002</v>
      </c>
      <c r="Y92" s="17">
        <f t="shared" si="22"/>
        <v>46.489312799999993</v>
      </c>
      <c r="Z92" s="17">
        <f t="shared" si="29"/>
        <v>489.24467279999999</v>
      </c>
      <c r="AA92" s="17">
        <f t="shared" si="30"/>
        <v>-9510.7553272000005</v>
      </c>
      <c r="AB92" s="17">
        <f t="shared" si="23"/>
        <v>173674.10661001501</v>
      </c>
      <c r="AC92" s="17">
        <f t="shared" si="24"/>
        <v>52837.529595555563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>
        <v>0</v>
      </c>
      <c r="AJ92">
        <v>0</v>
      </c>
      <c r="AK92" s="1">
        <v>6000</v>
      </c>
      <c r="AL92" s="1">
        <v>0</v>
      </c>
    </row>
    <row r="93" spans="1:38" x14ac:dyDescent="0.35">
      <c r="A93" t="s">
        <v>368</v>
      </c>
      <c r="B93" t="s">
        <v>369</v>
      </c>
      <c r="C93" s="2">
        <v>45530</v>
      </c>
      <c r="D93" s="3">
        <v>0.34794520547945207</v>
      </c>
      <c r="E93" s="3" t="s">
        <v>64</v>
      </c>
      <c r="F93" s="3" t="s">
        <v>8</v>
      </c>
      <c r="G93" t="s">
        <v>370</v>
      </c>
      <c r="H93" t="s">
        <v>250</v>
      </c>
      <c r="I93" t="s">
        <v>11</v>
      </c>
      <c r="J93" t="s">
        <v>11</v>
      </c>
      <c r="K93" s="17">
        <v>97345.41</v>
      </c>
      <c r="L93" s="17">
        <v>27282.67</v>
      </c>
      <c r="M93" s="10">
        <f t="shared" si="17"/>
        <v>0.28026662993149853</v>
      </c>
      <c r="N93" s="17">
        <v>18750</v>
      </c>
      <c r="O93" s="17">
        <v>17077.61</v>
      </c>
      <c r="P93" s="17">
        <v>0</v>
      </c>
      <c r="Q93" s="17">
        <f t="shared" si="25"/>
        <v>1672.3899999999994</v>
      </c>
      <c r="R93" s="10">
        <f t="shared" si="26"/>
        <v>6.1298619233381466E-2</v>
      </c>
      <c r="S93" s="9">
        <f t="shared" si="18"/>
        <v>1</v>
      </c>
      <c r="T93" s="17">
        <f t="shared" si="19"/>
        <v>3273.9203999999995</v>
      </c>
      <c r="U93" s="17">
        <f t="shared" si="27"/>
        <v>1601.5304000000001</v>
      </c>
      <c r="V93" s="17" t="str">
        <f t="shared" si="28"/>
        <v>Y</v>
      </c>
      <c r="W93" s="17">
        <f t="shared" si="20"/>
        <v>6814.1787000000013</v>
      </c>
      <c r="X93" s="17">
        <f t="shared" si="21"/>
        <v>1909.7869000000001</v>
      </c>
      <c r="Y93" s="17">
        <f t="shared" si="22"/>
        <v>343.76164199999999</v>
      </c>
      <c r="Z93" s="17">
        <f t="shared" si="29"/>
        <v>3617.6820419999995</v>
      </c>
      <c r="AA93" s="17">
        <f t="shared" si="30"/>
        <v>-15132.317958</v>
      </c>
      <c r="AB93" s="17">
        <f t="shared" si="23"/>
        <v>299958.76826487551</v>
      </c>
      <c r="AC93" s="17">
        <f t="shared" si="24"/>
        <v>84068.433099999995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>
        <v>0</v>
      </c>
      <c r="AJ93">
        <v>0</v>
      </c>
      <c r="AK93" s="1">
        <v>6000</v>
      </c>
      <c r="AL93" s="1">
        <v>0</v>
      </c>
    </row>
    <row r="94" spans="1:38" x14ac:dyDescent="0.35">
      <c r="A94" t="s">
        <v>371</v>
      </c>
      <c r="B94" t="s">
        <v>372</v>
      </c>
      <c r="C94" s="2">
        <v>45538</v>
      </c>
      <c r="D94" s="3">
        <v>0.32602739726027397</v>
      </c>
      <c r="E94" s="3" t="s">
        <v>64</v>
      </c>
      <c r="F94" s="3" t="s">
        <v>8</v>
      </c>
      <c r="G94" t="s">
        <v>373</v>
      </c>
      <c r="H94" t="s">
        <v>374</v>
      </c>
      <c r="I94" t="s">
        <v>11</v>
      </c>
      <c r="J94" t="s">
        <v>11</v>
      </c>
      <c r="K94" s="17">
        <v>61429.87</v>
      </c>
      <c r="L94" s="17">
        <v>2823.27</v>
      </c>
      <c r="M94" s="10">
        <f t="shared" si="17"/>
        <v>4.5959237745416028E-2</v>
      </c>
      <c r="N94" s="17">
        <v>8000</v>
      </c>
      <c r="O94" s="17">
        <v>0</v>
      </c>
      <c r="P94" s="17">
        <v>0</v>
      </c>
      <c r="Q94" s="17">
        <f t="shared" si="25"/>
        <v>8000</v>
      </c>
      <c r="R94" s="10">
        <f t="shared" si="26"/>
        <v>2.8335936697517417</v>
      </c>
      <c r="S94" s="9">
        <f t="shared" si="18"/>
        <v>0.75</v>
      </c>
      <c r="T94" s="17">
        <f t="shared" si="19"/>
        <v>254.09429999999998</v>
      </c>
      <c r="U94" s="17">
        <f t="shared" si="27"/>
        <v>-7745.9057000000003</v>
      </c>
      <c r="V94" s="17" t="str">
        <f t="shared" si="28"/>
        <v>N</v>
      </c>
      <c r="W94" s="17">
        <f t="shared" si="20"/>
        <v>4300.0909000000001</v>
      </c>
      <c r="X94" s="17">
        <f t="shared" si="21"/>
        <v>197.62889999999999</v>
      </c>
      <c r="Y94" s="17">
        <f t="shared" si="22"/>
        <v>26.6799015</v>
      </c>
      <c r="Z94" s="17">
        <f t="shared" si="29"/>
        <v>280.7742015</v>
      </c>
      <c r="AA94" s="17">
        <f t="shared" si="30"/>
        <v>-7719.2257984999997</v>
      </c>
      <c r="AB94" s="17">
        <f t="shared" si="23"/>
        <v>933100.5010787358</v>
      </c>
      <c r="AC94" s="17">
        <f t="shared" si="24"/>
        <v>42884.587769444443</v>
      </c>
      <c r="AD94" s="17">
        <v>0</v>
      </c>
      <c r="AE94" s="17">
        <v>0</v>
      </c>
      <c r="AF94" s="17">
        <v>0</v>
      </c>
      <c r="AG94" s="17">
        <v>0</v>
      </c>
      <c r="AH94" s="17">
        <v>200000</v>
      </c>
      <c r="AI94">
        <v>30.71</v>
      </c>
      <c r="AJ94">
        <v>0</v>
      </c>
      <c r="AK94" s="1">
        <v>6000</v>
      </c>
      <c r="AL94" s="1">
        <v>0</v>
      </c>
    </row>
    <row r="95" spans="1:38" x14ac:dyDescent="0.35">
      <c r="A95" t="s">
        <v>375</v>
      </c>
      <c r="B95" t="s">
        <v>376</v>
      </c>
      <c r="C95" s="2">
        <v>45509</v>
      </c>
      <c r="D95" s="3">
        <v>0.40547945205479452</v>
      </c>
      <c r="E95" s="3" t="s">
        <v>64</v>
      </c>
      <c r="F95" s="3" t="s">
        <v>8</v>
      </c>
      <c r="G95" t="s">
        <v>377</v>
      </c>
      <c r="H95" t="s">
        <v>242</v>
      </c>
      <c r="I95" t="s">
        <v>11</v>
      </c>
      <c r="J95" t="s">
        <v>11</v>
      </c>
      <c r="K95" s="17">
        <v>118120.14</v>
      </c>
      <c r="L95" s="17">
        <v>13843.09</v>
      </c>
      <c r="M95" s="10">
        <f t="shared" si="17"/>
        <v>0.11719500163138988</v>
      </c>
      <c r="N95" s="17">
        <v>7500</v>
      </c>
      <c r="O95" s="17">
        <v>7012.3099999999995</v>
      </c>
      <c r="P95" s="17">
        <v>4262.5831613999981</v>
      </c>
      <c r="Q95" s="17">
        <f t="shared" si="25"/>
        <v>-3774.8931613999976</v>
      </c>
      <c r="R95" s="10">
        <f t="shared" si="26"/>
        <v>-0.2726915133398683</v>
      </c>
      <c r="S95" s="9">
        <f t="shared" si="18"/>
        <v>0.75</v>
      </c>
      <c r="T95" s="17">
        <f t="shared" si="19"/>
        <v>1245.8780999999999</v>
      </c>
      <c r="U95" s="17">
        <f t="shared" si="27"/>
        <v>5020.7712613999975</v>
      </c>
      <c r="V95" s="17" t="str">
        <f t="shared" si="28"/>
        <v>Y</v>
      </c>
      <c r="W95" s="17">
        <f t="shared" si="20"/>
        <v>8268.4098000000013</v>
      </c>
      <c r="X95" s="17">
        <f t="shared" si="21"/>
        <v>969.01630000000023</v>
      </c>
      <c r="Y95" s="17">
        <f t="shared" si="22"/>
        <v>130.81720050000001</v>
      </c>
      <c r="Z95" s="17">
        <f t="shared" si="29"/>
        <v>1376.6953005</v>
      </c>
      <c r="AA95" s="17">
        <f t="shared" si="30"/>
        <v>-6123.3046995000004</v>
      </c>
      <c r="AB95" s="17">
        <f t="shared" si="23"/>
        <v>290271.41915713821</v>
      </c>
      <c r="AC95" s="17">
        <f t="shared" si="24"/>
        <v>34018.359441666667</v>
      </c>
      <c r="AD95" s="17">
        <v>0</v>
      </c>
      <c r="AE95" s="17">
        <v>0</v>
      </c>
      <c r="AF95" s="17">
        <v>0</v>
      </c>
      <c r="AG95" s="17">
        <v>0</v>
      </c>
      <c r="AH95" s="17">
        <v>293700</v>
      </c>
      <c r="AI95">
        <v>40.22</v>
      </c>
      <c r="AJ95">
        <v>0</v>
      </c>
      <c r="AK95" s="1">
        <v>6000</v>
      </c>
      <c r="AL95" s="1">
        <v>0</v>
      </c>
    </row>
    <row r="96" spans="1:38" x14ac:dyDescent="0.35">
      <c r="A96" t="s">
        <v>378</v>
      </c>
      <c r="B96" t="s">
        <v>379</v>
      </c>
      <c r="C96" s="2">
        <v>45307</v>
      </c>
      <c r="D96" s="3">
        <v>0.95890410958904104</v>
      </c>
      <c r="E96" s="3" t="s">
        <v>64</v>
      </c>
      <c r="F96" s="3" t="s">
        <v>8</v>
      </c>
      <c r="G96" t="s">
        <v>380</v>
      </c>
      <c r="H96" t="s">
        <v>381</v>
      </c>
      <c r="I96" t="s">
        <v>11</v>
      </c>
      <c r="J96" t="s">
        <v>11</v>
      </c>
      <c r="K96" s="17">
        <v>134543.29</v>
      </c>
      <c r="L96" s="17">
        <v>23472.799999999999</v>
      </c>
      <c r="M96" s="10">
        <f t="shared" si="17"/>
        <v>0.17446280672934339</v>
      </c>
      <c r="N96" s="17">
        <v>15000.01</v>
      </c>
      <c r="O96" s="17">
        <v>14092.55</v>
      </c>
      <c r="P96" s="17">
        <v>1594.315950000002</v>
      </c>
      <c r="Q96" s="17">
        <f t="shared" si="25"/>
        <v>-686.85595000000103</v>
      </c>
      <c r="R96" s="10">
        <f t="shared" si="26"/>
        <v>-2.9261781721822751E-2</v>
      </c>
      <c r="S96" s="9">
        <f t="shared" si="18"/>
        <v>0.75</v>
      </c>
      <c r="T96" s="17">
        <f t="shared" si="19"/>
        <v>2112.5519999999997</v>
      </c>
      <c r="U96" s="17">
        <f t="shared" si="27"/>
        <v>2799.4079500000007</v>
      </c>
      <c r="V96" s="17" t="str">
        <f t="shared" si="28"/>
        <v>Y</v>
      </c>
      <c r="W96" s="17">
        <f t="shared" si="20"/>
        <v>9418.0303000000022</v>
      </c>
      <c r="X96" s="17">
        <f t="shared" si="21"/>
        <v>1643.0960000000002</v>
      </c>
      <c r="Y96" s="17">
        <f t="shared" si="22"/>
        <v>221.81796</v>
      </c>
      <c r="Z96" s="17">
        <f t="shared" si="29"/>
        <v>2334.3699599999995</v>
      </c>
      <c r="AA96" s="17">
        <f t="shared" si="30"/>
        <v>-12665.64004</v>
      </c>
      <c r="AB96" s="17">
        <f t="shared" si="23"/>
        <v>403321.87821585737</v>
      </c>
      <c r="AC96" s="17">
        <f t="shared" si="24"/>
        <v>70364.666888888896</v>
      </c>
      <c r="AD96" s="17">
        <v>0</v>
      </c>
      <c r="AE96" s="17">
        <v>0</v>
      </c>
      <c r="AF96" s="17">
        <v>0</v>
      </c>
      <c r="AG96" s="17">
        <v>0</v>
      </c>
      <c r="AH96" s="17">
        <v>659997.36</v>
      </c>
      <c r="AI96">
        <v>20.39</v>
      </c>
      <c r="AJ96">
        <v>0</v>
      </c>
      <c r="AK96" s="1">
        <v>6000</v>
      </c>
      <c r="AL96" s="1">
        <v>0</v>
      </c>
    </row>
    <row r="97" spans="1:38" x14ac:dyDescent="0.35">
      <c r="A97" t="s">
        <v>382</v>
      </c>
      <c r="B97" t="s">
        <v>383</v>
      </c>
      <c r="C97" s="2">
        <v>45369</v>
      </c>
      <c r="D97" s="3">
        <v>0.78904109589041094</v>
      </c>
      <c r="E97" s="3" t="s">
        <v>64</v>
      </c>
      <c r="F97" s="3" t="s">
        <v>8</v>
      </c>
      <c r="G97" t="s">
        <v>384</v>
      </c>
      <c r="H97" t="s">
        <v>250</v>
      </c>
      <c r="I97" t="s">
        <v>11</v>
      </c>
      <c r="J97" t="s">
        <v>11</v>
      </c>
      <c r="K97" s="17">
        <v>156577.62</v>
      </c>
      <c r="L97" s="17">
        <v>31006.270000000004</v>
      </c>
      <c r="M97" s="10">
        <f t="shared" si="17"/>
        <v>0.19802491569357106</v>
      </c>
      <c r="N97" s="17">
        <v>20000</v>
      </c>
      <c r="O97" s="17">
        <v>18598.440000000002</v>
      </c>
      <c r="P97" s="17">
        <v>1258.7197293749923</v>
      </c>
      <c r="Q97" s="17">
        <f t="shared" si="25"/>
        <v>142.84027062500536</v>
      </c>
      <c r="R97" s="10">
        <f t="shared" si="26"/>
        <v>4.6068188990486553E-3</v>
      </c>
      <c r="S97" s="9">
        <f t="shared" si="18"/>
        <v>0.75</v>
      </c>
      <c r="T97" s="17">
        <f t="shared" si="19"/>
        <v>2790.5643</v>
      </c>
      <c r="U97" s="17">
        <f t="shared" si="27"/>
        <v>2647.7240293749946</v>
      </c>
      <c r="V97" s="17" t="str">
        <f t="shared" si="28"/>
        <v>Y</v>
      </c>
      <c r="W97" s="17">
        <f t="shared" si="20"/>
        <v>10960.4334</v>
      </c>
      <c r="X97" s="17">
        <f t="shared" si="21"/>
        <v>2170.4389000000006</v>
      </c>
      <c r="Y97" s="17">
        <f t="shared" si="22"/>
        <v>293.00925150000006</v>
      </c>
      <c r="Z97" s="17">
        <f t="shared" si="29"/>
        <v>3083.5735515000001</v>
      </c>
      <c r="AA97" s="17">
        <f t="shared" si="30"/>
        <v>-16916.426448499999</v>
      </c>
      <c r="AB97" s="17">
        <f t="shared" si="23"/>
        <v>474587.48616026912</v>
      </c>
      <c r="AC97" s="17">
        <f t="shared" si="24"/>
        <v>93980.146936111109</v>
      </c>
      <c r="AD97" s="17">
        <v>0</v>
      </c>
      <c r="AE97" s="17">
        <v>0</v>
      </c>
      <c r="AF97" s="17">
        <v>0</v>
      </c>
      <c r="AG97" s="17">
        <v>0</v>
      </c>
      <c r="AH97" s="17">
        <v>584600</v>
      </c>
      <c r="AI97">
        <v>26.78</v>
      </c>
      <c r="AJ97">
        <v>0</v>
      </c>
      <c r="AK97" s="1">
        <v>6000</v>
      </c>
      <c r="AL97" s="1">
        <v>0</v>
      </c>
    </row>
    <row r="98" spans="1:38" x14ac:dyDescent="0.35">
      <c r="A98" t="s">
        <v>385</v>
      </c>
      <c r="B98" t="s">
        <v>386</v>
      </c>
      <c r="C98" s="2">
        <v>45530</v>
      </c>
      <c r="D98" s="3">
        <v>0.34794520547945207</v>
      </c>
      <c r="E98" s="3" t="s">
        <v>64</v>
      </c>
      <c r="F98" s="3" t="s">
        <v>14</v>
      </c>
      <c r="G98" t="s">
        <v>387</v>
      </c>
      <c r="H98" t="s">
        <v>388</v>
      </c>
      <c r="I98" t="s">
        <v>11</v>
      </c>
      <c r="J98" t="s">
        <v>11</v>
      </c>
      <c r="K98" s="17">
        <v>103552.14</v>
      </c>
      <c r="L98" s="17">
        <v>31586.19</v>
      </c>
      <c r="M98" s="10">
        <f t="shared" si="17"/>
        <v>0.30502691687491923</v>
      </c>
      <c r="N98" s="17">
        <v>18749.989999999998</v>
      </c>
      <c r="O98" s="17">
        <v>14994.67</v>
      </c>
      <c r="P98" s="17">
        <v>5981.1906674999918</v>
      </c>
      <c r="Q98" s="17">
        <f t="shared" si="25"/>
        <v>-2225.8706674999939</v>
      </c>
      <c r="R98" s="10">
        <f t="shared" si="26"/>
        <v>-7.0469742235451438E-2</v>
      </c>
      <c r="S98" s="9">
        <f t="shared" si="18"/>
        <v>1.2</v>
      </c>
      <c r="T98" s="17">
        <f t="shared" si="19"/>
        <v>4548.4113600000001</v>
      </c>
      <c r="U98" s="17">
        <f t="shared" si="27"/>
        <v>6774.282027499994</v>
      </c>
      <c r="V98" s="17" t="str">
        <f t="shared" si="28"/>
        <v>Y</v>
      </c>
      <c r="W98" s="17">
        <f t="shared" si="20"/>
        <v>7248.6498000000011</v>
      </c>
      <c r="X98" s="17">
        <f t="shared" si="21"/>
        <v>2211.0333000000001</v>
      </c>
      <c r="Y98" s="17">
        <f t="shared" si="22"/>
        <v>477.58319279999995</v>
      </c>
      <c r="Z98" s="17">
        <f t="shared" si="29"/>
        <v>5025.9945527999998</v>
      </c>
      <c r="AA98" s="17">
        <f t="shared" si="30"/>
        <v>-13723.995447199999</v>
      </c>
      <c r="AB98" s="17">
        <f t="shared" si="23"/>
        <v>249959.64268417747</v>
      </c>
      <c r="AC98" s="17">
        <f t="shared" si="24"/>
        <v>76244.419151111113</v>
      </c>
      <c r="AD98" s="17">
        <v>0</v>
      </c>
      <c r="AE98" s="17">
        <v>0</v>
      </c>
      <c r="AF98" s="17">
        <v>0</v>
      </c>
      <c r="AG98" s="17">
        <v>0</v>
      </c>
      <c r="AH98" s="17">
        <v>388000</v>
      </c>
      <c r="AI98">
        <v>26.69</v>
      </c>
      <c r="AJ98">
        <v>0</v>
      </c>
      <c r="AK98" s="1">
        <v>20000</v>
      </c>
      <c r="AL98" s="1">
        <v>0</v>
      </c>
    </row>
    <row r="99" spans="1:38" x14ac:dyDescent="0.35">
      <c r="A99" t="s">
        <v>389</v>
      </c>
      <c r="B99" t="s">
        <v>390</v>
      </c>
      <c r="C99" s="2">
        <v>45323</v>
      </c>
      <c r="D99" s="3">
        <v>0.91506849315068495</v>
      </c>
      <c r="E99" s="3" t="s">
        <v>64</v>
      </c>
      <c r="F99" s="3" t="s">
        <v>8</v>
      </c>
      <c r="G99" t="s">
        <v>391</v>
      </c>
      <c r="H99" t="s">
        <v>381</v>
      </c>
      <c r="I99" t="s">
        <v>11</v>
      </c>
      <c r="J99" t="s">
        <v>11</v>
      </c>
      <c r="K99" s="17">
        <v>182039.85</v>
      </c>
      <c r="L99" s="17">
        <v>34302.46</v>
      </c>
      <c r="M99" s="10">
        <f t="shared" si="17"/>
        <v>0.18843379622648557</v>
      </c>
      <c r="N99" s="17">
        <v>105600.01</v>
      </c>
      <c r="O99" s="17">
        <v>103193.42</v>
      </c>
      <c r="P99" s="17">
        <v>11743.641994500009</v>
      </c>
      <c r="Q99" s="17">
        <f t="shared" si="25"/>
        <v>-9337.0519945000124</v>
      </c>
      <c r="R99" s="10">
        <f t="shared" si="26"/>
        <v>-0.27219773726140961</v>
      </c>
      <c r="S99" s="9">
        <f t="shared" si="18"/>
        <v>0.75</v>
      </c>
      <c r="T99" s="17">
        <f t="shared" si="19"/>
        <v>3087.2213999999994</v>
      </c>
      <c r="U99" s="17">
        <f t="shared" si="27"/>
        <v>12424.273394500011</v>
      </c>
      <c r="V99" s="17" t="str">
        <f t="shared" si="28"/>
        <v>Y</v>
      </c>
      <c r="W99" s="17">
        <f t="shared" si="20"/>
        <v>12742.789500000001</v>
      </c>
      <c r="X99" s="17">
        <f t="shared" si="21"/>
        <v>2401.1722</v>
      </c>
      <c r="Y99" s="17">
        <f t="shared" si="22"/>
        <v>324.15824699999996</v>
      </c>
      <c r="Z99" s="17">
        <f t="shared" si="29"/>
        <v>3411.3796469999993</v>
      </c>
      <c r="AA99" s="17">
        <f t="shared" si="30"/>
        <v>-102188.630353</v>
      </c>
      <c r="AB99" s="17">
        <f t="shared" si="23"/>
        <v>3012806.7493257155</v>
      </c>
      <c r="AC99" s="17">
        <f t="shared" si="24"/>
        <v>567714.61307222222</v>
      </c>
      <c r="AD99" s="17">
        <v>0</v>
      </c>
      <c r="AE99" s="17">
        <v>0</v>
      </c>
      <c r="AF99" s="17">
        <v>0</v>
      </c>
      <c r="AG99" s="17">
        <v>0</v>
      </c>
      <c r="AH99" s="17">
        <v>879996.48</v>
      </c>
      <c r="AI99">
        <v>20.69</v>
      </c>
      <c r="AJ99">
        <v>0</v>
      </c>
      <c r="AK99" s="1">
        <v>20000</v>
      </c>
      <c r="AL99" s="1">
        <v>0</v>
      </c>
    </row>
    <row r="100" spans="1:38" x14ac:dyDescent="0.35">
      <c r="A100" t="s">
        <v>392</v>
      </c>
      <c r="B100" t="s">
        <v>393</v>
      </c>
      <c r="C100" s="2">
        <v>43045</v>
      </c>
      <c r="D100" s="3">
        <v>7.1561643835616442</v>
      </c>
      <c r="E100" s="3" t="s">
        <v>394</v>
      </c>
      <c r="F100" s="3" t="s">
        <v>14</v>
      </c>
      <c r="G100" t="s">
        <v>395</v>
      </c>
      <c r="H100" t="s">
        <v>396</v>
      </c>
      <c r="I100" t="s">
        <v>12</v>
      </c>
      <c r="J100" t="s">
        <v>12</v>
      </c>
      <c r="K100" s="17">
        <v>1214168.58</v>
      </c>
      <c r="L100" s="17">
        <v>390039.51000000007</v>
      </c>
      <c r="M100" s="10">
        <f t="shared" si="17"/>
        <v>0.32123999617911381</v>
      </c>
      <c r="N100" s="17">
        <v>28084.159999999996</v>
      </c>
      <c r="O100" s="17">
        <v>0</v>
      </c>
      <c r="P100" s="17">
        <v>0</v>
      </c>
      <c r="Q100" s="17">
        <f t="shared" si="25"/>
        <v>28084.159999999996</v>
      </c>
      <c r="R100" s="10">
        <f t="shared" si="26"/>
        <v>7.2003372171193611E-2</v>
      </c>
      <c r="S100" s="9">
        <f t="shared" si="18"/>
        <v>1.2</v>
      </c>
      <c r="T100" s="17">
        <f t="shared" si="19"/>
        <v>32763.318840000007</v>
      </c>
      <c r="U100" s="17">
        <f t="shared" si="27"/>
        <v>4679.158840000011</v>
      </c>
      <c r="V100" s="17" t="str">
        <f t="shared" si="28"/>
        <v>Y</v>
      </c>
      <c r="W100" s="17">
        <f t="shared" si="20"/>
        <v>97133.486400000009</v>
      </c>
      <c r="X100" s="17">
        <f t="shared" si="21"/>
        <v>31203.160800000005</v>
      </c>
      <c r="Y100" s="17">
        <f t="shared" si="22"/>
        <v>4118.8172256000007</v>
      </c>
      <c r="Z100" s="17">
        <f t="shared" si="29"/>
        <v>36882.136065600011</v>
      </c>
      <c r="AA100" s="17">
        <f t="shared" si="30"/>
        <v>8797.9760656000144</v>
      </c>
      <c r="AB100" s="17">
        <f t="shared" si="23"/>
        <v>0</v>
      </c>
      <c r="AC100" s="17">
        <f t="shared" si="24"/>
        <v>0</v>
      </c>
      <c r="AD100" s="17">
        <v>1319763.77</v>
      </c>
      <c r="AE100" s="17">
        <v>409777.55</v>
      </c>
      <c r="AF100" s="17">
        <v>1473855.79</v>
      </c>
      <c r="AG100" s="17">
        <v>482011.08</v>
      </c>
      <c r="AH100" s="17">
        <v>1694564.48</v>
      </c>
      <c r="AI100">
        <v>71.650000000000006</v>
      </c>
      <c r="AJ100">
        <v>0</v>
      </c>
      <c r="AK100" s="1">
        <v>6000</v>
      </c>
      <c r="AL100" s="1">
        <v>0</v>
      </c>
    </row>
    <row r="101" spans="1:38" x14ac:dyDescent="0.35">
      <c r="A101" t="s">
        <v>397</v>
      </c>
      <c r="B101" t="s">
        <v>398</v>
      </c>
      <c r="C101" s="2">
        <v>44929</v>
      </c>
      <c r="D101" s="3">
        <v>1.9945205479452055</v>
      </c>
      <c r="E101" s="3" t="s">
        <v>394</v>
      </c>
      <c r="F101" s="3" t="s">
        <v>14</v>
      </c>
      <c r="G101" t="s">
        <v>399</v>
      </c>
      <c r="H101" t="s">
        <v>400</v>
      </c>
      <c r="I101" t="s">
        <v>12</v>
      </c>
      <c r="J101" t="s">
        <v>12</v>
      </c>
      <c r="K101" s="17">
        <v>2314212.56</v>
      </c>
      <c r="L101" s="17">
        <v>588855.64</v>
      </c>
      <c r="M101" s="10">
        <f t="shared" si="17"/>
        <v>0.25445183825292178</v>
      </c>
      <c r="N101" s="17">
        <v>43275.200000000004</v>
      </c>
      <c r="O101" s="17">
        <v>0</v>
      </c>
      <c r="P101" s="17">
        <v>0</v>
      </c>
      <c r="Q101" s="17">
        <f t="shared" si="25"/>
        <v>43275.200000000004</v>
      </c>
      <c r="R101" s="10">
        <f t="shared" si="26"/>
        <v>7.349033797145936E-2</v>
      </c>
      <c r="S101" s="9">
        <f t="shared" si="18"/>
        <v>1</v>
      </c>
      <c r="T101" s="17">
        <f t="shared" si="19"/>
        <v>41219.894800000002</v>
      </c>
      <c r="U101" s="17">
        <f t="shared" si="27"/>
        <v>-2055.3052000000025</v>
      </c>
      <c r="V101" s="17" t="str">
        <f t="shared" si="28"/>
        <v>N</v>
      </c>
      <c r="W101" s="17">
        <f t="shared" si="20"/>
        <v>185137.0048</v>
      </c>
      <c r="X101" s="17">
        <f t="shared" si="21"/>
        <v>47108.451200000003</v>
      </c>
      <c r="Y101" s="17">
        <f t="shared" si="22"/>
        <v>5181.9296320000003</v>
      </c>
      <c r="Z101" s="17">
        <f t="shared" si="29"/>
        <v>46401.824432000001</v>
      </c>
      <c r="AA101" s="17">
        <f t="shared" si="30"/>
        <v>3126.6244319999969</v>
      </c>
      <c r="AB101" s="17">
        <f t="shared" si="23"/>
        <v>0</v>
      </c>
      <c r="AC101" s="17">
        <f t="shared" si="24"/>
        <v>0</v>
      </c>
      <c r="AD101" s="17">
        <v>0</v>
      </c>
      <c r="AE101" s="17">
        <v>0</v>
      </c>
      <c r="AF101" s="17">
        <v>445124.89999999997</v>
      </c>
      <c r="AG101" s="17">
        <v>124936.73000000001</v>
      </c>
      <c r="AH101" s="17">
        <v>1716269.09</v>
      </c>
      <c r="AI101">
        <v>134.84</v>
      </c>
      <c r="AJ101">
        <v>200</v>
      </c>
      <c r="AK101" s="1">
        <v>6000</v>
      </c>
      <c r="AL101" s="1">
        <v>12000</v>
      </c>
    </row>
    <row r="102" spans="1:38" x14ac:dyDescent="0.35">
      <c r="A102" t="s">
        <v>401</v>
      </c>
      <c r="B102" t="s">
        <v>402</v>
      </c>
      <c r="C102" s="2">
        <v>44446</v>
      </c>
      <c r="D102" s="3">
        <v>3.3178082191780822</v>
      </c>
      <c r="E102" s="3" t="s">
        <v>64</v>
      </c>
      <c r="F102" s="3" t="s">
        <v>14</v>
      </c>
      <c r="G102" t="s">
        <v>403</v>
      </c>
      <c r="H102" t="s">
        <v>234</v>
      </c>
      <c r="I102" t="s">
        <v>12</v>
      </c>
      <c r="J102" t="s">
        <v>12</v>
      </c>
      <c r="K102" s="17">
        <v>2947398.25</v>
      </c>
      <c r="L102" s="17">
        <v>799574.8</v>
      </c>
      <c r="M102" s="10">
        <f t="shared" si="17"/>
        <v>0.27128156162812406</v>
      </c>
      <c r="N102" s="17">
        <v>67097.960000000006</v>
      </c>
      <c r="O102" s="17">
        <v>0</v>
      </c>
      <c r="P102" s="17">
        <v>1361.8726537500042</v>
      </c>
      <c r="Q102" s="17">
        <f t="shared" si="25"/>
        <v>65736.087346250002</v>
      </c>
      <c r="R102" s="10">
        <f t="shared" si="26"/>
        <v>8.2213805820606153E-2</v>
      </c>
      <c r="S102" s="9">
        <f t="shared" si="18"/>
        <v>1</v>
      </c>
      <c r="T102" s="17">
        <f t="shared" si="19"/>
        <v>55970.236000000012</v>
      </c>
      <c r="U102" s="17">
        <f t="shared" si="27"/>
        <v>-9765.8513462499905</v>
      </c>
      <c r="V102" s="17" t="str">
        <f t="shared" si="28"/>
        <v>N</v>
      </c>
      <c r="W102" s="17">
        <f t="shared" si="20"/>
        <v>235791.86000000002</v>
      </c>
      <c r="X102" s="17">
        <f t="shared" si="21"/>
        <v>63965.984000000004</v>
      </c>
      <c r="Y102" s="17">
        <f t="shared" si="22"/>
        <v>7036.2582400000001</v>
      </c>
      <c r="Z102" s="17">
        <f t="shared" si="29"/>
        <v>63006.494240000015</v>
      </c>
      <c r="AA102" s="17">
        <f t="shared" si="30"/>
        <v>-4091.4657599999919</v>
      </c>
      <c r="AB102" s="17">
        <f t="shared" si="23"/>
        <v>137108.99867096287</v>
      </c>
      <c r="AC102" s="17">
        <f t="shared" si="24"/>
        <v>37195.143272727197</v>
      </c>
      <c r="AD102" s="17">
        <v>1377705.4</v>
      </c>
      <c r="AE102" s="17">
        <v>349655.05</v>
      </c>
      <c r="AF102" s="17">
        <v>2362614.3199999998</v>
      </c>
      <c r="AG102" s="17">
        <v>666829.68000000005</v>
      </c>
      <c r="AH102" s="17">
        <v>2932014.88</v>
      </c>
      <c r="AI102">
        <v>100.52</v>
      </c>
      <c r="AJ102">
        <v>102.6</v>
      </c>
      <c r="AK102" s="1">
        <v>6000</v>
      </c>
      <c r="AL102" s="1">
        <v>6156</v>
      </c>
    </row>
    <row r="103" spans="1:38" x14ac:dyDescent="0.35">
      <c r="A103" t="s">
        <v>404</v>
      </c>
      <c r="B103" t="s">
        <v>405</v>
      </c>
      <c r="C103" s="2">
        <v>45180</v>
      </c>
      <c r="D103" s="3">
        <v>1.3068493150684932</v>
      </c>
      <c r="E103" s="3" t="s">
        <v>64</v>
      </c>
      <c r="F103" s="3" t="s">
        <v>14</v>
      </c>
      <c r="G103" t="s">
        <v>406</v>
      </c>
      <c r="H103" t="s">
        <v>234</v>
      </c>
      <c r="I103" t="s">
        <v>12</v>
      </c>
      <c r="J103" t="s">
        <v>12</v>
      </c>
      <c r="K103" s="17">
        <v>851520.18</v>
      </c>
      <c r="L103" s="17">
        <v>268149.53999999998</v>
      </c>
      <c r="M103" s="10">
        <f t="shared" si="17"/>
        <v>0.31490685282408687</v>
      </c>
      <c r="N103" s="17">
        <v>18055.189999999999</v>
      </c>
      <c r="O103" s="17">
        <v>519.57000000000005</v>
      </c>
      <c r="P103" s="17">
        <v>0</v>
      </c>
      <c r="Q103" s="17">
        <f t="shared" si="25"/>
        <v>17535.62</v>
      </c>
      <c r="R103" s="10">
        <f t="shared" si="26"/>
        <v>6.5394928516379333E-2</v>
      </c>
      <c r="S103" s="9">
        <f t="shared" si="18"/>
        <v>1.2</v>
      </c>
      <c r="T103" s="17">
        <f t="shared" si="19"/>
        <v>22524.561359999996</v>
      </c>
      <c r="U103" s="17">
        <f t="shared" si="27"/>
        <v>4988.9413599999971</v>
      </c>
      <c r="V103" s="17" t="str">
        <f t="shared" si="28"/>
        <v>Y</v>
      </c>
      <c r="W103" s="17">
        <f t="shared" si="20"/>
        <v>68121.614400000006</v>
      </c>
      <c r="X103" s="17">
        <f t="shared" si="21"/>
        <v>21451.963199999998</v>
      </c>
      <c r="Y103" s="17">
        <f t="shared" si="22"/>
        <v>2831.6591423999998</v>
      </c>
      <c r="Z103" s="17">
        <f t="shared" si="29"/>
        <v>25356.220502399996</v>
      </c>
      <c r="AA103" s="17">
        <f t="shared" si="30"/>
        <v>7301.0305023999972</v>
      </c>
      <c r="AB103" s="17">
        <f t="shared" si="23"/>
        <v>0</v>
      </c>
      <c r="AC103" s="17">
        <f t="shared" si="24"/>
        <v>0</v>
      </c>
      <c r="AD103" s="17">
        <v>0</v>
      </c>
      <c r="AE103" s="17">
        <v>0</v>
      </c>
      <c r="AF103" s="17">
        <v>2411.2800000000002</v>
      </c>
      <c r="AG103" s="17">
        <v>632.4</v>
      </c>
      <c r="AH103" s="17">
        <v>946884.48</v>
      </c>
      <c r="AI103">
        <v>89.93</v>
      </c>
      <c r="AJ103">
        <v>0</v>
      </c>
      <c r="AK103" s="1">
        <v>6000</v>
      </c>
      <c r="AL103" s="1">
        <v>0</v>
      </c>
    </row>
    <row r="104" spans="1:38" x14ac:dyDescent="0.35">
      <c r="A104" t="s">
        <v>407</v>
      </c>
      <c r="B104" t="s">
        <v>408</v>
      </c>
      <c r="C104" s="2">
        <v>41938</v>
      </c>
      <c r="D104" s="3">
        <v>10.189041095890412</v>
      </c>
      <c r="E104" s="3" t="s">
        <v>64</v>
      </c>
      <c r="F104" s="3" t="s">
        <v>14</v>
      </c>
      <c r="G104" t="s">
        <v>409</v>
      </c>
      <c r="H104" t="s">
        <v>192</v>
      </c>
      <c r="I104" t="s">
        <v>12</v>
      </c>
      <c r="J104" t="s">
        <v>12</v>
      </c>
      <c r="K104" s="17">
        <v>5215745.6900000004</v>
      </c>
      <c r="L104" s="17">
        <v>1370796.18</v>
      </c>
      <c r="M104" s="10">
        <f t="shared" si="17"/>
        <v>0.26281883003386997</v>
      </c>
      <c r="N104" s="17">
        <v>123248.86000000002</v>
      </c>
      <c r="O104" s="17">
        <v>0</v>
      </c>
      <c r="P104" s="17">
        <v>6885.2747034000058</v>
      </c>
      <c r="Q104" s="17">
        <f t="shared" si="25"/>
        <v>116363.58529660001</v>
      </c>
      <c r="R104" s="10">
        <f t="shared" si="26"/>
        <v>8.4887590871897539E-2</v>
      </c>
      <c r="S104" s="9">
        <f t="shared" si="18"/>
        <v>1</v>
      </c>
      <c r="T104" s="17">
        <f t="shared" si="19"/>
        <v>95955.732600000003</v>
      </c>
      <c r="U104" s="17">
        <f t="shared" si="27"/>
        <v>-20407.852696600006</v>
      </c>
      <c r="V104" s="17" t="str">
        <f t="shared" si="28"/>
        <v>N</v>
      </c>
      <c r="W104" s="17">
        <f t="shared" si="20"/>
        <v>417259.65520000004</v>
      </c>
      <c r="X104" s="17">
        <f t="shared" si="21"/>
        <v>109663.69439999999</v>
      </c>
      <c r="Y104" s="17">
        <f t="shared" si="22"/>
        <v>12063.006383999998</v>
      </c>
      <c r="Z104" s="17">
        <f t="shared" si="29"/>
        <v>108018.738984</v>
      </c>
      <c r="AA104" s="17">
        <f t="shared" si="30"/>
        <v>-15230.121016000019</v>
      </c>
      <c r="AB104" s="17">
        <f t="shared" si="23"/>
        <v>526810.21973257058</v>
      </c>
      <c r="AC104" s="17">
        <f t="shared" si="24"/>
        <v>138455.64560000016</v>
      </c>
      <c r="AD104" s="17">
        <v>3063796.33</v>
      </c>
      <c r="AE104" s="17">
        <v>755352.08</v>
      </c>
      <c r="AF104" s="17">
        <v>3139818.73</v>
      </c>
      <c r="AG104" s="17">
        <v>837549.61</v>
      </c>
      <c r="AH104" s="17">
        <v>5569940.7300000004</v>
      </c>
      <c r="AI104">
        <v>93.64</v>
      </c>
      <c r="AJ104">
        <v>0</v>
      </c>
      <c r="AK104" s="1">
        <v>6000</v>
      </c>
      <c r="AL104" s="1">
        <v>0</v>
      </c>
    </row>
    <row r="105" spans="1:38" x14ac:dyDescent="0.35">
      <c r="A105" t="s">
        <v>410</v>
      </c>
      <c r="B105" t="s">
        <v>411</v>
      </c>
      <c r="C105" s="2">
        <v>43654</v>
      </c>
      <c r="D105" s="3">
        <v>5.4876712328767123</v>
      </c>
      <c r="E105" s="3" t="s">
        <v>64</v>
      </c>
      <c r="F105" s="3" t="s">
        <v>14</v>
      </c>
      <c r="G105" t="s">
        <v>412</v>
      </c>
      <c r="H105" t="s">
        <v>388</v>
      </c>
      <c r="I105" t="s">
        <v>12</v>
      </c>
      <c r="J105" t="s">
        <v>12</v>
      </c>
      <c r="K105" s="17">
        <v>1908616.17</v>
      </c>
      <c r="L105" s="17">
        <v>457643.33</v>
      </c>
      <c r="M105" s="10">
        <f t="shared" si="17"/>
        <v>0.23977756093306074</v>
      </c>
      <c r="N105" s="17">
        <v>29553.780000000002</v>
      </c>
      <c r="O105" s="17">
        <v>0</v>
      </c>
      <c r="P105" s="17">
        <v>0</v>
      </c>
      <c r="Q105" s="17">
        <f t="shared" si="25"/>
        <v>29553.780000000002</v>
      </c>
      <c r="R105" s="10">
        <f t="shared" si="26"/>
        <v>6.4578194551639156E-2</v>
      </c>
      <c r="S105" s="9">
        <f t="shared" si="18"/>
        <v>0.75</v>
      </c>
      <c r="T105" s="17">
        <f t="shared" si="19"/>
        <v>24026.274825000004</v>
      </c>
      <c r="U105" s="17">
        <f t="shared" si="27"/>
        <v>-5527.5051749999984</v>
      </c>
      <c r="V105" s="17" t="str">
        <f t="shared" si="28"/>
        <v>N</v>
      </c>
      <c r="W105" s="17">
        <f t="shared" si="20"/>
        <v>152689.2936</v>
      </c>
      <c r="X105" s="17">
        <f t="shared" si="21"/>
        <v>36611.466400000005</v>
      </c>
      <c r="Y105" s="17">
        <f t="shared" si="22"/>
        <v>3020.4459780000002</v>
      </c>
      <c r="Z105" s="17">
        <f t="shared" si="29"/>
        <v>27046.720803000004</v>
      </c>
      <c r="AA105" s="17">
        <f t="shared" si="30"/>
        <v>-2507.0591969999987</v>
      </c>
      <c r="AB105" s="17">
        <f t="shared" si="23"/>
        <v>95052.460942403501</v>
      </c>
      <c r="AC105" s="17">
        <f t="shared" si="24"/>
        <v>22791.447245454532</v>
      </c>
      <c r="AD105" s="17">
        <v>1502016.49</v>
      </c>
      <c r="AE105" s="17">
        <v>375350.95</v>
      </c>
      <c r="AF105" s="17">
        <v>1585796.47</v>
      </c>
      <c r="AG105" s="17">
        <v>404574.22</v>
      </c>
      <c r="AH105" s="17">
        <v>2263869.87</v>
      </c>
      <c r="AI105">
        <v>84.31</v>
      </c>
      <c r="AJ105">
        <v>0</v>
      </c>
      <c r="AK105" s="1">
        <v>6000</v>
      </c>
      <c r="AL105" s="1">
        <v>0</v>
      </c>
    </row>
    <row r="106" spans="1:38" x14ac:dyDescent="0.35">
      <c r="A106" t="s">
        <v>413</v>
      </c>
      <c r="B106" t="s">
        <v>414</v>
      </c>
      <c r="C106" s="2">
        <v>44725</v>
      </c>
      <c r="D106" s="3">
        <v>2.5534246575342467</v>
      </c>
      <c r="E106" s="3" t="s">
        <v>64</v>
      </c>
      <c r="F106" s="3" t="s">
        <v>14</v>
      </c>
      <c r="G106" t="s">
        <v>415</v>
      </c>
      <c r="H106" t="s">
        <v>304</v>
      </c>
      <c r="I106" t="s">
        <v>12</v>
      </c>
      <c r="J106" t="s">
        <v>12</v>
      </c>
      <c r="K106" s="17">
        <v>790053.74</v>
      </c>
      <c r="L106" s="17">
        <v>245483.9</v>
      </c>
      <c r="M106" s="10">
        <f t="shared" si="17"/>
        <v>0.31071797723532074</v>
      </c>
      <c r="N106" s="17">
        <v>45000</v>
      </c>
      <c r="O106" s="17">
        <v>29444.010000000002</v>
      </c>
      <c r="P106" s="17">
        <v>2150.9637581250026</v>
      </c>
      <c r="Q106" s="17">
        <f t="shared" si="25"/>
        <v>13405.026241874995</v>
      </c>
      <c r="R106" s="10">
        <f t="shared" si="26"/>
        <v>5.4606539336693752E-2</v>
      </c>
      <c r="S106" s="9">
        <f t="shared" si="18"/>
        <v>1.2</v>
      </c>
      <c r="T106" s="17">
        <f t="shared" si="19"/>
        <v>20620.6476</v>
      </c>
      <c r="U106" s="17">
        <f t="shared" si="27"/>
        <v>7215.6213581250049</v>
      </c>
      <c r="V106" s="17" t="str">
        <f t="shared" si="28"/>
        <v>Y</v>
      </c>
      <c r="W106" s="17">
        <f t="shared" si="20"/>
        <v>63204.299200000001</v>
      </c>
      <c r="X106" s="17">
        <f t="shared" si="21"/>
        <v>19638.712</v>
      </c>
      <c r="Y106" s="17">
        <f t="shared" si="22"/>
        <v>2592.309984</v>
      </c>
      <c r="Z106" s="17">
        <f t="shared" si="29"/>
        <v>23212.957584</v>
      </c>
      <c r="AA106" s="17">
        <f t="shared" si="30"/>
        <v>-21787.042416</v>
      </c>
      <c r="AB106" s="17">
        <f t="shared" si="23"/>
        <v>637439.85374117421</v>
      </c>
      <c r="AC106" s="17">
        <f t="shared" si="24"/>
        <v>198064.02196363636</v>
      </c>
      <c r="AD106" s="17">
        <v>158.34</v>
      </c>
      <c r="AE106" s="17">
        <v>73.11</v>
      </c>
      <c r="AF106" s="17">
        <v>409927.09</v>
      </c>
      <c r="AG106" s="17">
        <v>128124.75</v>
      </c>
      <c r="AH106" s="17">
        <v>905984.7</v>
      </c>
      <c r="AI106">
        <v>87.2</v>
      </c>
      <c r="AJ106">
        <v>0</v>
      </c>
      <c r="AK106" s="1">
        <v>6000</v>
      </c>
      <c r="AL106" s="1">
        <v>0</v>
      </c>
    </row>
    <row r="107" spans="1:38" x14ac:dyDescent="0.35">
      <c r="A107" t="s">
        <v>416</v>
      </c>
      <c r="B107" t="s">
        <v>417</v>
      </c>
      <c r="C107" s="2">
        <v>44616</v>
      </c>
      <c r="D107" s="3">
        <v>2.8520547945205479</v>
      </c>
      <c r="E107" s="3" t="s">
        <v>64</v>
      </c>
      <c r="F107" s="3" t="s">
        <v>14</v>
      </c>
      <c r="G107" t="s">
        <v>418</v>
      </c>
      <c r="H107" t="s">
        <v>175</v>
      </c>
      <c r="I107" t="s">
        <v>12</v>
      </c>
      <c r="J107" t="s">
        <v>12</v>
      </c>
      <c r="K107" s="17">
        <v>1059276.81</v>
      </c>
      <c r="L107" s="17">
        <v>324876.26</v>
      </c>
      <c r="M107" s="10">
        <f t="shared" si="17"/>
        <v>0.3066962827214163</v>
      </c>
      <c r="N107" s="17">
        <v>22035.43</v>
      </c>
      <c r="O107" s="17">
        <v>0</v>
      </c>
      <c r="P107" s="17">
        <v>891.0373555499973</v>
      </c>
      <c r="Q107" s="17">
        <f t="shared" si="25"/>
        <v>21144.392644450003</v>
      </c>
      <c r="R107" s="10">
        <f t="shared" si="26"/>
        <v>6.5084449828528568E-2</v>
      </c>
      <c r="S107" s="9">
        <f t="shared" si="18"/>
        <v>1.2</v>
      </c>
      <c r="T107" s="17">
        <f t="shared" si="19"/>
        <v>27289.60584</v>
      </c>
      <c r="U107" s="17">
        <f t="shared" si="27"/>
        <v>6145.2131955499972</v>
      </c>
      <c r="V107" s="17" t="str">
        <f t="shared" si="28"/>
        <v>Y</v>
      </c>
      <c r="W107" s="17">
        <f t="shared" si="20"/>
        <v>84742.144800000009</v>
      </c>
      <c r="X107" s="17">
        <f t="shared" si="21"/>
        <v>25990.1008</v>
      </c>
      <c r="Y107" s="17">
        <f t="shared" si="22"/>
        <v>3430.6933056000003</v>
      </c>
      <c r="Z107" s="17">
        <f t="shared" si="29"/>
        <v>30720.299145600002</v>
      </c>
      <c r="AA107" s="17">
        <f t="shared" si="30"/>
        <v>8684.8691456000015</v>
      </c>
      <c r="AB107" s="17">
        <f t="shared" si="23"/>
        <v>0</v>
      </c>
      <c r="AC107" s="17">
        <f t="shared" si="24"/>
        <v>0</v>
      </c>
      <c r="AD107" s="17">
        <v>328171.38</v>
      </c>
      <c r="AE107" s="17">
        <v>101753.89</v>
      </c>
      <c r="AF107" s="17">
        <v>1178573.5900000001</v>
      </c>
      <c r="AG107" s="17">
        <v>369705.42</v>
      </c>
      <c r="AH107" s="17">
        <v>1386571.29</v>
      </c>
      <c r="AI107">
        <v>76.400000000000006</v>
      </c>
      <c r="AJ107">
        <v>0</v>
      </c>
      <c r="AK107" s="1">
        <v>6000</v>
      </c>
      <c r="AL107" s="1">
        <v>0</v>
      </c>
    </row>
    <row r="108" spans="1:38" x14ac:dyDescent="0.35">
      <c r="A108" t="s">
        <v>419</v>
      </c>
      <c r="B108" t="s">
        <v>420</v>
      </c>
      <c r="C108" s="2">
        <v>44781</v>
      </c>
      <c r="D108" s="3">
        <v>2.4</v>
      </c>
      <c r="E108" s="3" t="s">
        <v>64</v>
      </c>
      <c r="F108" s="3" t="s">
        <v>14</v>
      </c>
      <c r="G108" t="s">
        <v>421</v>
      </c>
      <c r="H108" t="s">
        <v>388</v>
      </c>
      <c r="I108" t="s">
        <v>12</v>
      </c>
      <c r="J108" t="s">
        <v>12</v>
      </c>
      <c r="K108" s="17">
        <v>604869.77</v>
      </c>
      <c r="L108" s="17">
        <v>150814.13999999998</v>
      </c>
      <c r="M108" s="10">
        <f t="shared" si="17"/>
        <v>0.2493332407734643</v>
      </c>
      <c r="N108" s="17">
        <v>9741.99</v>
      </c>
      <c r="O108" s="17">
        <v>0</v>
      </c>
      <c r="P108" s="17">
        <v>0</v>
      </c>
      <c r="Q108" s="17">
        <f t="shared" si="25"/>
        <v>9741.99</v>
      </c>
      <c r="R108" s="10">
        <f t="shared" si="26"/>
        <v>6.4595998757145723E-2</v>
      </c>
      <c r="S108" s="9">
        <f t="shared" si="18"/>
        <v>1</v>
      </c>
      <c r="T108" s="17">
        <f t="shared" si="19"/>
        <v>10556.989799999999</v>
      </c>
      <c r="U108" s="17">
        <f t="shared" si="27"/>
        <v>814.9997999999996</v>
      </c>
      <c r="V108" s="17" t="str">
        <f t="shared" si="28"/>
        <v>Y</v>
      </c>
      <c r="W108" s="17">
        <f t="shared" si="20"/>
        <v>48389.581600000005</v>
      </c>
      <c r="X108" s="17">
        <f t="shared" si="21"/>
        <v>12065.1312</v>
      </c>
      <c r="Y108" s="17">
        <f t="shared" si="22"/>
        <v>1327.164432</v>
      </c>
      <c r="Z108" s="17">
        <f t="shared" si="29"/>
        <v>11884.154231999999</v>
      </c>
      <c r="AA108" s="17">
        <f t="shared" si="30"/>
        <v>2142.1642319999992</v>
      </c>
      <c r="AB108" s="17">
        <f t="shared" si="23"/>
        <v>0</v>
      </c>
      <c r="AC108" s="17">
        <f t="shared" si="24"/>
        <v>0</v>
      </c>
      <c r="AD108" s="17">
        <v>0</v>
      </c>
      <c r="AE108" s="17">
        <v>0</v>
      </c>
      <c r="AF108" s="17">
        <v>409088.15</v>
      </c>
      <c r="AG108" s="17">
        <v>112875.75</v>
      </c>
      <c r="AH108" s="17">
        <v>587270.12</v>
      </c>
      <c r="AI108">
        <v>103</v>
      </c>
      <c r="AJ108">
        <v>115</v>
      </c>
      <c r="AK108" s="1">
        <v>6000</v>
      </c>
      <c r="AL108" s="1">
        <v>6900</v>
      </c>
    </row>
    <row r="109" spans="1:38" x14ac:dyDescent="0.35">
      <c r="A109" t="s">
        <v>422</v>
      </c>
      <c r="B109" t="s">
        <v>423</v>
      </c>
      <c r="C109" s="2">
        <v>44931</v>
      </c>
      <c r="D109" s="3">
        <v>1.989041095890411</v>
      </c>
      <c r="E109" s="3" t="s">
        <v>64</v>
      </c>
      <c r="F109" s="3" t="s">
        <v>14</v>
      </c>
      <c r="G109" t="s">
        <v>424</v>
      </c>
      <c r="H109" t="s">
        <v>77</v>
      </c>
      <c r="I109" t="s">
        <v>12</v>
      </c>
      <c r="J109" t="s">
        <v>12</v>
      </c>
      <c r="K109" s="17">
        <v>528711.42000000004</v>
      </c>
      <c r="L109" s="17">
        <v>116921.23</v>
      </c>
      <c r="M109" s="10">
        <f t="shared" si="17"/>
        <v>0.22114375740172207</v>
      </c>
      <c r="N109" s="17">
        <v>7389.7100000000009</v>
      </c>
      <c r="O109" s="17">
        <v>0</v>
      </c>
      <c r="P109" s="17">
        <v>0</v>
      </c>
      <c r="Q109" s="17">
        <f t="shared" si="25"/>
        <v>7389.7100000000009</v>
      </c>
      <c r="R109" s="10">
        <f t="shared" si="26"/>
        <v>6.320246545473393E-2</v>
      </c>
      <c r="S109" s="9">
        <f t="shared" si="18"/>
        <v>0.75</v>
      </c>
      <c r="T109" s="17">
        <f t="shared" si="19"/>
        <v>6138.3645749999996</v>
      </c>
      <c r="U109" s="17">
        <f t="shared" si="27"/>
        <v>-1251.3454250000013</v>
      </c>
      <c r="V109" s="17" t="str">
        <f t="shared" si="28"/>
        <v>N</v>
      </c>
      <c r="W109" s="17">
        <f t="shared" si="20"/>
        <v>42296.913600000007</v>
      </c>
      <c r="X109" s="17">
        <f t="shared" si="21"/>
        <v>9353.6984000000011</v>
      </c>
      <c r="Y109" s="17">
        <f t="shared" si="22"/>
        <v>771.68011800000011</v>
      </c>
      <c r="Z109" s="17">
        <f t="shared" si="29"/>
        <v>6910.0446929999998</v>
      </c>
      <c r="AA109" s="17">
        <f t="shared" si="30"/>
        <v>-479.66530700000112</v>
      </c>
      <c r="AB109" s="17">
        <f t="shared" si="23"/>
        <v>19718.366691575684</v>
      </c>
      <c r="AC109" s="17">
        <f t="shared" si="24"/>
        <v>4360.5937000000104</v>
      </c>
      <c r="AD109" s="17">
        <v>0</v>
      </c>
      <c r="AE109" s="17">
        <v>0</v>
      </c>
      <c r="AF109" s="17">
        <v>199761.09</v>
      </c>
      <c r="AG109" s="17">
        <v>57944.69</v>
      </c>
      <c r="AH109" s="17">
        <v>413498.01</v>
      </c>
      <c r="AI109">
        <v>127.86</v>
      </c>
      <c r="AJ109">
        <v>200</v>
      </c>
      <c r="AK109" s="1">
        <v>6000</v>
      </c>
      <c r="AL109" s="1">
        <v>12000</v>
      </c>
    </row>
    <row r="110" spans="1:38" x14ac:dyDescent="0.35">
      <c r="A110" t="s">
        <v>425</v>
      </c>
      <c r="B110" t="s">
        <v>426</v>
      </c>
      <c r="C110" s="2">
        <v>45117</v>
      </c>
      <c r="D110" s="3">
        <v>1.4794520547945205</v>
      </c>
      <c r="E110" s="3" t="s">
        <v>64</v>
      </c>
      <c r="F110" s="3" t="s">
        <v>14</v>
      </c>
      <c r="G110" t="s">
        <v>427</v>
      </c>
      <c r="H110" t="s">
        <v>428</v>
      </c>
      <c r="I110" t="s">
        <v>12</v>
      </c>
      <c r="J110" t="s">
        <v>12</v>
      </c>
      <c r="K110" s="17">
        <v>209847.78</v>
      </c>
      <c r="L110" s="17">
        <v>87464.54</v>
      </c>
      <c r="M110" s="10">
        <f t="shared" si="17"/>
        <v>0.41679992993016174</v>
      </c>
      <c r="N110" s="17">
        <v>10023.67</v>
      </c>
      <c r="O110" s="17">
        <v>5211.7099999999991</v>
      </c>
      <c r="P110" s="17">
        <v>4878.4654182000013</v>
      </c>
      <c r="Q110" s="17">
        <f t="shared" si="25"/>
        <v>-66.505418200000349</v>
      </c>
      <c r="R110" s="10">
        <f t="shared" si="26"/>
        <v>-7.6037006768686318E-4</v>
      </c>
      <c r="S110" s="9">
        <f t="shared" si="18"/>
        <v>1.2</v>
      </c>
      <c r="T110" s="17">
        <f t="shared" si="19"/>
        <v>7347.0213600000006</v>
      </c>
      <c r="U110" s="17">
        <f t="shared" si="27"/>
        <v>7413.526778200001</v>
      </c>
      <c r="V110" s="17" t="str">
        <f t="shared" si="28"/>
        <v>Y</v>
      </c>
      <c r="W110" s="17">
        <f t="shared" si="20"/>
        <v>16787.822400000001</v>
      </c>
      <c r="X110" s="17">
        <f t="shared" si="21"/>
        <v>6997.1632</v>
      </c>
      <c r="Y110" s="17">
        <f t="shared" si="22"/>
        <v>923.62554239999997</v>
      </c>
      <c r="Z110" s="17">
        <f t="shared" si="29"/>
        <v>8270.6469023999998</v>
      </c>
      <c r="AA110" s="17">
        <f t="shared" si="30"/>
        <v>-1753.0230976000003</v>
      </c>
      <c r="AB110" s="17">
        <f t="shared" si="23"/>
        <v>38235.547729616366</v>
      </c>
      <c r="AC110" s="17">
        <f t="shared" si="24"/>
        <v>15936.573614545458</v>
      </c>
      <c r="AD110" s="17">
        <v>0</v>
      </c>
      <c r="AE110" s="17">
        <v>0</v>
      </c>
      <c r="AF110" s="17">
        <v>10983.08</v>
      </c>
      <c r="AG110" s="17">
        <v>6299.88</v>
      </c>
      <c r="AH110" s="17">
        <v>719997.11</v>
      </c>
      <c r="AI110">
        <v>29.15</v>
      </c>
      <c r="AJ110">
        <v>0</v>
      </c>
      <c r="AK110" s="1">
        <v>6000</v>
      </c>
      <c r="AL110" s="1">
        <v>0</v>
      </c>
    </row>
    <row r="111" spans="1:38" x14ac:dyDescent="0.35">
      <c r="A111" t="s">
        <v>429</v>
      </c>
      <c r="B111" t="s">
        <v>430</v>
      </c>
      <c r="C111" s="2">
        <v>43136</v>
      </c>
      <c r="D111" s="3">
        <v>6.9068493150684933</v>
      </c>
      <c r="E111" s="3" t="s">
        <v>64</v>
      </c>
      <c r="F111" s="3" t="s">
        <v>14</v>
      </c>
      <c r="G111" t="s">
        <v>431</v>
      </c>
      <c r="H111" t="s">
        <v>396</v>
      </c>
      <c r="I111" t="s">
        <v>12</v>
      </c>
      <c r="J111" t="s">
        <v>12</v>
      </c>
      <c r="K111" s="17">
        <v>1448277.41</v>
      </c>
      <c r="L111" s="17">
        <v>417760.83999999997</v>
      </c>
      <c r="M111" s="10">
        <f t="shared" si="17"/>
        <v>0.28845360503137307</v>
      </c>
      <c r="N111" s="17">
        <v>30889.390000000003</v>
      </c>
      <c r="O111" s="17">
        <v>0</v>
      </c>
      <c r="P111" s="17">
        <v>0</v>
      </c>
      <c r="Q111" s="17">
        <f t="shared" si="25"/>
        <v>30889.390000000003</v>
      </c>
      <c r="R111" s="10">
        <f t="shared" si="26"/>
        <v>7.3940367412129879E-2</v>
      </c>
      <c r="S111" s="9">
        <f t="shared" si="18"/>
        <v>1</v>
      </c>
      <c r="T111" s="17">
        <f t="shared" si="19"/>
        <v>29243.2588</v>
      </c>
      <c r="U111" s="17">
        <f t="shared" si="27"/>
        <v>-1646.1312000000034</v>
      </c>
      <c r="V111" s="17" t="str">
        <f t="shared" si="28"/>
        <v>N</v>
      </c>
      <c r="W111" s="17">
        <f t="shared" si="20"/>
        <v>115862.19279999999</v>
      </c>
      <c r="X111" s="17">
        <f t="shared" si="21"/>
        <v>33420.867199999993</v>
      </c>
      <c r="Y111" s="17">
        <f t="shared" si="22"/>
        <v>3676.2953919999991</v>
      </c>
      <c r="Z111" s="17">
        <f t="shared" si="29"/>
        <v>32919.554191999996</v>
      </c>
      <c r="AA111" s="17">
        <f t="shared" si="30"/>
        <v>2030.1641919999929</v>
      </c>
      <c r="AB111" s="17">
        <f t="shared" si="23"/>
        <v>0</v>
      </c>
      <c r="AC111" s="17">
        <f t="shared" si="24"/>
        <v>0</v>
      </c>
      <c r="AD111" s="17">
        <v>1481118.41</v>
      </c>
      <c r="AE111" s="17">
        <v>428555.08</v>
      </c>
      <c r="AF111" s="17">
        <v>1813691.67</v>
      </c>
      <c r="AG111" s="17">
        <v>545072.69999999995</v>
      </c>
      <c r="AH111" s="17">
        <v>2063704.14</v>
      </c>
      <c r="AI111">
        <v>70.180000000000007</v>
      </c>
      <c r="AJ111">
        <v>0</v>
      </c>
      <c r="AK111" s="1">
        <v>6000</v>
      </c>
      <c r="AL111" s="1">
        <v>0</v>
      </c>
    </row>
    <row r="112" spans="1:38" x14ac:dyDescent="0.35">
      <c r="A112" t="s">
        <v>432</v>
      </c>
      <c r="B112" t="s">
        <v>433</v>
      </c>
      <c r="C112" s="2">
        <v>33730</v>
      </c>
      <c r="D112" s="3">
        <v>32.676712328767124</v>
      </c>
      <c r="E112" s="3" t="s">
        <v>64</v>
      </c>
      <c r="F112" s="3" t="s">
        <v>14</v>
      </c>
      <c r="G112" t="s">
        <v>434</v>
      </c>
      <c r="H112" t="s">
        <v>273</v>
      </c>
      <c r="I112" t="s">
        <v>12</v>
      </c>
      <c r="J112" s="31" t="s">
        <v>9</v>
      </c>
      <c r="K112" s="17">
        <v>4932090.22</v>
      </c>
      <c r="L112" s="17">
        <v>779666.20000000007</v>
      </c>
      <c r="M112" s="26">
        <f t="shared" si="17"/>
        <v>0.15808027939926861</v>
      </c>
      <c r="N112" s="17">
        <v>36215.29</v>
      </c>
      <c r="O112" s="17">
        <v>0</v>
      </c>
      <c r="P112" s="17">
        <v>0</v>
      </c>
      <c r="Q112" s="17">
        <f t="shared" si="25"/>
        <v>36215.29</v>
      </c>
      <c r="R112" s="10">
        <f t="shared" si="26"/>
        <v>4.6449737079791324E-2</v>
      </c>
      <c r="S112" s="9">
        <f t="shared" si="18"/>
        <v>0.75</v>
      </c>
      <c r="T112" s="17">
        <f t="shared" si="19"/>
        <v>29237.482500000006</v>
      </c>
      <c r="U112" s="17">
        <f t="shared" si="27"/>
        <v>-6977.8074999999953</v>
      </c>
      <c r="V112" s="17" t="str">
        <f t="shared" si="28"/>
        <v>N</v>
      </c>
      <c r="W112" s="17">
        <f t="shared" si="20"/>
        <v>246604.511</v>
      </c>
      <c r="X112" s="17">
        <f t="shared" si="21"/>
        <v>38983.310000000012</v>
      </c>
      <c r="Y112" s="17">
        <f t="shared" si="22"/>
        <v>2046.6237750000009</v>
      </c>
      <c r="Z112" s="17">
        <f t="shared" si="29"/>
        <v>31284.106275000006</v>
      </c>
      <c r="AA112" s="17">
        <f t="shared" si="30"/>
        <v>-4931.1837249999953</v>
      </c>
      <c r="AB112" s="17">
        <f t="shared" si="23"/>
        <v>445631.05564728746</v>
      </c>
      <c r="AC112" s="17">
        <f t="shared" si="24"/>
        <v>70445.481785714219</v>
      </c>
      <c r="AD112" s="17">
        <v>3811457.04</v>
      </c>
      <c r="AE112" s="17">
        <v>700218.75</v>
      </c>
      <c r="AF112" s="17">
        <v>3863762.66</v>
      </c>
      <c r="AG112" s="17">
        <v>671622.66</v>
      </c>
      <c r="AH112" s="17">
        <v>4441482.9000000004</v>
      </c>
      <c r="AI112">
        <v>111.05</v>
      </c>
      <c r="AJ112">
        <v>170.38</v>
      </c>
      <c r="AK112" s="1">
        <v>6000</v>
      </c>
      <c r="AL112" s="1">
        <v>10222.5</v>
      </c>
    </row>
    <row r="113" spans="1:38" x14ac:dyDescent="0.35">
      <c r="A113" t="s">
        <v>435</v>
      </c>
      <c r="B113" t="s">
        <v>436</v>
      </c>
      <c r="C113" s="2">
        <v>42436</v>
      </c>
      <c r="D113" s="3">
        <v>8.8246575342465761</v>
      </c>
      <c r="E113" s="3" t="s">
        <v>64</v>
      </c>
      <c r="F113" s="3" t="s">
        <v>14</v>
      </c>
      <c r="G113" t="s">
        <v>437</v>
      </c>
      <c r="H113" t="s">
        <v>438</v>
      </c>
      <c r="I113" t="s">
        <v>12</v>
      </c>
      <c r="J113" t="s">
        <v>12</v>
      </c>
      <c r="K113" s="17">
        <v>6072656.7599999998</v>
      </c>
      <c r="L113" s="17">
        <v>1479152.5399999996</v>
      </c>
      <c r="M113" s="10">
        <f t="shared" si="17"/>
        <v>0.24357585130498954</v>
      </c>
      <c r="N113" s="17">
        <v>125585.41000000002</v>
      </c>
      <c r="O113" s="17">
        <v>0</v>
      </c>
      <c r="P113" s="17">
        <v>0</v>
      </c>
      <c r="Q113" s="17">
        <f t="shared" si="25"/>
        <v>125585.41000000002</v>
      </c>
      <c r="R113" s="10">
        <f t="shared" si="26"/>
        <v>8.4903623259843131E-2</v>
      </c>
      <c r="S113" s="9">
        <f t="shared" si="18"/>
        <v>1</v>
      </c>
      <c r="T113" s="17">
        <f t="shared" si="19"/>
        <v>103540.67779999998</v>
      </c>
      <c r="U113" s="17">
        <f t="shared" si="27"/>
        <v>-22044.732200000042</v>
      </c>
      <c r="V113" s="17" t="str">
        <f t="shared" si="28"/>
        <v>N</v>
      </c>
      <c r="W113" s="17">
        <f t="shared" si="20"/>
        <v>485812.54080000002</v>
      </c>
      <c r="X113" s="17">
        <f t="shared" si="21"/>
        <v>118332.20319999997</v>
      </c>
      <c r="Y113" s="17">
        <f t="shared" si="22"/>
        <v>13016.542351999997</v>
      </c>
      <c r="Z113" s="17">
        <f t="shared" si="29"/>
        <v>116557.22015199997</v>
      </c>
      <c r="AA113" s="17">
        <f t="shared" si="30"/>
        <v>-9028.1898480000527</v>
      </c>
      <c r="AB113" s="17">
        <f t="shared" si="23"/>
        <v>336956.44590345147</v>
      </c>
      <c r="AC113" s="17">
        <f t="shared" si="24"/>
        <v>82074.453163636848</v>
      </c>
      <c r="AD113" s="17">
        <v>1911804.74</v>
      </c>
      <c r="AE113" s="17">
        <v>362822.54</v>
      </c>
      <c r="AF113" s="17">
        <v>3893845.74</v>
      </c>
      <c r="AG113" s="17">
        <v>864705.2</v>
      </c>
      <c r="AH113" s="17">
        <v>4580582.6500000004</v>
      </c>
      <c r="AI113">
        <v>132.57</v>
      </c>
      <c r="AJ113">
        <v>200</v>
      </c>
      <c r="AK113" s="1">
        <v>6000</v>
      </c>
      <c r="AL113" s="1">
        <v>12000</v>
      </c>
    </row>
    <row r="114" spans="1:38" x14ac:dyDescent="0.35">
      <c r="A114" t="s">
        <v>439</v>
      </c>
      <c r="B114" t="s">
        <v>440</v>
      </c>
      <c r="C114" s="2">
        <v>43136</v>
      </c>
      <c r="D114" s="3">
        <v>6.9068493150684933</v>
      </c>
      <c r="E114" s="3" t="s">
        <v>64</v>
      </c>
      <c r="F114" s="3" t="s">
        <v>14</v>
      </c>
      <c r="G114" t="s">
        <v>441</v>
      </c>
      <c r="H114" t="s">
        <v>308</v>
      </c>
      <c r="I114" t="s">
        <v>12</v>
      </c>
      <c r="J114" t="s">
        <v>12</v>
      </c>
      <c r="K114" s="17">
        <v>2479003.27</v>
      </c>
      <c r="L114" s="17">
        <v>707701.39999999991</v>
      </c>
      <c r="M114" s="10">
        <f t="shared" si="17"/>
        <v>0.28547820350394287</v>
      </c>
      <c r="N114" s="17">
        <v>76419.98000000001</v>
      </c>
      <c r="O114" s="17">
        <v>0</v>
      </c>
      <c r="P114" s="17">
        <v>0</v>
      </c>
      <c r="Q114" s="17">
        <f t="shared" si="25"/>
        <v>76419.98000000001</v>
      </c>
      <c r="R114" s="10">
        <f t="shared" si="26"/>
        <v>0.10798336699630666</v>
      </c>
      <c r="S114" s="9">
        <f t="shared" si="18"/>
        <v>1</v>
      </c>
      <c r="T114" s="17">
        <f t="shared" si="19"/>
        <v>49539.097999999998</v>
      </c>
      <c r="U114" s="17">
        <f t="shared" si="27"/>
        <v>-26880.882000000012</v>
      </c>
      <c r="V114" s="17" t="str">
        <f t="shared" si="28"/>
        <v>N</v>
      </c>
      <c r="W114" s="17">
        <f t="shared" si="20"/>
        <v>198320.2616</v>
      </c>
      <c r="X114" s="17">
        <f t="shared" si="21"/>
        <v>56616.111999999986</v>
      </c>
      <c r="Y114" s="17">
        <f t="shared" si="22"/>
        <v>6227.7723199999982</v>
      </c>
      <c r="Z114" s="17">
        <f t="shared" si="29"/>
        <v>55766.870319999995</v>
      </c>
      <c r="AA114" s="17">
        <f t="shared" si="30"/>
        <v>-20653.109680000016</v>
      </c>
      <c r="AB114" s="17">
        <f t="shared" si="23"/>
        <v>657687.83830413001</v>
      </c>
      <c r="AC114" s="17">
        <f t="shared" si="24"/>
        <v>187755.54254545469</v>
      </c>
      <c r="AD114" s="17">
        <v>2097547.19</v>
      </c>
      <c r="AE114" s="17">
        <v>820081.1</v>
      </c>
      <c r="AF114" s="17">
        <v>1862640.28</v>
      </c>
      <c r="AG114" s="17">
        <v>733187.23</v>
      </c>
      <c r="AH114" s="17">
        <v>1748936.34</v>
      </c>
      <c r="AI114">
        <v>141.74</v>
      </c>
      <c r="AJ114">
        <v>200</v>
      </c>
      <c r="AK114" s="1">
        <v>16500</v>
      </c>
      <c r="AL114" s="1">
        <v>33000</v>
      </c>
    </row>
    <row r="115" spans="1:38" x14ac:dyDescent="0.35">
      <c r="A115" t="s">
        <v>442</v>
      </c>
      <c r="B115" t="s">
        <v>443</v>
      </c>
      <c r="C115" s="2">
        <v>44718</v>
      </c>
      <c r="D115" s="3">
        <v>2.5726027397260274</v>
      </c>
      <c r="E115" s="3" t="s">
        <v>64</v>
      </c>
      <c r="F115" s="3" t="s">
        <v>14</v>
      </c>
      <c r="G115" t="s">
        <v>444</v>
      </c>
      <c r="H115" t="s">
        <v>85</v>
      </c>
      <c r="I115" t="s">
        <v>12</v>
      </c>
      <c r="J115" t="s">
        <v>12</v>
      </c>
      <c r="K115" s="17">
        <v>813608.67</v>
      </c>
      <c r="L115" s="17">
        <v>118302.07</v>
      </c>
      <c r="M115" s="10">
        <f t="shared" si="17"/>
        <v>0.1454041412808445</v>
      </c>
      <c r="N115" s="17">
        <v>6771.48</v>
      </c>
      <c r="O115" s="17">
        <v>0</v>
      </c>
      <c r="P115" s="17">
        <v>0</v>
      </c>
      <c r="Q115" s="17">
        <f t="shared" si="25"/>
        <v>6771.48</v>
      </c>
      <c r="R115" s="10">
        <f t="shared" si="26"/>
        <v>5.7238897003239246E-2</v>
      </c>
      <c r="S115" s="9">
        <f t="shared" si="18"/>
        <v>0.75</v>
      </c>
      <c r="T115" s="17">
        <f t="shared" si="19"/>
        <v>6210.8586750000013</v>
      </c>
      <c r="U115" s="17">
        <f t="shared" si="27"/>
        <v>-560.62132499999825</v>
      </c>
      <c r="V115" s="17" t="str">
        <f t="shared" si="28"/>
        <v>N</v>
      </c>
      <c r="W115" s="17">
        <f t="shared" si="20"/>
        <v>65088.693600000006</v>
      </c>
      <c r="X115" s="17">
        <f t="shared" si="21"/>
        <v>9464.1656000000003</v>
      </c>
      <c r="Y115" s="17">
        <f t="shared" si="22"/>
        <v>780.79366200000004</v>
      </c>
      <c r="Z115" s="17">
        <f t="shared" si="29"/>
        <v>6991.6523370000014</v>
      </c>
      <c r="AA115" s="17">
        <f t="shared" si="30"/>
        <v>220.17233700000179</v>
      </c>
      <c r="AB115" s="17">
        <f t="shared" si="23"/>
        <v>0</v>
      </c>
      <c r="AC115" s="17">
        <f t="shared" si="24"/>
        <v>0</v>
      </c>
      <c r="AD115" s="17">
        <v>16293.3</v>
      </c>
      <c r="AE115" s="17">
        <v>2820.53</v>
      </c>
      <c r="AF115" s="17">
        <v>108124.46</v>
      </c>
      <c r="AG115" s="17">
        <v>25433.040000000001</v>
      </c>
      <c r="AH115" s="17">
        <v>856621.81</v>
      </c>
      <c r="AI115">
        <v>94.98</v>
      </c>
      <c r="AJ115">
        <v>0</v>
      </c>
      <c r="AK115" s="1">
        <v>6000</v>
      </c>
      <c r="AL115" s="1">
        <v>0</v>
      </c>
    </row>
    <row r="116" spans="1:38" x14ac:dyDescent="0.35">
      <c r="A116" t="s">
        <v>445</v>
      </c>
      <c r="B116" t="s">
        <v>446</v>
      </c>
      <c r="C116" s="2">
        <v>42871</v>
      </c>
      <c r="D116" s="3">
        <v>7.6328767123287671</v>
      </c>
      <c r="E116" s="3" t="s">
        <v>64</v>
      </c>
      <c r="F116" s="3" t="s">
        <v>14</v>
      </c>
      <c r="G116" t="s">
        <v>447</v>
      </c>
      <c r="H116" t="s">
        <v>66</v>
      </c>
      <c r="I116" t="s">
        <v>12</v>
      </c>
      <c r="J116" t="s">
        <v>12</v>
      </c>
      <c r="K116" s="17">
        <v>7742591.3700000001</v>
      </c>
      <c r="L116" s="17">
        <v>2114427.34</v>
      </c>
      <c r="M116" s="10">
        <f t="shared" si="17"/>
        <v>0.2730903955738529</v>
      </c>
      <c r="N116" s="17">
        <v>212507.3</v>
      </c>
      <c r="O116" s="17">
        <v>0</v>
      </c>
      <c r="P116" s="17">
        <v>0</v>
      </c>
      <c r="Q116" s="17">
        <f t="shared" si="25"/>
        <v>212507.3</v>
      </c>
      <c r="R116" s="10">
        <f t="shared" si="26"/>
        <v>0.1005034772204563</v>
      </c>
      <c r="S116" s="9">
        <f t="shared" si="18"/>
        <v>1</v>
      </c>
      <c r="T116" s="17">
        <f t="shared" si="19"/>
        <v>148009.91380000001</v>
      </c>
      <c r="U116" s="17">
        <f t="shared" si="27"/>
        <v>-64497.386199999979</v>
      </c>
      <c r="V116" s="17" t="str">
        <f t="shared" si="28"/>
        <v>N</v>
      </c>
      <c r="W116" s="17">
        <f t="shared" si="20"/>
        <v>619407.30960000004</v>
      </c>
      <c r="X116" s="17">
        <f t="shared" si="21"/>
        <v>169154.18719999999</v>
      </c>
      <c r="Y116" s="17">
        <f t="shared" si="22"/>
        <v>18606.960591999999</v>
      </c>
      <c r="Z116" s="17">
        <f t="shared" si="29"/>
        <v>166616.874392</v>
      </c>
      <c r="AA116" s="17">
        <f t="shared" si="30"/>
        <v>-45890.42560799999</v>
      </c>
      <c r="AB116" s="17">
        <f t="shared" si="23"/>
        <v>1527646.8675099683</v>
      </c>
      <c r="AC116" s="17">
        <f t="shared" si="24"/>
        <v>417185.68734545447</v>
      </c>
      <c r="AD116" s="17">
        <v>2790376.32</v>
      </c>
      <c r="AE116" s="17">
        <v>644475.28</v>
      </c>
      <c r="AF116" s="17">
        <v>3142667.45</v>
      </c>
      <c r="AG116" s="17">
        <v>869051.08</v>
      </c>
      <c r="AH116" s="17">
        <v>9621255</v>
      </c>
      <c r="AI116">
        <v>80.47</v>
      </c>
      <c r="AJ116">
        <v>0</v>
      </c>
      <c r="AK116" s="1">
        <v>6000</v>
      </c>
      <c r="AL116" s="1">
        <v>0</v>
      </c>
    </row>
    <row r="117" spans="1:38" x14ac:dyDescent="0.35">
      <c r="A117" t="s">
        <v>448</v>
      </c>
      <c r="B117" t="s">
        <v>449</v>
      </c>
      <c r="C117" s="2">
        <v>44802</v>
      </c>
      <c r="D117" s="3">
        <v>2.3424657534246576</v>
      </c>
      <c r="E117" s="3" t="s">
        <v>64</v>
      </c>
      <c r="F117" s="3" t="s">
        <v>14</v>
      </c>
      <c r="G117" t="s">
        <v>450</v>
      </c>
      <c r="H117" t="s">
        <v>334</v>
      </c>
      <c r="I117" t="s">
        <v>12</v>
      </c>
      <c r="J117" t="s">
        <v>12</v>
      </c>
      <c r="K117" s="17">
        <v>629441.77</v>
      </c>
      <c r="L117" s="17">
        <v>180184.83</v>
      </c>
      <c r="M117" s="10">
        <f t="shared" si="17"/>
        <v>0.28626131691260331</v>
      </c>
      <c r="N117" s="17">
        <v>11079.93</v>
      </c>
      <c r="O117" s="17">
        <v>0</v>
      </c>
      <c r="P117" s="17">
        <v>0</v>
      </c>
      <c r="Q117" s="17">
        <f t="shared" si="25"/>
        <v>11079.93</v>
      </c>
      <c r="R117" s="10">
        <f t="shared" si="26"/>
        <v>6.1492024606067008E-2</v>
      </c>
      <c r="S117" s="9">
        <f t="shared" si="18"/>
        <v>1</v>
      </c>
      <c r="T117" s="17">
        <f t="shared" si="19"/>
        <v>12612.938099999999</v>
      </c>
      <c r="U117" s="17">
        <f t="shared" si="27"/>
        <v>1533.0080999999991</v>
      </c>
      <c r="V117" s="17" t="str">
        <f t="shared" si="28"/>
        <v>Y</v>
      </c>
      <c r="W117" s="17">
        <f t="shared" si="20"/>
        <v>50355.3416</v>
      </c>
      <c r="X117" s="17">
        <f t="shared" si="21"/>
        <v>14414.786399999997</v>
      </c>
      <c r="Y117" s="17">
        <f t="shared" si="22"/>
        <v>1585.6265039999996</v>
      </c>
      <c r="Z117" s="17">
        <f t="shared" si="29"/>
        <v>14198.564603999999</v>
      </c>
      <c r="AA117" s="17">
        <f t="shared" si="30"/>
        <v>3118.6346039999989</v>
      </c>
      <c r="AB117" s="17">
        <f t="shared" si="23"/>
        <v>0</v>
      </c>
      <c r="AC117" s="17">
        <f t="shared" si="24"/>
        <v>0</v>
      </c>
      <c r="AD117" s="17">
        <v>17809.810000000001</v>
      </c>
      <c r="AE117" s="17">
        <v>4521.1099999999997</v>
      </c>
      <c r="AF117" s="17">
        <v>389116.04</v>
      </c>
      <c r="AG117" s="17">
        <v>111876.87</v>
      </c>
      <c r="AH117" s="17">
        <v>786326.3</v>
      </c>
      <c r="AI117">
        <v>80.05</v>
      </c>
      <c r="AJ117">
        <v>0</v>
      </c>
      <c r="AK117" s="1">
        <v>6000</v>
      </c>
      <c r="AL117" s="1">
        <v>0</v>
      </c>
    </row>
    <row r="118" spans="1:38" x14ac:dyDescent="0.35">
      <c r="A118" t="s">
        <v>451</v>
      </c>
      <c r="B118" t="s">
        <v>452</v>
      </c>
      <c r="C118" s="2">
        <v>44929</v>
      </c>
      <c r="D118" s="3">
        <v>1.9945205479452055</v>
      </c>
      <c r="E118" s="3" t="s">
        <v>64</v>
      </c>
      <c r="F118" s="3" t="s">
        <v>14</v>
      </c>
      <c r="G118" t="s">
        <v>453</v>
      </c>
      <c r="H118" t="s">
        <v>454</v>
      </c>
      <c r="I118" t="s">
        <v>12</v>
      </c>
      <c r="J118" t="s">
        <v>12</v>
      </c>
      <c r="K118" s="17">
        <v>1475647.28</v>
      </c>
      <c r="L118" s="17">
        <v>409434.52999999997</v>
      </c>
      <c r="M118" s="10">
        <f t="shared" si="17"/>
        <v>0.27746097292301447</v>
      </c>
      <c r="N118" s="17">
        <v>28738.66</v>
      </c>
      <c r="O118" s="17">
        <v>0</v>
      </c>
      <c r="P118" s="17">
        <v>16261.524848043744</v>
      </c>
      <c r="Q118" s="17">
        <f t="shared" si="25"/>
        <v>12477.135151956256</v>
      </c>
      <c r="R118" s="10">
        <f t="shared" si="26"/>
        <v>3.0474066640046839E-2</v>
      </c>
      <c r="S118" s="9">
        <f t="shared" si="18"/>
        <v>1</v>
      </c>
      <c r="T118" s="17">
        <f t="shared" si="19"/>
        <v>28660.417100000002</v>
      </c>
      <c r="U118" s="17">
        <f t="shared" si="27"/>
        <v>16183.281948043747</v>
      </c>
      <c r="V118" s="17" t="str">
        <f t="shared" si="28"/>
        <v>Y</v>
      </c>
      <c r="W118" s="17">
        <f t="shared" si="20"/>
        <v>118051.78240000001</v>
      </c>
      <c r="X118" s="17">
        <f t="shared" si="21"/>
        <v>32754.7624</v>
      </c>
      <c r="Y118" s="17">
        <f t="shared" si="22"/>
        <v>3603.0238639999998</v>
      </c>
      <c r="Z118" s="17">
        <f t="shared" si="29"/>
        <v>32263.440964000001</v>
      </c>
      <c r="AA118" s="17">
        <f t="shared" si="30"/>
        <v>3524.7809640000014</v>
      </c>
      <c r="AB118" s="17">
        <f t="shared" si="23"/>
        <v>0</v>
      </c>
      <c r="AC118" s="17">
        <f t="shared" si="24"/>
        <v>0</v>
      </c>
      <c r="AD118" s="17">
        <v>0</v>
      </c>
      <c r="AE118" s="17">
        <v>0</v>
      </c>
      <c r="AF118" s="17">
        <v>922844.36</v>
      </c>
      <c r="AG118" s="17">
        <v>271404.48</v>
      </c>
      <c r="AH118" s="17">
        <v>1697800.05</v>
      </c>
      <c r="AI118">
        <v>86.92</v>
      </c>
      <c r="AJ118">
        <v>0</v>
      </c>
      <c r="AK118" s="1">
        <v>6000</v>
      </c>
      <c r="AL118" s="1">
        <v>0</v>
      </c>
    </row>
    <row r="119" spans="1:38" x14ac:dyDescent="0.35">
      <c r="A119" t="s">
        <v>455</v>
      </c>
      <c r="B119" t="s">
        <v>456</v>
      </c>
      <c r="C119" s="2">
        <v>43836</v>
      </c>
      <c r="D119" s="3">
        <v>4.9890410958904106</v>
      </c>
      <c r="E119" s="3" t="s">
        <v>64</v>
      </c>
      <c r="F119" s="3" t="s">
        <v>14</v>
      </c>
      <c r="G119" t="s">
        <v>457</v>
      </c>
      <c r="H119" t="s">
        <v>175</v>
      </c>
      <c r="I119" t="s">
        <v>12</v>
      </c>
      <c r="J119" s="31" t="s">
        <v>9</v>
      </c>
      <c r="K119" s="17">
        <v>2333877.9700000002</v>
      </c>
      <c r="L119" s="17">
        <v>383930.01999999996</v>
      </c>
      <c r="M119" s="26">
        <f t="shared" si="17"/>
        <v>0.16450303954837875</v>
      </c>
      <c r="N119" s="17">
        <v>18467.84</v>
      </c>
      <c r="O119" s="17">
        <v>0</v>
      </c>
      <c r="P119" s="17">
        <v>3708.3479064900021</v>
      </c>
      <c r="Q119" s="17">
        <f t="shared" si="25"/>
        <v>14759.492093509998</v>
      </c>
      <c r="R119" s="10">
        <f t="shared" si="26"/>
        <v>3.8443183196536702E-2</v>
      </c>
      <c r="S119" s="9">
        <f t="shared" si="18"/>
        <v>0.75</v>
      </c>
      <c r="T119" s="17">
        <f t="shared" si="19"/>
        <v>14397.375749999999</v>
      </c>
      <c r="U119" s="17">
        <f t="shared" si="27"/>
        <v>-362.11634350999884</v>
      </c>
      <c r="V119" s="17" t="str">
        <f t="shared" si="28"/>
        <v>N</v>
      </c>
      <c r="W119" s="17">
        <f t="shared" si="20"/>
        <v>116693.89850000001</v>
      </c>
      <c r="X119" s="17">
        <f t="shared" si="21"/>
        <v>19196.500999999997</v>
      </c>
      <c r="Y119" s="17">
        <f t="shared" si="22"/>
        <v>1007.8163024999999</v>
      </c>
      <c r="Z119" s="17">
        <f t="shared" si="29"/>
        <v>15405.192052499999</v>
      </c>
      <c r="AA119" s="17">
        <f t="shared" si="30"/>
        <v>-3062.6479475000015</v>
      </c>
      <c r="AB119" s="17">
        <f t="shared" si="23"/>
        <v>265965.38067521376</v>
      </c>
      <c r="AC119" s="17">
        <f t="shared" si="24"/>
        <v>43752.113535714299</v>
      </c>
      <c r="AD119" s="17">
        <v>3428119.42</v>
      </c>
      <c r="AE119" s="17">
        <v>659489.18000000005</v>
      </c>
      <c r="AF119" s="17">
        <v>3706267.41</v>
      </c>
      <c r="AG119" s="17">
        <v>891823.19</v>
      </c>
      <c r="AH119" s="17">
        <v>5820593.0300000003</v>
      </c>
      <c r="AI119">
        <v>40.1</v>
      </c>
      <c r="AJ119">
        <v>0</v>
      </c>
      <c r="AK119" s="1">
        <v>6000</v>
      </c>
      <c r="AL119" s="1">
        <v>0</v>
      </c>
    </row>
    <row r="120" spans="1:38" x14ac:dyDescent="0.35">
      <c r="A120" t="s">
        <v>458</v>
      </c>
      <c r="B120" t="s">
        <v>459</v>
      </c>
      <c r="C120" s="2">
        <v>42947</v>
      </c>
      <c r="D120" s="3">
        <v>7.4246575342465757</v>
      </c>
      <c r="E120" s="3" t="s">
        <v>64</v>
      </c>
      <c r="F120" s="3" t="s">
        <v>14</v>
      </c>
      <c r="G120" t="s">
        <v>460</v>
      </c>
      <c r="H120" t="s">
        <v>330</v>
      </c>
      <c r="I120" t="s">
        <v>12</v>
      </c>
      <c r="J120" t="s">
        <v>12</v>
      </c>
      <c r="K120" s="17">
        <v>3492668.93</v>
      </c>
      <c r="L120" s="17">
        <v>737912.92999999993</v>
      </c>
      <c r="M120" s="10">
        <f t="shared" si="17"/>
        <v>0.21127480009964755</v>
      </c>
      <c r="N120" s="17">
        <v>42603.69</v>
      </c>
      <c r="O120" s="17">
        <v>0</v>
      </c>
      <c r="P120" s="17">
        <v>0</v>
      </c>
      <c r="Q120" s="17">
        <f t="shared" si="25"/>
        <v>42603.69</v>
      </c>
      <c r="R120" s="10">
        <f t="shared" si="26"/>
        <v>5.7735388916413222E-2</v>
      </c>
      <c r="S120" s="9">
        <f t="shared" si="18"/>
        <v>0.75</v>
      </c>
      <c r="T120" s="17">
        <f t="shared" si="19"/>
        <v>38740.428825000003</v>
      </c>
      <c r="U120" s="17">
        <f t="shared" si="27"/>
        <v>-3863.2611749999996</v>
      </c>
      <c r="V120" s="17" t="str">
        <f t="shared" si="28"/>
        <v>N</v>
      </c>
      <c r="W120" s="17">
        <f t="shared" si="20"/>
        <v>279413.51440000004</v>
      </c>
      <c r="X120" s="17">
        <f t="shared" si="21"/>
        <v>59033.034400000004</v>
      </c>
      <c r="Y120" s="17">
        <f t="shared" si="22"/>
        <v>4870.2253380000002</v>
      </c>
      <c r="Z120" s="17">
        <f t="shared" si="29"/>
        <v>43610.654162999999</v>
      </c>
      <c r="AA120" s="17">
        <f t="shared" si="30"/>
        <v>1006.9641629999969</v>
      </c>
      <c r="AB120" s="17">
        <f t="shared" si="23"/>
        <v>0</v>
      </c>
      <c r="AC120" s="17">
        <f t="shared" si="24"/>
        <v>0</v>
      </c>
      <c r="AD120" s="17">
        <v>2991279.27</v>
      </c>
      <c r="AE120" s="17">
        <v>591571.82999999996</v>
      </c>
      <c r="AF120" s="17">
        <v>3543626.17</v>
      </c>
      <c r="AG120" s="17">
        <v>727282.65</v>
      </c>
      <c r="AH120" s="17">
        <v>4145993.29</v>
      </c>
      <c r="AI120">
        <v>84.24</v>
      </c>
      <c r="AJ120">
        <v>0</v>
      </c>
      <c r="AK120" s="1">
        <v>6000</v>
      </c>
      <c r="AL120" s="1">
        <v>0</v>
      </c>
    </row>
    <row r="121" spans="1:38" x14ac:dyDescent="0.35">
      <c r="A121" t="s">
        <v>461</v>
      </c>
      <c r="B121" t="s">
        <v>462</v>
      </c>
      <c r="C121" s="2">
        <v>37502</v>
      </c>
      <c r="D121" s="3">
        <v>22.342465753424658</v>
      </c>
      <c r="E121" s="3" t="s">
        <v>64</v>
      </c>
      <c r="F121" s="3" t="s">
        <v>14</v>
      </c>
      <c r="G121" t="s">
        <v>463</v>
      </c>
      <c r="H121" t="s">
        <v>454</v>
      </c>
      <c r="I121" t="s">
        <v>12</v>
      </c>
      <c r="J121" t="s">
        <v>12</v>
      </c>
      <c r="K121" s="17">
        <v>1682175.7</v>
      </c>
      <c r="L121" s="17">
        <v>501674.19000000006</v>
      </c>
      <c r="M121" s="10">
        <f t="shared" si="17"/>
        <v>0.29822936450692999</v>
      </c>
      <c r="N121" s="17">
        <v>38366.089999999997</v>
      </c>
      <c r="O121" s="17">
        <v>0</v>
      </c>
      <c r="P121" s="17">
        <v>0</v>
      </c>
      <c r="Q121" s="17">
        <f t="shared" si="25"/>
        <v>38366.089999999997</v>
      </c>
      <c r="R121" s="10">
        <f t="shared" si="26"/>
        <v>7.6476108926393033E-2</v>
      </c>
      <c r="S121" s="9">
        <f t="shared" si="18"/>
        <v>1.2</v>
      </c>
      <c r="T121" s="17">
        <f t="shared" si="19"/>
        <v>42140.631960000006</v>
      </c>
      <c r="U121" s="17">
        <f t="shared" si="27"/>
        <v>3774.5419600000096</v>
      </c>
      <c r="V121" s="17" t="str">
        <f t="shared" si="28"/>
        <v>Y</v>
      </c>
      <c r="W121" s="17">
        <f t="shared" si="20"/>
        <v>134574.05600000001</v>
      </c>
      <c r="X121" s="17">
        <f t="shared" si="21"/>
        <v>40133.935200000014</v>
      </c>
      <c r="Y121" s="17">
        <f t="shared" si="22"/>
        <v>5297.6794464000022</v>
      </c>
      <c r="Z121" s="17">
        <f t="shared" si="29"/>
        <v>47438.311406400011</v>
      </c>
      <c r="AA121" s="17">
        <f t="shared" si="30"/>
        <v>9072.2214064000145</v>
      </c>
      <c r="AB121" s="17">
        <f t="shared" si="23"/>
        <v>0</v>
      </c>
      <c r="AC121" s="17">
        <f t="shared" si="24"/>
        <v>0</v>
      </c>
      <c r="AD121" s="17">
        <v>1987397.36</v>
      </c>
      <c r="AE121" s="17">
        <v>627688.35</v>
      </c>
      <c r="AF121" s="17">
        <v>1926641.84</v>
      </c>
      <c r="AG121" s="17">
        <v>546367.77</v>
      </c>
      <c r="AH121" s="17">
        <v>2184566.7599999998</v>
      </c>
      <c r="AI121">
        <v>77</v>
      </c>
      <c r="AJ121">
        <v>0</v>
      </c>
      <c r="AK121" s="1">
        <v>6000</v>
      </c>
      <c r="AL121" s="1">
        <v>0</v>
      </c>
    </row>
    <row r="122" spans="1:38" x14ac:dyDescent="0.35">
      <c r="A122" t="s">
        <v>464</v>
      </c>
      <c r="B122" t="s">
        <v>465</v>
      </c>
      <c r="C122" s="2">
        <v>42513</v>
      </c>
      <c r="D122" s="3">
        <v>8.6136986301369856</v>
      </c>
      <c r="E122" s="3" t="s">
        <v>64</v>
      </c>
      <c r="F122" s="3" t="s">
        <v>14</v>
      </c>
      <c r="G122" t="s">
        <v>466</v>
      </c>
      <c r="H122" t="s">
        <v>353</v>
      </c>
      <c r="I122" t="s">
        <v>12</v>
      </c>
      <c r="J122" t="s">
        <v>12</v>
      </c>
      <c r="K122" s="17">
        <v>2805945.43</v>
      </c>
      <c r="L122" s="17">
        <v>770130.53</v>
      </c>
      <c r="M122" s="10">
        <f t="shared" si="17"/>
        <v>0.27446383018218568</v>
      </c>
      <c r="N122" s="17">
        <v>69758.129999999976</v>
      </c>
      <c r="O122" s="17">
        <v>0</v>
      </c>
      <c r="P122" s="17">
        <v>0</v>
      </c>
      <c r="Q122" s="17">
        <f t="shared" si="25"/>
        <v>69758.129999999976</v>
      </c>
      <c r="R122" s="10">
        <f t="shared" si="26"/>
        <v>9.0579619016012747E-2</v>
      </c>
      <c r="S122" s="9">
        <f t="shared" si="18"/>
        <v>1</v>
      </c>
      <c r="T122" s="17">
        <f t="shared" si="19"/>
        <v>53909.137100000007</v>
      </c>
      <c r="U122" s="17">
        <f t="shared" si="27"/>
        <v>-15848.992899999968</v>
      </c>
      <c r="V122" s="17" t="str">
        <f t="shared" si="28"/>
        <v>N</v>
      </c>
      <c r="W122" s="17">
        <f t="shared" si="20"/>
        <v>224475.63440000001</v>
      </c>
      <c r="X122" s="17">
        <f t="shared" si="21"/>
        <v>61610.4424</v>
      </c>
      <c r="Y122" s="17">
        <f t="shared" si="22"/>
        <v>6777.1486640000003</v>
      </c>
      <c r="Z122" s="17">
        <f t="shared" si="29"/>
        <v>60686.285764000007</v>
      </c>
      <c r="AA122" s="17">
        <f t="shared" si="30"/>
        <v>-9071.8442359999681</v>
      </c>
      <c r="AB122" s="17">
        <f t="shared" si="23"/>
        <v>300481.52859201853</v>
      </c>
      <c r="AC122" s="17">
        <f t="shared" si="24"/>
        <v>82471.311236363341</v>
      </c>
      <c r="AD122" s="17">
        <v>2302743.19</v>
      </c>
      <c r="AE122" s="17">
        <v>634664.19999999995</v>
      </c>
      <c r="AF122" s="17">
        <v>2844585.62</v>
      </c>
      <c r="AG122" s="17">
        <v>823507.83</v>
      </c>
      <c r="AH122" s="17">
        <v>3150407.29</v>
      </c>
      <c r="AI122">
        <v>89.07</v>
      </c>
      <c r="AJ122">
        <v>0</v>
      </c>
      <c r="AK122" s="1">
        <v>6000</v>
      </c>
      <c r="AL122" s="1">
        <v>0</v>
      </c>
    </row>
    <row r="123" spans="1:38" x14ac:dyDescent="0.35">
      <c r="A123" t="s">
        <v>467</v>
      </c>
      <c r="B123" t="s">
        <v>468</v>
      </c>
      <c r="C123" s="2">
        <v>43836</v>
      </c>
      <c r="D123" s="3">
        <v>4.9890410958904106</v>
      </c>
      <c r="E123" s="3" t="s">
        <v>64</v>
      </c>
      <c r="F123" s="3" t="s">
        <v>14</v>
      </c>
      <c r="G123" t="s">
        <v>469</v>
      </c>
      <c r="H123" t="s">
        <v>470</v>
      </c>
      <c r="I123" t="s">
        <v>12</v>
      </c>
      <c r="J123" t="s">
        <v>12</v>
      </c>
      <c r="K123" s="17">
        <v>5898216.2699999996</v>
      </c>
      <c r="L123" s="17">
        <v>1761354.1599999997</v>
      </c>
      <c r="M123" s="10">
        <f t="shared" si="17"/>
        <v>0.29862488579110713</v>
      </c>
      <c r="N123" s="17">
        <v>187209.57</v>
      </c>
      <c r="O123" s="17">
        <v>0</v>
      </c>
      <c r="P123" s="17">
        <v>0</v>
      </c>
      <c r="Q123" s="17">
        <f t="shared" si="25"/>
        <v>187209.57</v>
      </c>
      <c r="R123" s="10">
        <f t="shared" si="26"/>
        <v>0.10628729545226727</v>
      </c>
      <c r="S123" s="9">
        <f t="shared" si="18"/>
        <v>1.2</v>
      </c>
      <c r="T123" s="17">
        <f t="shared" si="19"/>
        <v>147953.74943999999</v>
      </c>
      <c r="U123" s="17">
        <f t="shared" si="27"/>
        <v>-39255.820560000022</v>
      </c>
      <c r="V123" s="17" t="str">
        <f t="shared" si="28"/>
        <v>N</v>
      </c>
      <c r="W123" s="17">
        <f t="shared" si="20"/>
        <v>471857.30159999995</v>
      </c>
      <c r="X123" s="17">
        <f t="shared" si="21"/>
        <v>140908.33279999997</v>
      </c>
      <c r="Y123" s="17">
        <f t="shared" si="22"/>
        <v>18599.899929599997</v>
      </c>
      <c r="Z123" s="17">
        <f t="shared" si="29"/>
        <v>166553.6493696</v>
      </c>
      <c r="AA123" s="17">
        <f t="shared" si="30"/>
        <v>-20655.920630400011</v>
      </c>
      <c r="AB123" s="17">
        <f t="shared" si="23"/>
        <v>628819.31672417943</v>
      </c>
      <c r="AC123" s="17">
        <f t="shared" si="24"/>
        <v>187781.09664000009</v>
      </c>
      <c r="AD123" s="17">
        <v>933378.77</v>
      </c>
      <c r="AE123" s="17">
        <v>320481.90999999997</v>
      </c>
      <c r="AF123" s="17">
        <v>3790356.57</v>
      </c>
      <c r="AG123" s="17">
        <v>1042434.46</v>
      </c>
      <c r="AH123" s="17">
        <v>4298223.01</v>
      </c>
      <c r="AI123">
        <v>137.22</v>
      </c>
      <c r="AJ123">
        <v>200</v>
      </c>
      <c r="AK123" s="1">
        <v>6000</v>
      </c>
      <c r="AL123" s="1">
        <v>12000</v>
      </c>
    </row>
    <row r="124" spans="1:38" x14ac:dyDescent="0.35">
      <c r="A124" t="s">
        <v>471</v>
      </c>
      <c r="B124" t="s">
        <v>472</v>
      </c>
      <c r="C124" s="2">
        <v>44501</v>
      </c>
      <c r="D124" s="3">
        <v>3.1671232876712327</v>
      </c>
      <c r="E124" s="3" t="s">
        <v>64</v>
      </c>
      <c r="F124" s="3" t="s">
        <v>14</v>
      </c>
      <c r="G124" t="s">
        <v>473</v>
      </c>
      <c r="H124" t="s">
        <v>474</v>
      </c>
      <c r="I124" t="s">
        <v>12</v>
      </c>
      <c r="J124" t="s">
        <v>12</v>
      </c>
      <c r="K124" s="17">
        <v>2011163.94</v>
      </c>
      <c r="L124" s="17">
        <v>477670.78999999992</v>
      </c>
      <c r="M124" s="10">
        <f t="shared" si="17"/>
        <v>0.2375096234074284</v>
      </c>
      <c r="N124" s="17">
        <v>34264.600000000006</v>
      </c>
      <c r="O124" s="17">
        <v>0</v>
      </c>
      <c r="P124" s="17">
        <v>0</v>
      </c>
      <c r="Q124" s="17">
        <f t="shared" si="25"/>
        <v>34264.600000000006</v>
      </c>
      <c r="R124" s="10">
        <f t="shared" si="26"/>
        <v>7.1732667597279726E-2</v>
      </c>
      <c r="S124" s="9">
        <f t="shared" si="18"/>
        <v>0.75</v>
      </c>
      <c r="T124" s="17">
        <f t="shared" si="19"/>
        <v>25077.716474999994</v>
      </c>
      <c r="U124" s="17">
        <f t="shared" si="27"/>
        <v>-9186.883525000012</v>
      </c>
      <c r="V124" s="17" t="str">
        <f t="shared" si="28"/>
        <v>N</v>
      </c>
      <c r="W124" s="17">
        <f t="shared" si="20"/>
        <v>160893.1152</v>
      </c>
      <c r="X124" s="17">
        <f t="shared" si="21"/>
        <v>38213.663199999995</v>
      </c>
      <c r="Y124" s="17">
        <f t="shared" si="22"/>
        <v>3152.6272139999996</v>
      </c>
      <c r="Z124" s="17">
        <f t="shared" si="29"/>
        <v>28230.343688999994</v>
      </c>
      <c r="AA124" s="17">
        <f t="shared" si="30"/>
        <v>-6034.2563110000119</v>
      </c>
      <c r="AB124" s="17">
        <f t="shared" si="23"/>
        <v>230966.95943323133</v>
      </c>
      <c r="AC124" s="17">
        <f t="shared" si="24"/>
        <v>54856.875554545564</v>
      </c>
      <c r="AD124" s="17">
        <v>1489640.6</v>
      </c>
      <c r="AE124" s="17">
        <v>314948</v>
      </c>
      <c r="AF124" s="17">
        <v>2533980.67</v>
      </c>
      <c r="AG124" s="17">
        <v>557761.14</v>
      </c>
      <c r="AH124" s="17">
        <v>2393990.42</v>
      </c>
      <c r="AI124">
        <v>84.01</v>
      </c>
      <c r="AJ124">
        <v>0</v>
      </c>
      <c r="AK124" s="1">
        <v>6000</v>
      </c>
      <c r="AL124" s="1">
        <v>0</v>
      </c>
    </row>
    <row r="125" spans="1:38" x14ac:dyDescent="0.35">
      <c r="A125" t="s">
        <v>475</v>
      </c>
      <c r="B125" t="s">
        <v>476</v>
      </c>
      <c r="C125" s="2">
        <v>43843</v>
      </c>
      <c r="D125" s="3">
        <v>4.9698630136986299</v>
      </c>
      <c r="E125" s="3" t="s">
        <v>64</v>
      </c>
      <c r="F125" s="3" t="s">
        <v>14</v>
      </c>
      <c r="G125" t="s">
        <v>477</v>
      </c>
      <c r="H125" t="s">
        <v>205</v>
      </c>
      <c r="I125" t="s">
        <v>12</v>
      </c>
      <c r="J125" t="s">
        <v>12</v>
      </c>
      <c r="K125" s="17">
        <v>2595447.7200000002</v>
      </c>
      <c r="L125" s="17">
        <v>716255.48</v>
      </c>
      <c r="M125" s="10">
        <f t="shared" si="17"/>
        <v>0.27596605952825737</v>
      </c>
      <c r="N125" s="17">
        <v>57621.26</v>
      </c>
      <c r="O125" s="17">
        <v>0</v>
      </c>
      <c r="P125" s="17">
        <v>883.94944229999965</v>
      </c>
      <c r="Q125" s="17">
        <f t="shared" si="25"/>
        <v>56737.310557700002</v>
      </c>
      <c r="R125" s="10">
        <f t="shared" si="26"/>
        <v>7.9213789132475468E-2</v>
      </c>
      <c r="S125" s="9">
        <f t="shared" si="18"/>
        <v>1</v>
      </c>
      <c r="T125" s="17">
        <f t="shared" si="19"/>
        <v>50137.883600000001</v>
      </c>
      <c r="U125" s="17">
        <f t="shared" si="27"/>
        <v>-6599.4269577000014</v>
      </c>
      <c r="V125" s="17" t="str">
        <f t="shared" si="28"/>
        <v>N</v>
      </c>
      <c r="W125" s="17">
        <f t="shared" si="20"/>
        <v>207635.81760000001</v>
      </c>
      <c r="X125" s="17">
        <f t="shared" si="21"/>
        <v>57300.438399999992</v>
      </c>
      <c r="Y125" s="17">
        <f t="shared" si="22"/>
        <v>6303.0482239999992</v>
      </c>
      <c r="Z125" s="17">
        <f t="shared" si="29"/>
        <v>56440.931823999999</v>
      </c>
      <c r="AA125" s="17">
        <f t="shared" si="30"/>
        <v>-1180.3281760000027</v>
      </c>
      <c r="AB125" s="17">
        <f t="shared" si="23"/>
        <v>38882.521146974061</v>
      </c>
      <c r="AC125" s="17">
        <f t="shared" si="24"/>
        <v>10730.25614545457</v>
      </c>
      <c r="AD125" s="17">
        <v>2365071.92</v>
      </c>
      <c r="AE125" s="17">
        <v>531436.18999999994</v>
      </c>
      <c r="AF125" s="17">
        <v>2700903.87</v>
      </c>
      <c r="AG125" s="17">
        <v>750902.83</v>
      </c>
      <c r="AH125" s="17">
        <v>3071373.48</v>
      </c>
      <c r="AI125">
        <v>84.5</v>
      </c>
      <c r="AJ125">
        <v>0</v>
      </c>
      <c r="AK125" s="1">
        <v>6000</v>
      </c>
      <c r="AL125" s="1">
        <v>0</v>
      </c>
    </row>
    <row r="126" spans="1:38" x14ac:dyDescent="0.35">
      <c r="A126" t="s">
        <v>478</v>
      </c>
      <c r="B126" t="s">
        <v>479</v>
      </c>
      <c r="C126" s="2">
        <v>41523</v>
      </c>
      <c r="D126" s="3">
        <v>11.326027397260274</v>
      </c>
      <c r="E126" s="3" t="s">
        <v>64</v>
      </c>
      <c r="F126" s="3" t="s">
        <v>14</v>
      </c>
      <c r="G126" t="s">
        <v>480</v>
      </c>
      <c r="H126" t="s">
        <v>160</v>
      </c>
      <c r="I126" t="s">
        <v>12</v>
      </c>
      <c r="J126" t="s">
        <v>12</v>
      </c>
      <c r="K126" s="17">
        <v>2977341.33</v>
      </c>
      <c r="L126" s="17">
        <v>750798.75999999989</v>
      </c>
      <c r="M126" s="10">
        <f t="shared" si="17"/>
        <v>0.25217087219220508</v>
      </c>
      <c r="N126" s="17">
        <v>56649.83</v>
      </c>
      <c r="O126" s="17">
        <v>0</v>
      </c>
      <c r="P126" s="17">
        <v>0</v>
      </c>
      <c r="Q126" s="17">
        <f t="shared" si="25"/>
        <v>56649.83</v>
      </c>
      <c r="R126" s="10">
        <f t="shared" si="26"/>
        <v>7.5452748483495105E-2</v>
      </c>
      <c r="S126" s="9">
        <f t="shared" si="18"/>
        <v>1</v>
      </c>
      <c r="T126" s="17">
        <f t="shared" si="19"/>
        <v>52555.913199999995</v>
      </c>
      <c r="U126" s="17">
        <f t="shared" si="27"/>
        <v>-4093.9168000000063</v>
      </c>
      <c r="V126" s="17" t="str">
        <f t="shared" si="28"/>
        <v>N</v>
      </c>
      <c r="W126" s="17">
        <f t="shared" si="20"/>
        <v>238187.3064</v>
      </c>
      <c r="X126" s="17">
        <f t="shared" si="21"/>
        <v>60063.900799999989</v>
      </c>
      <c r="Y126" s="17">
        <f t="shared" si="22"/>
        <v>6607.0290879999984</v>
      </c>
      <c r="Z126" s="17">
        <f t="shared" si="29"/>
        <v>59162.942287999991</v>
      </c>
      <c r="AA126" s="17">
        <f t="shared" si="30"/>
        <v>2513.1122879999893</v>
      </c>
      <c r="AB126" s="17">
        <f t="shared" si="23"/>
        <v>0</v>
      </c>
      <c r="AC126" s="17">
        <f t="shared" si="24"/>
        <v>0</v>
      </c>
      <c r="AD126" s="17">
        <v>2245123.4900000002</v>
      </c>
      <c r="AE126" s="17">
        <v>520042.16</v>
      </c>
      <c r="AF126" s="17">
        <v>2756668.72</v>
      </c>
      <c r="AG126" s="17">
        <v>686932.95</v>
      </c>
      <c r="AH126" s="17">
        <v>3148466.12</v>
      </c>
      <c r="AI126">
        <v>94.56</v>
      </c>
      <c r="AJ126">
        <v>0</v>
      </c>
      <c r="AK126" s="1">
        <v>6000</v>
      </c>
      <c r="AL126" s="1">
        <v>0</v>
      </c>
    </row>
    <row r="127" spans="1:38" x14ac:dyDescent="0.35">
      <c r="A127" t="s">
        <v>481</v>
      </c>
      <c r="B127" t="s">
        <v>482</v>
      </c>
      <c r="C127" s="2">
        <v>40566</v>
      </c>
      <c r="D127" s="3">
        <v>13.947945205479453</v>
      </c>
      <c r="E127" s="3" t="s">
        <v>64</v>
      </c>
      <c r="F127" s="3" t="s">
        <v>14</v>
      </c>
      <c r="G127" t="s">
        <v>483</v>
      </c>
      <c r="H127" t="s">
        <v>100</v>
      </c>
      <c r="I127" t="s">
        <v>12</v>
      </c>
      <c r="J127" t="s">
        <v>12</v>
      </c>
      <c r="K127" s="17">
        <v>3608206.31</v>
      </c>
      <c r="L127" s="17">
        <v>953976.29</v>
      </c>
      <c r="M127" s="10">
        <f t="shared" si="17"/>
        <v>0.26439072714775003</v>
      </c>
      <c r="N127" s="17">
        <v>77651.16</v>
      </c>
      <c r="O127" s="17">
        <v>0</v>
      </c>
      <c r="P127" s="17">
        <v>453.04454999999871</v>
      </c>
      <c r="Q127" s="17">
        <f t="shared" si="25"/>
        <v>77198.115450000012</v>
      </c>
      <c r="R127" s="10">
        <f t="shared" si="26"/>
        <v>8.0922467632817172E-2</v>
      </c>
      <c r="S127" s="9">
        <f t="shared" si="18"/>
        <v>1</v>
      </c>
      <c r="T127" s="17">
        <f t="shared" si="19"/>
        <v>66778.340300000011</v>
      </c>
      <c r="U127" s="17">
        <f t="shared" si="27"/>
        <v>-10419.775150000001</v>
      </c>
      <c r="V127" s="17" t="str">
        <f t="shared" si="28"/>
        <v>N</v>
      </c>
      <c r="W127" s="17">
        <f t="shared" si="20"/>
        <v>288656.5048</v>
      </c>
      <c r="X127" s="17">
        <f t="shared" si="21"/>
        <v>76318.103199999998</v>
      </c>
      <c r="Y127" s="17">
        <f t="shared" si="22"/>
        <v>8394.9913519999991</v>
      </c>
      <c r="Z127" s="17">
        <f t="shared" si="29"/>
        <v>75173.331652000008</v>
      </c>
      <c r="AA127" s="17">
        <f t="shared" si="30"/>
        <v>-2477.8283479999955</v>
      </c>
      <c r="AB127" s="17">
        <f t="shared" si="23"/>
        <v>85198.57143838983</v>
      </c>
      <c r="AC127" s="17">
        <f t="shared" si="24"/>
        <v>22525.712254545415</v>
      </c>
      <c r="AD127" s="17">
        <v>2202498.2200000002</v>
      </c>
      <c r="AE127" s="17">
        <v>579203.11</v>
      </c>
      <c r="AF127" s="17">
        <v>2859960.69</v>
      </c>
      <c r="AG127" s="17">
        <v>697263.55</v>
      </c>
      <c r="AH127" s="17">
        <v>3394021.84</v>
      </c>
      <c r="AI127">
        <v>106.31</v>
      </c>
      <c r="AJ127">
        <v>134.83000000000001</v>
      </c>
      <c r="AK127" s="1">
        <v>6000</v>
      </c>
      <c r="AL127" s="1">
        <v>8089.5</v>
      </c>
    </row>
    <row r="128" spans="1:38" x14ac:dyDescent="0.35">
      <c r="A128" t="s">
        <v>484</v>
      </c>
      <c r="B128" t="s">
        <v>485</v>
      </c>
      <c r="C128" s="2">
        <v>45166</v>
      </c>
      <c r="D128" s="3">
        <v>1.3452054794520547</v>
      </c>
      <c r="E128" s="3" t="s">
        <v>64</v>
      </c>
      <c r="F128" s="3" t="s">
        <v>14</v>
      </c>
      <c r="G128" t="s">
        <v>486</v>
      </c>
      <c r="H128" t="s">
        <v>226</v>
      </c>
      <c r="I128" t="s">
        <v>12</v>
      </c>
      <c r="J128" t="s">
        <v>12</v>
      </c>
      <c r="K128" s="17">
        <v>858065.31</v>
      </c>
      <c r="L128" s="17">
        <v>238679.16000000003</v>
      </c>
      <c r="M128" s="10">
        <f t="shared" si="17"/>
        <v>0.27815966595829406</v>
      </c>
      <c r="N128" s="17">
        <v>15242.53</v>
      </c>
      <c r="O128" s="17">
        <v>407.82</v>
      </c>
      <c r="P128" s="17">
        <v>1164.328597499989</v>
      </c>
      <c r="Q128" s="17">
        <f t="shared" si="25"/>
        <v>13670.381402500012</v>
      </c>
      <c r="R128" s="10">
        <f t="shared" si="26"/>
        <v>5.7275136222617887E-2</v>
      </c>
      <c r="S128" s="9">
        <f t="shared" si="18"/>
        <v>1</v>
      </c>
      <c r="T128" s="17">
        <f t="shared" si="19"/>
        <v>16707.541200000003</v>
      </c>
      <c r="U128" s="17">
        <f t="shared" si="27"/>
        <v>3037.1597974999913</v>
      </c>
      <c r="V128" s="17" t="str">
        <f t="shared" si="28"/>
        <v>Y</v>
      </c>
      <c r="W128" s="17">
        <f t="shared" si="20"/>
        <v>68645.224800000011</v>
      </c>
      <c r="X128" s="17">
        <f t="shared" si="21"/>
        <v>19094.332800000007</v>
      </c>
      <c r="Y128" s="17">
        <f t="shared" si="22"/>
        <v>2100.3766080000009</v>
      </c>
      <c r="Z128" s="17">
        <f t="shared" si="29"/>
        <v>18807.917808000006</v>
      </c>
      <c r="AA128" s="17">
        <f t="shared" si="30"/>
        <v>3565.387808000005</v>
      </c>
      <c r="AB128" s="17">
        <f t="shared" si="23"/>
        <v>0</v>
      </c>
      <c r="AC128" s="17">
        <f t="shared" si="24"/>
        <v>0</v>
      </c>
      <c r="AD128" s="17">
        <v>0</v>
      </c>
      <c r="AE128" s="17">
        <v>0</v>
      </c>
      <c r="AF128" s="17">
        <v>7770.29</v>
      </c>
      <c r="AG128" s="17">
        <v>1066.94</v>
      </c>
      <c r="AH128" s="17">
        <v>1606293.76</v>
      </c>
      <c r="AI128">
        <v>53.42</v>
      </c>
      <c r="AJ128">
        <v>0</v>
      </c>
      <c r="AK128" s="1">
        <v>6000</v>
      </c>
      <c r="AL128" s="1">
        <v>0</v>
      </c>
    </row>
    <row r="129" spans="1:38" x14ac:dyDescent="0.35">
      <c r="A129" t="s">
        <v>487</v>
      </c>
      <c r="B129" t="s">
        <v>488</v>
      </c>
      <c r="C129" s="2">
        <v>44725</v>
      </c>
      <c r="D129" s="3">
        <v>2.5534246575342467</v>
      </c>
      <c r="E129" s="3" t="s">
        <v>64</v>
      </c>
      <c r="F129" s="3" t="s">
        <v>14</v>
      </c>
      <c r="G129" t="s">
        <v>489</v>
      </c>
      <c r="H129" t="s">
        <v>96</v>
      </c>
      <c r="I129" t="s">
        <v>12</v>
      </c>
      <c r="J129" t="s">
        <v>12</v>
      </c>
      <c r="K129" s="17">
        <v>1436691.08</v>
      </c>
      <c r="L129" s="17">
        <v>600405.12</v>
      </c>
      <c r="M129" s="10">
        <f t="shared" si="17"/>
        <v>0.41790829521959583</v>
      </c>
      <c r="N129" s="17">
        <v>40622.520000000004</v>
      </c>
      <c r="O129" s="17">
        <v>0</v>
      </c>
      <c r="P129" s="17">
        <v>10029.032307975052</v>
      </c>
      <c r="Q129" s="17">
        <f t="shared" si="25"/>
        <v>30593.487692024952</v>
      </c>
      <c r="R129" s="10">
        <f t="shared" si="26"/>
        <v>5.0954741511906078E-2</v>
      </c>
      <c r="S129" s="9">
        <f t="shared" si="18"/>
        <v>1.2</v>
      </c>
      <c r="T129" s="17">
        <f t="shared" si="19"/>
        <v>50434.030080000004</v>
      </c>
      <c r="U129" s="17">
        <f t="shared" si="27"/>
        <v>19840.542387975052</v>
      </c>
      <c r="V129" s="17" t="str">
        <f t="shared" si="28"/>
        <v>Y</v>
      </c>
      <c r="W129" s="17">
        <f t="shared" si="20"/>
        <v>114935.28640000001</v>
      </c>
      <c r="X129" s="17">
        <f t="shared" si="21"/>
        <v>48032.409599999999</v>
      </c>
      <c r="Y129" s="17">
        <f t="shared" si="22"/>
        <v>6340.2780671999999</v>
      </c>
      <c r="Z129" s="17">
        <f t="shared" si="29"/>
        <v>56774.308147200005</v>
      </c>
      <c r="AA129" s="17">
        <f t="shared" si="30"/>
        <v>16151.788147200001</v>
      </c>
      <c r="AB129" s="17">
        <f t="shared" si="23"/>
        <v>0</v>
      </c>
      <c r="AC129" s="17">
        <f t="shared" si="24"/>
        <v>0</v>
      </c>
      <c r="AD129" s="17">
        <v>211365.94</v>
      </c>
      <c r="AE129" s="17">
        <v>107231.02</v>
      </c>
      <c r="AF129" s="17">
        <v>935218.67</v>
      </c>
      <c r="AG129" s="17">
        <v>426958.11</v>
      </c>
      <c r="AH129" s="17">
        <v>1675786.83</v>
      </c>
      <c r="AI129">
        <v>85.73</v>
      </c>
      <c r="AJ129">
        <v>0</v>
      </c>
      <c r="AK129" s="1">
        <v>3750</v>
      </c>
      <c r="AL129" s="1">
        <v>0</v>
      </c>
    </row>
    <row r="130" spans="1:38" x14ac:dyDescent="0.35">
      <c r="A130" t="s">
        <v>490</v>
      </c>
      <c r="B130" t="s">
        <v>491</v>
      </c>
      <c r="C130" s="2">
        <v>38196</v>
      </c>
      <c r="D130" s="3">
        <v>20.44109589041096</v>
      </c>
      <c r="E130" s="3" t="s">
        <v>64</v>
      </c>
      <c r="F130" s="3" t="s">
        <v>14</v>
      </c>
      <c r="G130" t="s">
        <v>492</v>
      </c>
      <c r="H130" t="s">
        <v>493</v>
      </c>
      <c r="I130" t="s">
        <v>12</v>
      </c>
      <c r="J130" t="s">
        <v>12</v>
      </c>
      <c r="K130" s="17">
        <v>3725385.28</v>
      </c>
      <c r="L130" s="17">
        <v>965965.45</v>
      </c>
      <c r="M130" s="10">
        <f t="shared" si="17"/>
        <v>0.25929276501570331</v>
      </c>
      <c r="N130" s="17">
        <v>83128.730000000025</v>
      </c>
      <c r="O130" s="17">
        <v>0</v>
      </c>
      <c r="P130" s="17">
        <v>1696.4078714999996</v>
      </c>
      <c r="Q130" s="17">
        <f t="shared" si="25"/>
        <v>81432.322128500033</v>
      </c>
      <c r="R130" s="10">
        <f t="shared" si="26"/>
        <v>8.4301485243079899E-2</v>
      </c>
      <c r="S130" s="9">
        <f t="shared" si="18"/>
        <v>1</v>
      </c>
      <c r="T130" s="17">
        <f t="shared" si="19"/>
        <v>67617.5815</v>
      </c>
      <c r="U130" s="17">
        <f t="shared" si="27"/>
        <v>-13814.740628500032</v>
      </c>
      <c r="V130" s="17" t="str">
        <f t="shared" si="28"/>
        <v>N</v>
      </c>
      <c r="W130" s="17">
        <f t="shared" si="20"/>
        <v>298030.8224</v>
      </c>
      <c r="X130" s="17">
        <f t="shared" si="21"/>
        <v>77277.236000000004</v>
      </c>
      <c r="Y130" s="17">
        <f t="shared" si="22"/>
        <v>8500.4959600000002</v>
      </c>
      <c r="Z130" s="17">
        <f t="shared" si="29"/>
        <v>76118.07746</v>
      </c>
      <c r="AA130" s="17">
        <f t="shared" si="30"/>
        <v>-7010.6525400000246</v>
      </c>
      <c r="AB130" s="17">
        <f t="shared" si="23"/>
        <v>245796.31022574546</v>
      </c>
      <c r="AC130" s="17">
        <f t="shared" si="24"/>
        <v>63733.204909091131</v>
      </c>
      <c r="AD130" s="17">
        <v>4508876</v>
      </c>
      <c r="AE130" s="17">
        <v>917204.44</v>
      </c>
      <c r="AF130" s="17">
        <v>4034110.36</v>
      </c>
      <c r="AG130" s="17">
        <v>909234.3</v>
      </c>
      <c r="AH130" s="17">
        <v>4664542.26</v>
      </c>
      <c r="AI130">
        <v>79.87</v>
      </c>
      <c r="AJ130">
        <v>0</v>
      </c>
      <c r="AK130" s="1">
        <v>6000</v>
      </c>
      <c r="AL130" s="1">
        <v>0</v>
      </c>
    </row>
    <row r="131" spans="1:38" x14ac:dyDescent="0.35">
      <c r="A131" t="s">
        <v>494</v>
      </c>
      <c r="B131" t="s">
        <v>495</v>
      </c>
      <c r="C131" s="2">
        <v>43850</v>
      </c>
      <c r="D131" s="3">
        <v>4.9506849315068493</v>
      </c>
      <c r="E131" s="3" t="s">
        <v>64</v>
      </c>
      <c r="F131" s="3" t="s">
        <v>14</v>
      </c>
      <c r="G131" t="s">
        <v>496</v>
      </c>
      <c r="H131" t="s">
        <v>497</v>
      </c>
      <c r="I131" t="s">
        <v>12</v>
      </c>
      <c r="J131" t="s">
        <v>12</v>
      </c>
      <c r="K131" s="17">
        <v>4813453.84</v>
      </c>
      <c r="L131" s="17">
        <v>1305697.55</v>
      </c>
      <c r="M131" s="10">
        <f t="shared" si="17"/>
        <v>0.27126001274793571</v>
      </c>
      <c r="N131" s="17">
        <v>121223.37999999999</v>
      </c>
      <c r="O131" s="17">
        <v>0</v>
      </c>
      <c r="P131" s="17">
        <v>34176.76505638496</v>
      </c>
      <c r="Q131" s="17">
        <f t="shared" si="25"/>
        <v>87046.61494361503</v>
      </c>
      <c r="R131" s="10">
        <f t="shared" si="26"/>
        <v>6.6666752146096186E-2</v>
      </c>
      <c r="S131" s="9">
        <f t="shared" si="18"/>
        <v>1</v>
      </c>
      <c r="T131" s="17">
        <f t="shared" si="19"/>
        <v>91398.828500000018</v>
      </c>
      <c r="U131" s="17">
        <f t="shared" si="27"/>
        <v>4352.2135563849879</v>
      </c>
      <c r="V131" s="17" t="str">
        <f t="shared" si="28"/>
        <v>Y</v>
      </c>
      <c r="W131" s="17">
        <f t="shared" si="20"/>
        <v>385076.30719999998</v>
      </c>
      <c r="X131" s="17">
        <f t="shared" si="21"/>
        <v>104455.804</v>
      </c>
      <c r="Y131" s="17">
        <f t="shared" si="22"/>
        <v>11490.138440000001</v>
      </c>
      <c r="Z131" s="17">
        <f t="shared" si="29"/>
        <v>102888.96694000001</v>
      </c>
      <c r="AA131" s="17">
        <f t="shared" si="30"/>
        <v>-18334.413059999977</v>
      </c>
      <c r="AB131" s="17">
        <f t="shared" si="23"/>
        <v>614452.82950169954</v>
      </c>
      <c r="AC131" s="17">
        <f t="shared" si="24"/>
        <v>166676.48236363617</v>
      </c>
      <c r="AD131" s="17">
        <v>1745324.82</v>
      </c>
      <c r="AE131" s="17">
        <v>300356.31</v>
      </c>
      <c r="AF131" s="17">
        <v>3065304.46</v>
      </c>
      <c r="AG131" s="17">
        <v>806074.58</v>
      </c>
      <c r="AH131" s="17">
        <v>6613479.3899999997</v>
      </c>
      <c r="AI131">
        <v>72.78</v>
      </c>
      <c r="AJ131">
        <v>0</v>
      </c>
      <c r="AK131" s="1">
        <v>6000</v>
      </c>
      <c r="AL131" s="1">
        <v>0</v>
      </c>
    </row>
    <row r="132" spans="1:38" x14ac:dyDescent="0.35">
      <c r="A132" t="s">
        <v>498</v>
      </c>
      <c r="B132" t="s">
        <v>499</v>
      </c>
      <c r="C132" s="2">
        <v>37501</v>
      </c>
      <c r="D132" s="3">
        <v>22.345205479452055</v>
      </c>
      <c r="E132" s="3" t="s">
        <v>64</v>
      </c>
      <c r="F132" s="3" t="s">
        <v>14</v>
      </c>
      <c r="G132" t="s">
        <v>500</v>
      </c>
      <c r="H132" t="s">
        <v>66</v>
      </c>
      <c r="I132" t="s">
        <v>12</v>
      </c>
      <c r="J132" s="31" t="s">
        <v>9</v>
      </c>
      <c r="K132" s="17">
        <v>3187663.38</v>
      </c>
      <c r="L132" s="17">
        <v>596166.00999999989</v>
      </c>
      <c r="M132" s="26">
        <f t="shared" si="17"/>
        <v>0.18702288759235297</v>
      </c>
      <c r="N132" s="17">
        <v>28223.860000000004</v>
      </c>
      <c r="O132" s="17">
        <v>0</v>
      </c>
      <c r="P132" s="17">
        <v>0</v>
      </c>
      <c r="Q132" s="17">
        <f t="shared" si="25"/>
        <v>28223.860000000004</v>
      </c>
      <c r="R132" s="10">
        <f t="shared" si="26"/>
        <v>4.7342283066423074E-2</v>
      </c>
      <c r="S132" s="9">
        <f t="shared" si="18"/>
        <v>0.75</v>
      </c>
      <c r="T132" s="17">
        <f t="shared" si="19"/>
        <v>22356.225374999998</v>
      </c>
      <c r="U132" s="17">
        <f t="shared" si="27"/>
        <v>-5867.6346250000061</v>
      </c>
      <c r="V132" s="17" t="str">
        <f t="shared" si="28"/>
        <v>N</v>
      </c>
      <c r="W132" s="17">
        <f t="shared" si="20"/>
        <v>159383.16899999999</v>
      </c>
      <c r="X132" s="17">
        <f t="shared" si="21"/>
        <v>29808.300499999994</v>
      </c>
      <c r="Y132" s="17">
        <f t="shared" si="22"/>
        <v>1564.9357762499997</v>
      </c>
      <c r="Z132" s="17">
        <f t="shared" si="29"/>
        <v>23921.161151249999</v>
      </c>
      <c r="AA132" s="17">
        <f t="shared" si="30"/>
        <v>-4302.6988487500057</v>
      </c>
      <c r="AB132" s="17">
        <f t="shared" si="23"/>
        <v>328660.98477044172</v>
      </c>
      <c r="AC132" s="17">
        <f t="shared" si="24"/>
        <v>61467.126410714358</v>
      </c>
      <c r="AD132" s="17">
        <v>3770856.57</v>
      </c>
      <c r="AE132" s="17">
        <v>565726.42000000004</v>
      </c>
      <c r="AF132" s="17">
        <v>3610235.54</v>
      </c>
      <c r="AG132" s="17">
        <v>621956.76</v>
      </c>
      <c r="AH132" s="17">
        <v>4088322.59</v>
      </c>
      <c r="AI132">
        <v>77.97</v>
      </c>
      <c r="AJ132">
        <v>0</v>
      </c>
      <c r="AK132" s="1">
        <v>6000</v>
      </c>
      <c r="AL132" s="1">
        <v>0</v>
      </c>
    </row>
    <row r="133" spans="1:38" x14ac:dyDescent="0.35">
      <c r="A133" t="s">
        <v>501</v>
      </c>
      <c r="B133" t="s">
        <v>502</v>
      </c>
      <c r="C133" s="2">
        <v>44929</v>
      </c>
      <c r="D133" s="3">
        <v>1.9945205479452055</v>
      </c>
      <c r="E133" s="3" t="s">
        <v>64</v>
      </c>
      <c r="F133" s="3" t="s">
        <v>14</v>
      </c>
      <c r="G133" t="s">
        <v>503</v>
      </c>
      <c r="H133" t="s">
        <v>454</v>
      </c>
      <c r="I133" t="s">
        <v>12</v>
      </c>
      <c r="J133" t="s">
        <v>12</v>
      </c>
      <c r="K133" s="17">
        <v>1740083.8</v>
      </c>
      <c r="L133" s="17">
        <v>566730.04</v>
      </c>
      <c r="M133" s="10">
        <f t="shared" si="17"/>
        <v>0.32569123395091665</v>
      </c>
      <c r="N133" s="17">
        <v>45899</v>
      </c>
      <c r="O133" s="17">
        <v>0</v>
      </c>
      <c r="P133" s="17">
        <v>81170.041087319958</v>
      </c>
      <c r="Q133" s="17">
        <f t="shared" si="25"/>
        <v>-35271.041087319958</v>
      </c>
      <c r="R133" s="10">
        <f t="shared" si="26"/>
        <v>-6.2236053496158343E-2</v>
      </c>
      <c r="S133" s="9">
        <f t="shared" si="18"/>
        <v>1.2</v>
      </c>
      <c r="T133" s="17">
        <f t="shared" si="19"/>
        <v>47605.323360000009</v>
      </c>
      <c r="U133" s="17">
        <f t="shared" si="27"/>
        <v>82876.364447319967</v>
      </c>
      <c r="V133" s="17" t="str">
        <f t="shared" si="28"/>
        <v>Y</v>
      </c>
      <c r="W133" s="17">
        <f t="shared" si="20"/>
        <v>139206.704</v>
      </c>
      <c r="X133" s="17">
        <f t="shared" si="21"/>
        <v>45338.403200000001</v>
      </c>
      <c r="Y133" s="17">
        <f t="shared" si="22"/>
        <v>5984.6692223999999</v>
      </c>
      <c r="Z133" s="17">
        <f t="shared" si="29"/>
        <v>53589.992582400009</v>
      </c>
      <c r="AA133" s="17">
        <f t="shared" si="30"/>
        <v>7690.9925824000093</v>
      </c>
      <c r="AB133" s="17">
        <f t="shared" si="23"/>
        <v>0</v>
      </c>
      <c r="AC133" s="17">
        <f t="shared" si="24"/>
        <v>0</v>
      </c>
      <c r="AD133" s="17">
        <v>0</v>
      </c>
      <c r="AE133" s="17">
        <v>0</v>
      </c>
      <c r="AF133" s="17">
        <v>804080.87</v>
      </c>
      <c r="AG133" s="17">
        <v>236753.7</v>
      </c>
      <c r="AH133" s="17">
        <v>3148206.67</v>
      </c>
      <c r="AI133">
        <v>55.27</v>
      </c>
      <c r="AJ133">
        <v>0</v>
      </c>
      <c r="AK133" s="1">
        <v>6000</v>
      </c>
      <c r="AL133" s="1">
        <v>0</v>
      </c>
    </row>
    <row r="134" spans="1:38" x14ac:dyDescent="0.35">
      <c r="A134" t="s">
        <v>504</v>
      </c>
      <c r="B134" t="s">
        <v>505</v>
      </c>
      <c r="C134" s="2">
        <v>42310</v>
      </c>
      <c r="D134" s="3">
        <v>9.169863013698631</v>
      </c>
      <c r="E134" s="3" t="s">
        <v>64</v>
      </c>
      <c r="F134" s="3" t="s">
        <v>14</v>
      </c>
      <c r="G134" t="s">
        <v>506</v>
      </c>
      <c r="H134" t="s">
        <v>396</v>
      </c>
      <c r="I134" t="s">
        <v>12</v>
      </c>
      <c r="J134" t="s">
        <v>12</v>
      </c>
      <c r="K134" s="17">
        <v>3920394.08</v>
      </c>
      <c r="L134" s="17">
        <v>835603.17999999993</v>
      </c>
      <c r="M134" s="10">
        <f t="shared" si="17"/>
        <v>0.21314264916959572</v>
      </c>
      <c r="N134" s="17">
        <v>64088.150000000009</v>
      </c>
      <c r="O134" s="17">
        <v>0</v>
      </c>
      <c r="P134" s="17">
        <v>0</v>
      </c>
      <c r="Q134" s="17">
        <f t="shared" si="25"/>
        <v>64088.150000000009</v>
      </c>
      <c r="R134" s="10">
        <f t="shared" si="26"/>
        <v>7.6696871833350388E-2</v>
      </c>
      <c r="S134" s="9">
        <f t="shared" si="18"/>
        <v>0.75</v>
      </c>
      <c r="T134" s="17">
        <f t="shared" si="19"/>
        <v>43869.166949999999</v>
      </c>
      <c r="U134" s="17">
        <f t="shared" si="27"/>
        <v>-20218.98305000001</v>
      </c>
      <c r="V134" s="17" t="str">
        <f t="shared" si="28"/>
        <v>N</v>
      </c>
      <c r="W134" s="17">
        <f t="shared" si="20"/>
        <v>313631.52640000003</v>
      </c>
      <c r="X134" s="17">
        <f t="shared" si="21"/>
        <v>66848.254400000005</v>
      </c>
      <c r="Y134" s="17">
        <f t="shared" si="22"/>
        <v>5514.9809880000003</v>
      </c>
      <c r="Z134" s="17">
        <f t="shared" si="29"/>
        <v>49384.147938000002</v>
      </c>
      <c r="AA134" s="17">
        <f t="shared" si="30"/>
        <v>-14704.002062000007</v>
      </c>
      <c r="AB134" s="17">
        <f t="shared" si="23"/>
        <v>627151.5651089598</v>
      </c>
      <c r="AC134" s="17">
        <f t="shared" si="24"/>
        <v>133672.74601818188</v>
      </c>
      <c r="AD134" s="17">
        <v>2923564.41</v>
      </c>
      <c r="AE134" s="17">
        <v>684140.28</v>
      </c>
      <c r="AF134" s="17">
        <v>3423863.07</v>
      </c>
      <c r="AG134" s="17">
        <v>862474.34</v>
      </c>
      <c r="AH134" s="17">
        <v>3863295.26</v>
      </c>
      <c r="AI134">
        <v>101.48</v>
      </c>
      <c r="AJ134">
        <v>107.4</v>
      </c>
      <c r="AK134" s="1">
        <v>6000</v>
      </c>
      <c r="AL134" s="1">
        <v>6444</v>
      </c>
    </row>
    <row r="135" spans="1:38" x14ac:dyDescent="0.35">
      <c r="A135" t="s">
        <v>507</v>
      </c>
      <c r="B135" t="s">
        <v>508</v>
      </c>
      <c r="C135" s="2">
        <v>42739</v>
      </c>
      <c r="D135" s="3">
        <v>7.9945205479452053</v>
      </c>
      <c r="E135" s="3" t="s">
        <v>64</v>
      </c>
      <c r="F135" s="3" t="s">
        <v>14</v>
      </c>
      <c r="G135" t="s">
        <v>509</v>
      </c>
      <c r="H135" t="s">
        <v>269</v>
      </c>
      <c r="I135" t="s">
        <v>12</v>
      </c>
      <c r="J135" t="s">
        <v>12</v>
      </c>
      <c r="K135" s="17">
        <v>3615297.6</v>
      </c>
      <c r="L135" s="17">
        <v>836557.61999999988</v>
      </c>
      <c r="M135" s="10">
        <f t="shared" si="17"/>
        <v>0.23139384707914498</v>
      </c>
      <c r="N135" s="17">
        <v>57216.509999999995</v>
      </c>
      <c r="O135" s="17">
        <v>0</v>
      </c>
      <c r="P135" s="17">
        <v>0</v>
      </c>
      <c r="Q135" s="17">
        <f t="shared" si="25"/>
        <v>57216.509999999995</v>
      </c>
      <c r="R135" s="10">
        <f t="shared" si="26"/>
        <v>6.8395181195050267E-2</v>
      </c>
      <c r="S135" s="9">
        <f t="shared" si="18"/>
        <v>0.75</v>
      </c>
      <c r="T135" s="17">
        <f t="shared" si="19"/>
        <v>43919.275049999997</v>
      </c>
      <c r="U135" s="17">
        <f t="shared" si="27"/>
        <v>-13297.234949999998</v>
      </c>
      <c r="V135" s="17" t="str">
        <f t="shared" si="28"/>
        <v>N</v>
      </c>
      <c r="W135" s="17">
        <f t="shared" si="20"/>
        <v>289223.80800000002</v>
      </c>
      <c r="X135" s="17">
        <f t="shared" si="21"/>
        <v>66924.609599999996</v>
      </c>
      <c r="Y135" s="17">
        <f t="shared" si="22"/>
        <v>5521.2802919999995</v>
      </c>
      <c r="Z135" s="17">
        <f t="shared" si="29"/>
        <v>49440.555341999992</v>
      </c>
      <c r="AA135" s="17">
        <f t="shared" si="30"/>
        <v>-7775.9546580000024</v>
      </c>
      <c r="AB135" s="17">
        <f t="shared" si="23"/>
        <v>305498.60241845768</v>
      </c>
      <c r="AC135" s="17">
        <f t="shared" si="24"/>
        <v>70690.496890909111</v>
      </c>
      <c r="AD135" s="17">
        <v>5152848.3600000003</v>
      </c>
      <c r="AE135" s="17">
        <v>1048756.94</v>
      </c>
      <c r="AF135" s="17">
        <v>5559202.0499999998</v>
      </c>
      <c r="AG135" s="17">
        <v>997940.72</v>
      </c>
      <c r="AH135" s="17">
        <v>4058580.09</v>
      </c>
      <c r="AI135">
        <v>89.08</v>
      </c>
      <c r="AJ135">
        <v>0</v>
      </c>
      <c r="AK135" s="1">
        <v>6000</v>
      </c>
      <c r="AL135" s="1">
        <v>0</v>
      </c>
    </row>
    <row r="136" spans="1:38" x14ac:dyDescent="0.35">
      <c r="A136" t="s">
        <v>510</v>
      </c>
      <c r="B136" t="s">
        <v>511</v>
      </c>
      <c r="C136" s="2">
        <v>42324</v>
      </c>
      <c r="D136" s="3">
        <v>9.131506849315068</v>
      </c>
      <c r="E136" s="3" t="s">
        <v>64</v>
      </c>
      <c r="F136" s="3" t="s">
        <v>14</v>
      </c>
      <c r="G136" t="s">
        <v>512</v>
      </c>
      <c r="H136" t="s">
        <v>297</v>
      </c>
      <c r="I136" t="s">
        <v>12</v>
      </c>
      <c r="J136" t="s">
        <v>12</v>
      </c>
      <c r="K136" s="17">
        <v>2477353.65</v>
      </c>
      <c r="L136" s="17">
        <v>556308.63</v>
      </c>
      <c r="M136" s="10">
        <f t="shared" ref="M136:M199" si="31">L136/K136</f>
        <v>0.22455761614818298</v>
      </c>
      <c r="N136" s="17">
        <v>38531.839999999997</v>
      </c>
      <c r="O136" s="17">
        <v>0</v>
      </c>
      <c r="P136" s="17">
        <v>0</v>
      </c>
      <c r="Q136" s="17">
        <f t="shared" si="25"/>
        <v>38531.839999999997</v>
      </c>
      <c r="R136" s="10">
        <f t="shared" si="26"/>
        <v>6.9263423075065361E-2</v>
      </c>
      <c r="S136" s="9">
        <f t="shared" ref="S136:S199" si="32">IF(M136&gt;=$W$4,$X$4,IF(M136&gt;=$W$3,$X$3,$X$2))</f>
        <v>0.75</v>
      </c>
      <c r="T136" s="17">
        <f t="shared" ref="T136:T199" si="33">IF(J136=R$2,S$2*L136*S136,IF(J136=R$3,S$3*L136*S136,S$4*L136*S136))</f>
        <v>29206.203075000005</v>
      </c>
      <c r="U136" s="17">
        <f t="shared" si="27"/>
        <v>-9325.6369249999916</v>
      </c>
      <c r="V136" s="17" t="str">
        <f t="shared" si="28"/>
        <v>N</v>
      </c>
      <c r="W136" s="17">
        <f t="shared" ref="W136:W199" si="34">IF(J136=R$2,K136*U$2,IF(J136=R$3,K136*U$3,K136*U$4))</f>
        <v>198188.29199999999</v>
      </c>
      <c r="X136" s="17">
        <f t="shared" ref="X136:X199" si="35">W136*M136</f>
        <v>44504.690399999999</v>
      </c>
      <c r="Y136" s="17">
        <f t="shared" ref="Y136:Y199" si="36">IF(J136=R$2,X136*S136*T$2,IF(J136=R$3,X136*S136*T$3,X136*S136*T$4))</f>
        <v>3671.636958</v>
      </c>
      <c r="Z136" s="17">
        <f t="shared" si="29"/>
        <v>32877.840033000008</v>
      </c>
      <c r="AA136" s="17">
        <f t="shared" si="30"/>
        <v>-5653.9999669999888</v>
      </c>
      <c r="AB136" s="17">
        <f t="shared" ref="AB136:AB199" si="37">IF(AC136&gt;0,AC136/M136,0)</f>
        <v>228894.48410461229</v>
      </c>
      <c r="AC136" s="17">
        <f t="shared" ref="AC136:AC199" si="38">IF(AA136&lt;0,-IF(J136="SR I",AA136/$T$2,IF(J136="SR II",AA136/$T$3,AA136/$T$4)),0)</f>
        <v>51399.999699999898</v>
      </c>
      <c r="AD136" s="17">
        <v>2280784.69</v>
      </c>
      <c r="AE136" s="17">
        <v>568319.37</v>
      </c>
      <c r="AF136" s="17">
        <v>2186610.77</v>
      </c>
      <c r="AG136" s="17">
        <v>535176.9</v>
      </c>
      <c r="AH136" s="17">
        <v>2638746.9900000002</v>
      </c>
      <c r="AI136">
        <v>93.88</v>
      </c>
      <c r="AJ136">
        <v>0</v>
      </c>
      <c r="AK136" s="1">
        <v>6000</v>
      </c>
      <c r="AL136" s="1">
        <v>0</v>
      </c>
    </row>
    <row r="137" spans="1:38" x14ac:dyDescent="0.35">
      <c r="A137" t="s">
        <v>513</v>
      </c>
      <c r="B137" t="s">
        <v>514</v>
      </c>
      <c r="C137" s="2">
        <v>44725</v>
      </c>
      <c r="D137" s="3">
        <v>2.5534246575342467</v>
      </c>
      <c r="E137" s="3" t="s">
        <v>64</v>
      </c>
      <c r="F137" s="3" t="s">
        <v>14</v>
      </c>
      <c r="G137" t="s">
        <v>515</v>
      </c>
      <c r="H137" t="s">
        <v>146</v>
      </c>
      <c r="I137" t="s">
        <v>12</v>
      </c>
      <c r="J137" t="s">
        <v>12</v>
      </c>
      <c r="K137" s="17">
        <v>2133104.73</v>
      </c>
      <c r="L137" s="17">
        <v>615065.27</v>
      </c>
      <c r="M137" s="10">
        <f t="shared" si="31"/>
        <v>0.28834274349014266</v>
      </c>
      <c r="N137" s="17">
        <v>41555.320000000007</v>
      </c>
      <c r="O137" s="17">
        <v>0</v>
      </c>
      <c r="P137" s="17">
        <v>43835.499984900001</v>
      </c>
      <c r="Q137" s="17">
        <f t="shared" ref="Q137:Q200" si="39">N137-O137-P137</f>
        <v>-2280.1799848999945</v>
      </c>
      <c r="R137" s="10">
        <f t="shared" ref="R137:R200" si="40">Q137/L137</f>
        <v>-3.7072162843790456E-3</v>
      </c>
      <c r="S137" s="9">
        <f t="shared" si="32"/>
        <v>1</v>
      </c>
      <c r="T137" s="17">
        <f t="shared" si="33"/>
        <v>43054.568900000006</v>
      </c>
      <c r="U137" s="17">
        <f t="shared" ref="U137:U200" si="41">T137-Q137</f>
        <v>45334.7488849</v>
      </c>
      <c r="V137" s="17" t="str">
        <f t="shared" ref="V137:V200" si="42">IF(U137&gt;0,"Y","N")</f>
        <v>Y</v>
      </c>
      <c r="W137" s="17">
        <f t="shared" si="34"/>
        <v>170648.37840000002</v>
      </c>
      <c r="X137" s="17">
        <f t="shared" si="35"/>
        <v>49205.221600000004</v>
      </c>
      <c r="Y137" s="17">
        <f t="shared" si="36"/>
        <v>5412.5743760000005</v>
      </c>
      <c r="Z137" s="17">
        <f t="shared" ref="Z137:Z200" si="43">Y137+T137</f>
        <v>48467.143276000003</v>
      </c>
      <c r="AA137" s="17">
        <f t="shared" si="30"/>
        <v>6911.8232759999955</v>
      </c>
      <c r="AB137" s="17">
        <f t="shared" si="37"/>
        <v>0</v>
      </c>
      <c r="AC137" s="17">
        <f t="shared" si="38"/>
        <v>0</v>
      </c>
      <c r="AD137" s="17">
        <v>113137.87</v>
      </c>
      <c r="AE137" s="17">
        <v>29266.41</v>
      </c>
      <c r="AF137" s="17">
        <v>1007780.45</v>
      </c>
      <c r="AG137" s="17">
        <v>268408.46999999997</v>
      </c>
      <c r="AH137" s="17">
        <v>2421430.31</v>
      </c>
      <c r="AI137">
        <v>88.09</v>
      </c>
      <c r="AJ137">
        <v>0</v>
      </c>
      <c r="AK137" s="1">
        <v>3750</v>
      </c>
      <c r="AL137" s="1">
        <v>0</v>
      </c>
    </row>
    <row r="138" spans="1:38" x14ac:dyDescent="0.35">
      <c r="A138" t="s">
        <v>516</v>
      </c>
      <c r="B138" t="s">
        <v>517</v>
      </c>
      <c r="C138" s="2">
        <v>44810</v>
      </c>
      <c r="D138" s="3">
        <v>2.3205479452054796</v>
      </c>
      <c r="E138" s="3" t="s">
        <v>64</v>
      </c>
      <c r="F138" s="3" t="s">
        <v>14</v>
      </c>
      <c r="G138" t="s">
        <v>518</v>
      </c>
      <c r="H138" t="s">
        <v>96</v>
      </c>
      <c r="I138" t="s">
        <v>12</v>
      </c>
      <c r="J138" t="s">
        <v>12</v>
      </c>
      <c r="K138" s="17">
        <v>1558342.04</v>
      </c>
      <c r="L138" s="17">
        <v>376507.63</v>
      </c>
      <c r="M138" s="10">
        <f t="shared" si="31"/>
        <v>0.24160782442858308</v>
      </c>
      <c r="N138" s="17">
        <v>23590.619999999995</v>
      </c>
      <c r="O138" s="17">
        <v>0</v>
      </c>
      <c r="P138" s="17">
        <v>0</v>
      </c>
      <c r="Q138" s="17">
        <f t="shared" si="39"/>
        <v>23590.619999999995</v>
      </c>
      <c r="R138" s="10">
        <f t="shared" si="40"/>
        <v>6.2656419472827143E-2</v>
      </c>
      <c r="S138" s="9">
        <f t="shared" si="32"/>
        <v>1</v>
      </c>
      <c r="T138" s="17">
        <f t="shared" si="33"/>
        <v>26355.534100000004</v>
      </c>
      <c r="U138" s="17">
        <f t="shared" si="41"/>
        <v>2764.9141000000091</v>
      </c>
      <c r="V138" s="17" t="str">
        <f t="shared" si="42"/>
        <v>Y</v>
      </c>
      <c r="W138" s="17">
        <f t="shared" si="34"/>
        <v>124667.36320000001</v>
      </c>
      <c r="X138" s="17">
        <f t="shared" si="35"/>
        <v>30120.610400000001</v>
      </c>
      <c r="Y138" s="17">
        <f t="shared" si="36"/>
        <v>3313.2671440000004</v>
      </c>
      <c r="Z138" s="17">
        <f t="shared" si="43"/>
        <v>29668.801244000006</v>
      </c>
      <c r="AA138" s="17">
        <f t="shared" si="30"/>
        <v>6078.1812440000103</v>
      </c>
      <c r="AB138" s="17">
        <f t="shared" si="37"/>
        <v>0</v>
      </c>
      <c r="AC138" s="17">
        <f t="shared" si="38"/>
        <v>0</v>
      </c>
      <c r="AD138" s="17">
        <v>388188.21</v>
      </c>
      <c r="AE138" s="17">
        <v>91121.76</v>
      </c>
      <c r="AF138" s="17">
        <v>1196487.1200000001</v>
      </c>
      <c r="AG138" s="17">
        <v>289498.65000000002</v>
      </c>
      <c r="AH138" s="17">
        <v>2376483.58</v>
      </c>
      <c r="AI138">
        <v>65.569999999999993</v>
      </c>
      <c r="AJ138">
        <v>0</v>
      </c>
      <c r="AK138" s="1">
        <v>6000</v>
      </c>
      <c r="AL138" s="1">
        <v>0</v>
      </c>
    </row>
    <row r="139" spans="1:38" x14ac:dyDescent="0.35">
      <c r="A139" t="s">
        <v>519</v>
      </c>
      <c r="B139" t="s">
        <v>520</v>
      </c>
      <c r="C139" s="2">
        <v>44704</v>
      </c>
      <c r="D139" s="3">
        <v>2.6109589041095891</v>
      </c>
      <c r="E139" s="3" t="s">
        <v>64</v>
      </c>
      <c r="F139" s="3" t="s">
        <v>14</v>
      </c>
      <c r="G139" t="s">
        <v>521</v>
      </c>
      <c r="H139" t="s">
        <v>438</v>
      </c>
      <c r="I139" t="s">
        <v>12</v>
      </c>
      <c r="J139" t="s">
        <v>12</v>
      </c>
      <c r="K139" s="17">
        <v>3852180.51</v>
      </c>
      <c r="L139" s="17">
        <v>1111910.1399999999</v>
      </c>
      <c r="M139" s="10">
        <f t="shared" si="31"/>
        <v>0.28864435015793172</v>
      </c>
      <c r="N139" s="17">
        <v>81897.350000000006</v>
      </c>
      <c r="O139" s="17">
        <v>0</v>
      </c>
      <c r="P139" s="17">
        <v>9547.7616862687864</v>
      </c>
      <c r="Q139" s="17">
        <f t="shared" si="39"/>
        <v>72349.588313731219</v>
      </c>
      <c r="R139" s="10">
        <f t="shared" si="40"/>
        <v>6.5067837508641868E-2</v>
      </c>
      <c r="S139" s="9">
        <f t="shared" si="32"/>
        <v>1</v>
      </c>
      <c r="T139" s="17">
        <f t="shared" si="33"/>
        <v>77833.709799999997</v>
      </c>
      <c r="U139" s="17">
        <f t="shared" si="41"/>
        <v>5484.1214862687775</v>
      </c>
      <c r="V139" s="17" t="str">
        <f t="shared" si="42"/>
        <v>Y</v>
      </c>
      <c r="W139" s="17">
        <f t="shared" si="34"/>
        <v>308174.44079999998</v>
      </c>
      <c r="X139" s="17">
        <f t="shared" si="35"/>
        <v>88952.811199999996</v>
      </c>
      <c r="Y139" s="17">
        <f t="shared" si="36"/>
        <v>9784.8092319999996</v>
      </c>
      <c r="Z139" s="17">
        <f t="shared" si="43"/>
        <v>87618.519031999997</v>
      </c>
      <c r="AA139" s="17">
        <f t="shared" si="30"/>
        <v>5721.1690319999907</v>
      </c>
      <c r="AB139" s="17">
        <f t="shared" si="37"/>
        <v>0</v>
      </c>
      <c r="AC139" s="17">
        <f t="shared" si="38"/>
        <v>0</v>
      </c>
      <c r="AD139" s="17">
        <v>599420.98</v>
      </c>
      <c r="AE139" s="17">
        <v>161803.16</v>
      </c>
      <c r="AF139" s="17">
        <v>2064838.97</v>
      </c>
      <c r="AG139" s="17">
        <v>585487.81999999995</v>
      </c>
      <c r="AH139" s="17">
        <v>3889627.55</v>
      </c>
      <c r="AI139">
        <v>99.04</v>
      </c>
      <c r="AJ139">
        <v>0</v>
      </c>
      <c r="AK139" s="1">
        <v>3750</v>
      </c>
      <c r="AL139" s="1">
        <v>0</v>
      </c>
    </row>
    <row r="140" spans="1:38" x14ac:dyDescent="0.35">
      <c r="A140" t="s">
        <v>522</v>
      </c>
      <c r="B140" t="s">
        <v>523</v>
      </c>
      <c r="C140" s="2">
        <v>43437</v>
      </c>
      <c r="D140" s="3">
        <v>6.0821917808219181</v>
      </c>
      <c r="E140" s="3" t="s">
        <v>64</v>
      </c>
      <c r="F140" s="3" t="s">
        <v>14</v>
      </c>
      <c r="G140" t="s">
        <v>524</v>
      </c>
      <c r="H140" t="s">
        <v>330</v>
      </c>
      <c r="I140" t="s">
        <v>12</v>
      </c>
      <c r="J140" t="s">
        <v>12</v>
      </c>
      <c r="K140" s="17">
        <v>982635.38</v>
      </c>
      <c r="L140" s="17">
        <v>277216.60000000003</v>
      </c>
      <c r="M140" s="10">
        <f t="shared" si="31"/>
        <v>0.28211542718927957</v>
      </c>
      <c r="N140" s="17">
        <v>18489.09</v>
      </c>
      <c r="O140" s="17">
        <v>0</v>
      </c>
      <c r="P140" s="17">
        <v>8418.6642479174188</v>
      </c>
      <c r="Q140" s="17">
        <f t="shared" si="39"/>
        <v>10070.425752082581</v>
      </c>
      <c r="R140" s="10">
        <f t="shared" si="40"/>
        <v>3.6326921808010705E-2</v>
      </c>
      <c r="S140" s="9">
        <f t="shared" si="32"/>
        <v>1</v>
      </c>
      <c r="T140" s="17">
        <f t="shared" si="33"/>
        <v>19405.162000000004</v>
      </c>
      <c r="U140" s="17">
        <f t="shared" si="41"/>
        <v>9334.7362479174226</v>
      </c>
      <c r="V140" s="17" t="str">
        <f t="shared" si="42"/>
        <v>Y</v>
      </c>
      <c r="W140" s="17">
        <f t="shared" si="34"/>
        <v>78610.830400000006</v>
      </c>
      <c r="X140" s="17">
        <f t="shared" si="35"/>
        <v>22177.328000000005</v>
      </c>
      <c r="Y140" s="17">
        <f t="shared" si="36"/>
        <v>2439.5060800000006</v>
      </c>
      <c r="Z140" s="17">
        <f t="shared" si="43"/>
        <v>21844.668080000003</v>
      </c>
      <c r="AA140" s="17">
        <f t="shared" si="30"/>
        <v>3355.578080000003</v>
      </c>
      <c r="AB140" s="17">
        <f t="shared" si="37"/>
        <v>0</v>
      </c>
      <c r="AC140" s="17">
        <f t="shared" si="38"/>
        <v>0</v>
      </c>
      <c r="AD140" s="17">
        <v>1640567.97</v>
      </c>
      <c r="AE140" s="17">
        <v>386526.3</v>
      </c>
      <c r="AF140" s="17">
        <v>964337.47</v>
      </c>
      <c r="AG140" s="17">
        <v>265189.96999999997</v>
      </c>
      <c r="AH140" s="17">
        <v>1450289.57</v>
      </c>
      <c r="AI140">
        <v>67.75</v>
      </c>
      <c r="AJ140">
        <v>0</v>
      </c>
      <c r="AK140" s="1">
        <v>6000</v>
      </c>
      <c r="AL140" s="1">
        <v>0</v>
      </c>
    </row>
    <row r="141" spans="1:38" x14ac:dyDescent="0.35">
      <c r="A141" t="s">
        <v>525</v>
      </c>
      <c r="B141" t="s">
        <v>526</v>
      </c>
      <c r="C141" s="2">
        <v>42719</v>
      </c>
      <c r="D141" s="3">
        <v>8.0493150684931507</v>
      </c>
      <c r="E141" s="3" t="s">
        <v>64</v>
      </c>
      <c r="F141" s="3" t="s">
        <v>14</v>
      </c>
      <c r="G141" t="s">
        <v>527</v>
      </c>
      <c r="H141" t="s">
        <v>438</v>
      </c>
      <c r="I141" t="s">
        <v>12</v>
      </c>
      <c r="J141" t="s">
        <v>12</v>
      </c>
      <c r="K141" s="17">
        <v>3055895.06</v>
      </c>
      <c r="L141" s="17">
        <v>796485.01000000013</v>
      </c>
      <c r="M141" s="10">
        <f t="shared" si="31"/>
        <v>0.26063886172845219</v>
      </c>
      <c r="N141" s="17">
        <v>68699.429999999993</v>
      </c>
      <c r="O141" s="17">
        <v>0</v>
      </c>
      <c r="P141" s="17">
        <v>0</v>
      </c>
      <c r="Q141" s="17">
        <f t="shared" si="39"/>
        <v>68699.429999999993</v>
      </c>
      <c r="R141" s="10">
        <f t="shared" si="40"/>
        <v>8.6253261690386343E-2</v>
      </c>
      <c r="S141" s="9">
        <f t="shared" si="32"/>
        <v>1</v>
      </c>
      <c r="T141" s="17">
        <f t="shared" si="33"/>
        <v>55753.950700000016</v>
      </c>
      <c r="U141" s="17">
        <f t="shared" si="41"/>
        <v>-12945.479299999977</v>
      </c>
      <c r="V141" s="17" t="str">
        <f t="shared" si="42"/>
        <v>N</v>
      </c>
      <c r="W141" s="17">
        <f t="shared" si="34"/>
        <v>244471.6048</v>
      </c>
      <c r="X141" s="17">
        <f t="shared" si="35"/>
        <v>63718.800800000012</v>
      </c>
      <c r="Y141" s="17">
        <f t="shared" si="36"/>
        <v>7009.0680880000009</v>
      </c>
      <c r="Z141" s="17">
        <f t="shared" si="43"/>
        <v>62763.018788000016</v>
      </c>
      <c r="AA141" s="17">
        <f t="shared" si="30"/>
        <v>-5936.4112119999772</v>
      </c>
      <c r="AB141" s="17">
        <f t="shared" si="37"/>
        <v>207058.05073217134</v>
      </c>
      <c r="AC141" s="17">
        <f t="shared" si="38"/>
        <v>53967.374654545245</v>
      </c>
      <c r="AD141" s="17">
        <v>2463796.81</v>
      </c>
      <c r="AE141" s="17">
        <v>721566.24</v>
      </c>
      <c r="AF141" s="17">
        <v>2800350.91</v>
      </c>
      <c r="AG141" s="17">
        <v>769030.04</v>
      </c>
      <c r="AH141" s="17">
        <v>3303221.63</v>
      </c>
      <c r="AI141">
        <v>92.51</v>
      </c>
      <c r="AJ141">
        <v>0</v>
      </c>
      <c r="AK141" s="1">
        <v>6000</v>
      </c>
      <c r="AL141" s="1">
        <v>0</v>
      </c>
    </row>
    <row r="142" spans="1:38" x14ac:dyDescent="0.35">
      <c r="A142" t="s">
        <v>528</v>
      </c>
      <c r="B142" t="s">
        <v>529</v>
      </c>
      <c r="C142" s="2">
        <v>44830</v>
      </c>
      <c r="D142" s="3">
        <v>2.2657534246575342</v>
      </c>
      <c r="E142" s="3" t="s">
        <v>64</v>
      </c>
      <c r="F142" s="3" t="s">
        <v>14</v>
      </c>
      <c r="G142" t="s">
        <v>530</v>
      </c>
      <c r="H142" t="s">
        <v>428</v>
      </c>
      <c r="I142" t="s">
        <v>12</v>
      </c>
      <c r="J142" t="s">
        <v>12</v>
      </c>
      <c r="K142" s="17">
        <v>1039136.48</v>
      </c>
      <c r="L142" s="17">
        <v>308912.78000000003</v>
      </c>
      <c r="M142" s="10">
        <f t="shared" si="31"/>
        <v>0.29727835173296968</v>
      </c>
      <c r="N142" s="17">
        <v>20023.219999999998</v>
      </c>
      <c r="O142" s="17">
        <v>0</v>
      </c>
      <c r="P142" s="17">
        <v>0</v>
      </c>
      <c r="Q142" s="17">
        <f t="shared" si="39"/>
        <v>20023.219999999998</v>
      </c>
      <c r="R142" s="10">
        <f t="shared" si="40"/>
        <v>6.4818360703626426E-2</v>
      </c>
      <c r="S142" s="9">
        <f t="shared" si="32"/>
        <v>1.2</v>
      </c>
      <c r="T142" s="17">
        <f t="shared" si="33"/>
        <v>25948.673520000004</v>
      </c>
      <c r="U142" s="17">
        <f t="shared" si="41"/>
        <v>5925.4535200000064</v>
      </c>
      <c r="V142" s="17" t="str">
        <f t="shared" si="42"/>
        <v>Y</v>
      </c>
      <c r="W142" s="17">
        <f t="shared" si="34"/>
        <v>83130.918399999995</v>
      </c>
      <c r="X142" s="17">
        <f t="shared" si="35"/>
        <v>24713.022399999998</v>
      </c>
      <c r="Y142" s="17">
        <f t="shared" si="36"/>
        <v>3262.1189567999995</v>
      </c>
      <c r="Z142" s="17">
        <f t="shared" si="43"/>
        <v>29210.792476800005</v>
      </c>
      <c r="AA142" s="17">
        <f t="shared" si="30"/>
        <v>9187.5724768000073</v>
      </c>
      <c r="AB142" s="17">
        <f t="shared" si="37"/>
        <v>0</v>
      </c>
      <c r="AC142" s="17">
        <f t="shared" si="38"/>
        <v>0</v>
      </c>
      <c r="AD142" s="17">
        <v>0</v>
      </c>
      <c r="AE142" s="17">
        <v>0</v>
      </c>
      <c r="AF142" s="17">
        <v>844615.72</v>
      </c>
      <c r="AG142" s="17">
        <v>255242.02</v>
      </c>
      <c r="AH142" s="17">
        <v>1214506.73</v>
      </c>
      <c r="AI142">
        <v>85.56</v>
      </c>
      <c r="AJ142">
        <v>0</v>
      </c>
      <c r="AK142" s="1">
        <v>6000</v>
      </c>
      <c r="AL142" s="1">
        <v>0</v>
      </c>
    </row>
    <row r="143" spans="1:38" x14ac:dyDescent="0.35">
      <c r="A143" t="s">
        <v>531</v>
      </c>
      <c r="B143" t="s">
        <v>532</v>
      </c>
      <c r="C143" s="2">
        <v>42429</v>
      </c>
      <c r="D143" s="3">
        <v>8.8438356164383567</v>
      </c>
      <c r="E143" s="3" t="s">
        <v>64</v>
      </c>
      <c r="F143" s="3" t="s">
        <v>14</v>
      </c>
      <c r="G143" t="s">
        <v>533</v>
      </c>
      <c r="H143" t="s">
        <v>226</v>
      </c>
      <c r="I143" t="s">
        <v>12</v>
      </c>
      <c r="J143" t="s">
        <v>12</v>
      </c>
      <c r="K143" s="17">
        <v>2811161.49</v>
      </c>
      <c r="L143" s="17">
        <v>802812.09000000008</v>
      </c>
      <c r="M143" s="10">
        <f t="shared" si="31"/>
        <v>0.28558021047734261</v>
      </c>
      <c r="N143" s="17">
        <v>68099.08</v>
      </c>
      <c r="O143" s="17">
        <v>0</v>
      </c>
      <c r="P143" s="17">
        <v>0</v>
      </c>
      <c r="Q143" s="17">
        <f t="shared" si="39"/>
        <v>68099.08</v>
      </c>
      <c r="R143" s="10">
        <f t="shared" si="40"/>
        <v>8.4825678198244367E-2</v>
      </c>
      <c r="S143" s="9">
        <f t="shared" si="32"/>
        <v>1</v>
      </c>
      <c r="T143" s="17">
        <f t="shared" si="33"/>
        <v>56196.846300000012</v>
      </c>
      <c r="U143" s="17">
        <f t="shared" si="41"/>
        <v>-11902.23369999999</v>
      </c>
      <c r="V143" s="17" t="str">
        <f t="shared" si="42"/>
        <v>N</v>
      </c>
      <c r="W143" s="17">
        <f t="shared" si="34"/>
        <v>224892.91920000003</v>
      </c>
      <c r="X143" s="17">
        <f t="shared" si="35"/>
        <v>64224.967200000014</v>
      </c>
      <c r="Y143" s="17">
        <f t="shared" si="36"/>
        <v>7064.7463920000018</v>
      </c>
      <c r="Z143" s="17">
        <f t="shared" si="43"/>
        <v>63261.592692000013</v>
      </c>
      <c r="AA143" s="17">
        <f t="shared" ref="AA143:AA206" si="44">Z143-N143</f>
        <v>-4837.4873079999888</v>
      </c>
      <c r="AB143" s="17">
        <f t="shared" si="37"/>
        <v>153992.31365488298</v>
      </c>
      <c r="AC143" s="17">
        <f t="shared" si="38"/>
        <v>43977.157345454441</v>
      </c>
      <c r="AD143" s="17">
        <v>2396952.35</v>
      </c>
      <c r="AE143" s="17">
        <v>670876.73</v>
      </c>
      <c r="AF143" s="17">
        <v>2341427.44</v>
      </c>
      <c r="AG143" s="17">
        <v>700832.87</v>
      </c>
      <c r="AH143" s="17">
        <v>3347352.6</v>
      </c>
      <c r="AI143">
        <v>83.98</v>
      </c>
      <c r="AJ143">
        <v>0</v>
      </c>
      <c r="AK143" s="1">
        <v>6000</v>
      </c>
      <c r="AL143" s="1">
        <v>0</v>
      </c>
    </row>
    <row r="144" spans="1:38" x14ac:dyDescent="0.35">
      <c r="A144" t="s">
        <v>534</v>
      </c>
      <c r="B144" t="s">
        <v>535</v>
      </c>
      <c r="C144" s="2">
        <v>44851</v>
      </c>
      <c r="D144" s="3">
        <v>2.2082191780821918</v>
      </c>
      <c r="E144" s="3" t="s">
        <v>64</v>
      </c>
      <c r="F144" s="3" t="s">
        <v>14</v>
      </c>
      <c r="G144" t="s">
        <v>536</v>
      </c>
      <c r="H144" t="s">
        <v>308</v>
      </c>
      <c r="I144" t="s">
        <v>12</v>
      </c>
      <c r="J144" t="s">
        <v>12</v>
      </c>
      <c r="K144" s="17">
        <v>1108305.93</v>
      </c>
      <c r="L144" s="17">
        <v>344495.5</v>
      </c>
      <c r="M144" s="10">
        <f t="shared" si="31"/>
        <v>0.31083069274924841</v>
      </c>
      <c r="N144" s="17">
        <v>33434.639999999999</v>
      </c>
      <c r="O144" s="17">
        <v>6305.76</v>
      </c>
      <c r="P144" s="17">
        <v>0</v>
      </c>
      <c r="Q144" s="17">
        <f t="shared" si="39"/>
        <v>27128.879999999997</v>
      </c>
      <c r="R144" s="10">
        <f t="shared" si="40"/>
        <v>7.8749591794377571E-2</v>
      </c>
      <c r="S144" s="9">
        <f t="shared" si="32"/>
        <v>1.2</v>
      </c>
      <c r="T144" s="17">
        <f t="shared" si="33"/>
        <v>28937.621999999999</v>
      </c>
      <c r="U144" s="17">
        <f t="shared" si="41"/>
        <v>1808.742000000002</v>
      </c>
      <c r="V144" s="17" t="str">
        <f t="shared" si="42"/>
        <v>Y</v>
      </c>
      <c r="W144" s="17">
        <f t="shared" si="34"/>
        <v>88664.474399999992</v>
      </c>
      <c r="X144" s="17">
        <f t="shared" si="35"/>
        <v>27559.64</v>
      </c>
      <c r="Y144" s="17">
        <f t="shared" si="36"/>
        <v>3637.87248</v>
      </c>
      <c r="Z144" s="17">
        <f t="shared" si="43"/>
        <v>32575.494480000001</v>
      </c>
      <c r="AA144" s="17">
        <f t="shared" si="44"/>
        <v>-859.14551999999821</v>
      </c>
      <c r="AB144" s="17">
        <f t="shared" si="37"/>
        <v>25127.550143455668</v>
      </c>
      <c r="AC144" s="17">
        <f t="shared" si="38"/>
        <v>7810.4138181818016</v>
      </c>
      <c r="AD144" s="17">
        <v>4054.1</v>
      </c>
      <c r="AE144" s="17">
        <v>1311.34</v>
      </c>
      <c r="AF144" s="17">
        <v>197600.46</v>
      </c>
      <c r="AG144" s="17">
        <v>40143.64</v>
      </c>
      <c r="AH144" s="17">
        <v>719996.97</v>
      </c>
      <c r="AI144">
        <v>153.93</v>
      </c>
      <c r="AJ144">
        <v>200</v>
      </c>
      <c r="AK144" s="1">
        <v>6000</v>
      </c>
      <c r="AL144" s="1">
        <v>12000</v>
      </c>
    </row>
    <row r="145" spans="1:38" x14ac:dyDescent="0.35">
      <c r="A145" t="s">
        <v>537</v>
      </c>
      <c r="B145" t="s">
        <v>538</v>
      </c>
      <c r="C145" s="2">
        <v>43739</v>
      </c>
      <c r="D145" s="3">
        <v>5.2547945205479456</v>
      </c>
      <c r="E145" s="3" t="s">
        <v>64</v>
      </c>
      <c r="F145" s="3" t="s">
        <v>14</v>
      </c>
      <c r="G145" t="s">
        <v>539</v>
      </c>
      <c r="H145" t="s">
        <v>493</v>
      </c>
      <c r="I145" t="s">
        <v>12</v>
      </c>
      <c r="J145" t="s">
        <v>12</v>
      </c>
      <c r="K145" s="17">
        <v>2646939.98</v>
      </c>
      <c r="L145" s="17">
        <v>764982.71000000008</v>
      </c>
      <c r="M145" s="10">
        <f t="shared" si="31"/>
        <v>0.28900644358396071</v>
      </c>
      <c r="N145" s="17">
        <v>65875.48</v>
      </c>
      <c r="O145" s="17">
        <v>0</v>
      </c>
      <c r="P145" s="17">
        <v>1109.3633826000005</v>
      </c>
      <c r="Q145" s="17">
        <f t="shared" si="39"/>
        <v>64766.116617399995</v>
      </c>
      <c r="R145" s="10">
        <f t="shared" si="40"/>
        <v>8.4663503855400848E-2</v>
      </c>
      <c r="S145" s="9">
        <f t="shared" si="32"/>
        <v>1</v>
      </c>
      <c r="T145" s="17">
        <f t="shared" si="33"/>
        <v>53548.789700000008</v>
      </c>
      <c r="U145" s="17">
        <f t="shared" si="41"/>
        <v>-11217.326917399987</v>
      </c>
      <c r="V145" s="17" t="str">
        <f t="shared" si="42"/>
        <v>N</v>
      </c>
      <c r="W145" s="17">
        <f t="shared" si="34"/>
        <v>211755.19839999999</v>
      </c>
      <c r="X145" s="17">
        <f t="shared" si="35"/>
        <v>61198.616800000003</v>
      </c>
      <c r="Y145" s="17">
        <f t="shared" si="36"/>
        <v>6731.8478480000003</v>
      </c>
      <c r="Z145" s="17">
        <f t="shared" si="43"/>
        <v>60280.637548000006</v>
      </c>
      <c r="AA145" s="17">
        <f t="shared" si="44"/>
        <v>-5594.8424519999899</v>
      </c>
      <c r="AB145" s="17">
        <f t="shared" si="37"/>
        <v>175989.86195030832</v>
      </c>
      <c r="AC145" s="17">
        <f t="shared" si="38"/>
        <v>50862.204109090817</v>
      </c>
      <c r="AD145" s="17">
        <v>2898927.3</v>
      </c>
      <c r="AE145" s="17">
        <v>749572.24</v>
      </c>
      <c r="AF145" s="17">
        <v>2443365.2799999998</v>
      </c>
      <c r="AG145" s="17">
        <v>732150.33</v>
      </c>
      <c r="AH145" s="17">
        <v>2744498.58</v>
      </c>
      <c r="AI145">
        <v>96.45</v>
      </c>
      <c r="AJ145">
        <v>0</v>
      </c>
      <c r="AK145" s="1">
        <v>6000</v>
      </c>
      <c r="AL145" s="1">
        <v>0</v>
      </c>
    </row>
    <row r="146" spans="1:38" x14ac:dyDescent="0.35">
      <c r="A146" t="s">
        <v>540</v>
      </c>
      <c r="B146" t="s">
        <v>541</v>
      </c>
      <c r="C146" s="2">
        <v>35459</v>
      </c>
      <c r="D146" s="3">
        <v>27.93972602739726</v>
      </c>
      <c r="E146" s="3" t="s">
        <v>64</v>
      </c>
      <c r="F146" s="3" t="s">
        <v>14</v>
      </c>
      <c r="G146" t="s">
        <v>542</v>
      </c>
      <c r="H146" t="s">
        <v>273</v>
      </c>
      <c r="I146" t="s">
        <v>12</v>
      </c>
      <c r="J146" s="31" t="s">
        <v>9</v>
      </c>
      <c r="K146" s="17">
        <v>2873483.66</v>
      </c>
      <c r="L146" s="17">
        <v>368742</v>
      </c>
      <c r="M146" s="26">
        <f t="shared" si="31"/>
        <v>0.12832576886830113</v>
      </c>
      <c r="N146" s="17">
        <v>15810.04</v>
      </c>
      <c r="O146" s="17">
        <v>0</v>
      </c>
      <c r="P146" s="17">
        <v>124.26708735000011</v>
      </c>
      <c r="Q146" s="17">
        <f t="shared" si="39"/>
        <v>15685.772912650002</v>
      </c>
      <c r="R146" s="10">
        <f t="shared" si="40"/>
        <v>4.2538612126229183E-2</v>
      </c>
      <c r="S146" s="9">
        <f t="shared" si="32"/>
        <v>0.75</v>
      </c>
      <c r="T146" s="17">
        <f t="shared" si="33"/>
        <v>13827.825000000001</v>
      </c>
      <c r="U146" s="17">
        <f t="shared" si="41"/>
        <v>-1857.9479126500009</v>
      </c>
      <c r="V146" s="17" t="str">
        <f t="shared" si="42"/>
        <v>N</v>
      </c>
      <c r="W146" s="17">
        <f t="shared" si="34"/>
        <v>143674.18300000002</v>
      </c>
      <c r="X146" s="17">
        <f t="shared" si="35"/>
        <v>18437.100000000002</v>
      </c>
      <c r="Y146" s="17">
        <f t="shared" si="36"/>
        <v>967.94775000000016</v>
      </c>
      <c r="Z146" s="17">
        <f t="shared" si="43"/>
        <v>14795.77275</v>
      </c>
      <c r="AA146" s="17">
        <f t="shared" si="44"/>
        <v>-1014.2672500000008</v>
      </c>
      <c r="AB146" s="17">
        <f t="shared" si="37"/>
        <v>112912.100746714</v>
      </c>
      <c r="AC146" s="17">
        <f t="shared" si="38"/>
        <v>14489.532142857153</v>
      </c>
      <c r="AD146" s="17">
        <v>4167106.8</v>
      </c>
      <c r="AE146" s="17">
        <v>600727.76</v>
      </c>
      <c r="AF146" s="17">
        <v>3524440.3</v>
      </c>
      <c r="AG146" s="17">
        <v>536316.42000000004</v>
      </c>
      <c r="AH146" s="17">
        <v>4096336.14</v>
      </c>
      <c r="AI146">
        <v>70.150000000000006</v>
      </c>
      <c r="AJ146">
        <v>0</v>
      </c>
      <c r="AK146" s="1">
        <v>6000</v>
      </c>
      <c r="AL146" s="1">
        <v>0</v>
      </c>
    </row>
    <row r="147" spans="1:38" x14ac:dyDescent="0.35">
      <c r="A147" t="s">
        <v>543</v>
      </c>
      <c r="B147" t="s">
        <v>544</v>
      </c>
      <c r="C147" s="2">
        <v>44151</v>
      </c>
      <c r="D147" s="3">
        <v>4.1260273972602741</v>
      </c>
      <c r="E147" s="3" t="s">
        <v>64</v>
      </c>
      <c r="F147" s="3" t="s">
        <v>14</v>
      </c>
      <c r="G147" t="s">
        <v>545</v>
      </c>
      <c r="H147" t="s">
        <v>116</v>
      </c>
      <c r="I147" t="s">
        <v>12</v>
      </c>
      <c r="J147" s="30" t="s">
        <v>13</v>
      </c>
      <c r="K147" s="17">
        <v>6564213.3099999996</v>
      </c>
      <c r="L147" s="17">
        <v>1732673.06</v>
      </c>
      <c r="M147" s="10">
        <f t="shared" si="31"/>
        <v>0.26395745814055516</v>
      </c>
      <c r="N147" s="17">
        <v>172237.86</v>
      </c>
      <c r="O147" s="17">
        <v>0</v>
      </c>
      <c r="P147" s="17">
        <v>3141.8564085562539</v>
      </c>
      <c r="Q147" s="17">
        <f t="shared" si="39"/>
        <v>169096.00359144373</v>
      </c>
      <c r="R147" s="10">
        <f t="shared" si="40"/>
        <v>9.7592562321851831E-2</v>
      </c>
      <c r="S147" s="9">
        <f t="shared" si="32"/>
        <v>1</v>
      </c>
      <c r="T147" s="17">
        <f t="shared" si="33"/>
        <v>207920.7672</v>
      </c>
      <c r="U147" s="17">
        <f t="shared" si="41"/>
        <v>38824.76360855627</v>
      </c>
      <c r="V147" s="17" t="str">
        <f t="shared" si="42"/>
        <v>Y</v>
      </c>
      <c r="W147" s="17">
        <f t="shared" si="34"/>
        <v>459494.93170000002</v>
      </c>
      <c r="X147" s="17">
        <f t="shared" si="35"/>
        <v>121287.11420000001</v>
      </c>
      <c r="Y147" s="17">
        <f t="shared" si="36"/>
        <v>21831.680555999999</v>
      </c>
      <c r="Z147" s="17">
        <f t="shared" si="43"/>
        <v>229752.44775600001</v>
      </c>
      <c r="AA147" s="17">
        <f t="shared" si="44"/>
        <v>57514.587756000023</v>
      </c>
      <c r="AB147" s="17">
        <f t="shared" si="37"/>
        <v>0</v>
      </c>
      <c r="AC147" s="17">
        <f t="shared" si="38"/>
        <v>0</v>
      </c>
      <c r="AD147" s="17">
        <v>78227.05</v>
      </c>
      <c r="AE147" s="17">
        <v>17421.28</v>
      </c>
      <c r="AF147" s="17">
        <v>3745476.17</v>
      </c>
      <c r="AG147" s="17">
        <v>1159387.3799999999</v>
      </c>
      <c r="AH147" s="17">
        <v>7802032.6900000004</v>
      </c>
      <c r="AI147">
        <v>84.13</v>
      </c>
      <c r="AJ147">
        <v>0</v>
      </c>
      <c r="AK147" s="1">
        <v>6000</v>
      </c>
      <c r="AL147" s="1">
        <v>0</v>
      </c>
    </row>
    <row r="148" spans="1:38" x14ac:dyDescent="0.35">
      <c r="A148" t="s">
        <v>546</v>
      </c>
      <c r="B148" t="s">
        <v>547</v>
      </c>
      <c r="C148" s="2">
        <v>45236</v>
      </c>
      <c r="D148" s="3">
        <v>1.1534246575342466</v>
      </c>
      <c r="E148" s="3" t="s">
        <v>64</v>
      </c>
      <c r="F148" s="3" t="s">
        <v>14</v>
      </c>
      <c r="G148" t="s">
        <v>548</v>
      </c>
      <c r="H148" t="s">
        <v>185</v>
      </c>
      <c r="I148" t="s">
        <v>12</v>
      </c>
      <c r="J148" t="s">
        <v>12</v>
      </c>
      <c r="K148" s="17">
        <v>928100.38</v>
      </c>
      <c r="L148" s="17">
        <v>249505.82</v>
      </c>
      <c r="M148" s="10">
        <f t="shared" si="31"/>
        <v>0.26883495080564457</v>
      </c>
      <c r="N148" s="17">
        <v>49999.930000000008</v>
      </c>
      <c r="O148" s="17">
        <v>33338.829999999994</v>
      </c>
      <c r="P148" s="17">
        <v>0</v>
      </c>
      <c r="Q148" s="17">
        <f t="shared" si="39"/>
        <v>16661.100000000013</v>
      </c>
      <c r="R148" s="10">
        <f t="shared" si="40"/>
        <v>6.6776398241932849E-2</v>
      </c>
      <c r="S148" s="9">
        <f t="shared" si="32"/>
        <v>1</v>
      </c>
      <c r="T148" s="17">
        <f t="shared" si="33"/>
        <v>17465.407400000004</v>
      </c>
      <c r="U148" s="17">
        <f t="shared" si="41"/>
        <v>804.30739999999059</v>
      </c>
      <c r="V148" s="17" t="str">
        <f t="shared" si="42"/>
        <v>Y</v>
      </c>
      <c r="W148" s="17">
        <f t="shared" si="34"/>
        <v>74248.030400000003</v>
      </c>
      <c r="X148" s="17">
        <f t="shared" si="35"/>
        <v>19960.465600000003</v>
      </c>
      <c r="Y148" s="17">
        <f t="shared" si="36"/>
        <v>2195.6512160000002</v>
      </c>
      <c r="Z148" s="17">
        <f t="shared" si="43"/>
        <v>19661.058616000002</v>
      </c>
      <c r="AA148" s="17">
        <f t="shared" si="44"/>
        <v>-30338.871384000005</v>
      </c>
      <c r="AB148" s="17">
        <f t="shared" si="37"/>
        <v>1025937.7392938908</v>
      </c>
      <c r="AC148" s="17">
        <f t="shared" si="38"/>
        <v>275807.92167272733</v>
      </c>
      <c r="AD148" s="17">
        <v>0</v>
      </c>
      <c r="AE148" s="17">
        <v>0</v>
      </c>
      <c r="AF148" s="17">
        <v>0</v>
      </c>
      <c r="AG148" s="17">
        <v>0</v>
      </c>
      <c r="AH148" s="17">
        <v>1846211.4</v>
      </c>
      <c r="AI148">
        <v>50.27</v>
      </c>
      <c r="AJ148">
        <v>0</v>
      </c>
      <c r="AK148" s="1">
        <v>6000</v>
      </c>
      <c r="AL148" s="1">
        <v>0</v>
      </c>
    </row>
    <row r="149" spans="1:38" x14ac:dyDescent="0.35">
      <c r="A149" t="s">
        <v>549</v>
      </c>
      <c r="B149" t="s">
        <v>550</v>
      </c>
      <c r="C149" s="2">
        <v>43318</v>
      </c>
      <c r="D149" s="3">
        <v>6.4082191780821915</v>
      </c>
      <c r="E149" s="3" t="s">
        <v>64</v>
      </c>
      <c r="F149" s="3" t="s">
        <v>14</v>
      </c>
      <c r="G149" t="s">
        <v>551</v>
      </c>
      <c r="H149" t="s">
        <v>474</v>
      </c>
      <c r="I149" t="s">
        <v>12</v>
      </c>
      <c r="J149" t="s">
        <v>12</v>
      </c>
      <c r="K149" s="17">
        <v>1749891.25</v>
      </c>
      <c r="L149" s="17">
        <v>497583.82</v>
      </c>
      <c r="M149" s="10">
        <f t="shared" si="31"/>
        <v>0.28435128182965658</v>
      </c>
      <c r="N149" s="17">
        <v>36957.590000000004</v>
      </c>
      <c r="O149" s="17">
        <v>0</v>
      </c>
      <c r="P149" s="17">
        <v>0</v>
      </c>
      <c r="Q149" s="17">
        <f t="shared" si="39"/>
        <v>36957.590000000004</v>
      </c>
      <c r="R149" s="10">
        <f t="shared" si="40"/>
        <v>7.4274099185942188E-2</v>
      </c>
      <c r="S149" s="9">
        <f t="shared" si="32"/>
        <v>1</v>
      </c>
      <c r="T149" s="17">
        <f t="shared" si="33"/>
        <v>34830.867400000003</v>
      </c>
      <c r="U149" s="17">
        <f t="shared" si="41"/>
        <v>-2126.722600000001</v>
      </c>
      <c r="V149" s="17" t="str">
        <f t="shared" si="42"/>
        <v>N</v>
      </c>
      <c r="W149" s="17">
        <f t="shared" si="34"/>
        <v>139991.29999999999</v>
      </c>
      <c r="X149" s="17">
        <f t="shared" si="35"/>
        <v>39806.705600000001</v>
      </c>
      <c r="Y149" s="17">
        <f t="shared" si="36"/>
        <v>4378.7376160000003</v>
      </c>
      <c r="Z149" s="17">
        <f t="shared" si="43"/>
        <v>39209.605016000001</v>
      </c>
      <c r="AA149" s="17">
        <f t="shared" si="44"/>
        <v>2252.0150159999976</v>
      </c>
      <c r="AB149" s="17">
        <f t="shared" si="37"/>
        <v>0</v>
      </c>
      <c r="AC149" s="17">
        <f t="shared" si="38"/>
        <v>0</v>
      </c>
      <c r="AD149" s="17">
        <v>2803760.88</v>
      </c>
      <c r="AE149" s="17">
        <v>724835.3</v>
      </c>
      <c r="AF149" s="17">
        <v>2266235.15</v>
      </c>
      <c r="AG149" s="17">
        <v>567668.30000000005</v>
      </c>
      <c r="AH149" s="17">
        <v>1929069.07</v>
      </c>
      <c r="AI149">
        <v>90.71</v>
      </c>
      <c r="AJ149">
        <v>0</v>
      </c>
      <c r="AK149" s="1">
        <v>6000</v>
      </c>
      <c r="AL149" s="1">
        <v>0</v>
      </c>
    </row>
    <row r="150" spans="1:38" x14ac:dyDescent="0.35">
      <c r="A150" t="s">
        <v>552</v>
      </c>
      <c r="B150" t="s">
        <v>553</v>
      </c>
      <c r="C150" s="2">
        <v>44810</v>
      </c>
      <c r="D150" s="3">
        <v>2.3205479452054796</v>
      </c>
      <c r="E150" s="3" t="s">
        <v>64</v>
      </c>
      <c r="F150" s="3" t="s">
        <v>14</v>
      </c>
      <c r="G150" t="s">
        <v>554</v>
      </c>
      <c r="H150" t="s">
        <v>555</v>
      </c>
      <c r="I150" t="s">
        <v>12</v>
      </c>
      <c r="J150" t="s">
        <v>12</v>
      </c>
      <c r="K150" s="17">
        <v>2040494.95</v>
      </c>
      <c r="L150" s="17">
        <v>437146.48999999993</v>
      </c>
      <c r="M150" s="10">
        <f t="shared" si="31"/>
        <v>0.2142355167308794</v>
      </c>
      <c r="N150" s="17">
        <v>26918.809999999998</v>
      </c>
      <c r="O150" s="17">
        <v>0</v>
      </c>
      <c r="P150" s="17">
        <v>7770.8077317749849</v>
      </c>
      <c r="Q150" s="17">
        <f t="shared" si="39"/>
        <v>19148.002268225013</v>
      </c>
      <c r="R150" s="10">
        <f t="shared" si="40"/>
        <v>4.3802255551051127E-2</v>
      </c>
      <c r="S150" s="9">
        <f t="shared" si="32"/>
        <v>0.75</v>
      </c>
      <c r="T150" s="17">
        <f t="shared" si="33"/>
        <v>22950.190724999997</v>
      </c>
      <c r="U150" s="17">
        <f t="shared" si="41"/>
        <v>3802.1884567749839</v>
      </c>
      <c r="V150" s="17" t="str">
        <f t="shared" si="42"/>
        <v>Y</v>
      </c>
      <c r="W150" s="17">
        <f t="shared" si="34"/>
        <v>163239.59599999999</v>
      </c>
      <c r="X150" s="17">
        <f t="shared" si="35"/>
        <v>34971.719199999992</v>
      </c>
      <c r="Y150" s="17">
        <f t="shared" si="36"/>
        <v>2885.1668339999992</v>
      </c>
      <c r="Z150" s="17">
        <f t="shared" si="43"/>
        <v>25835.357558999996</v>
      </c>
      <c r="AA150" s="17">
        <f t="shared" si="44"/>
        <v>-1083.4524410000013</v>
      </c>
      <c r="AB150" s="17">
        <f t="shared" si="37"/>
        <v>45975.418995663029</v>
      </c>
      <c r="AC150" s="17">
        <f t="shared" si="38"/>
        <v>9849.5676454545574</v>
      </c>
      <c r="AD150" s="17">
        <v>17877.2</v>
      </c>
      <c r="AE150" s="17">
        <v>6934.59</v>
      </c>
      <c r="AF150" s="17">
        <v>1372486.29</v>
      </c>
      <c r="AG150" s="17">
        <v>365407.07</v>
      </c>
      <c r="AH150" s="17">
        <v>2720094.88</v>
      </c>
      <c r="AI150">
        <v>75.02</v>
      </c>
      <c r="AJ150">
        <v>0</v>
      </c>
      <c r="AK150" s="1">
        <v>6000</v>
      </c>
      <c r="AL150" s="1">
        <v>0</v>
      </c>
    </row>
    <row r="151" spans="1:38" x14ac:dyDescent="0.35">
      <c r="A151" t="s">
        <v>556</v>
      </c>
      <c r="B151" t="s">
        <v>557</v>
      </c>
      <c r="C151" s="2">
        <v>42738</v>
      </c>
      <c r="D151" s="3">
        <v>7.9972602739726026</v>
      </c>
      <c r="E151" s="3" t="s">
        <v>64</v>
      </c>
      <c r="F151" s="3" t="s">
        <v>14</v>
      </c>
      <c r="G151" t="s">
        <v>558</v>
      </c>
      <c r="H151" t="s">
        <v>230</v>
      </c>
      <c r="I151" t="s">
        <v>12</v>
      </c>
      <c r="J151" t="s">
        <v>12</v>
      </c>
      <c r="K151" s="17">
        <v>4158713.9</v>
      </c>
      <c r="L151" s="17">
        <v>1081305.4699999997</v>
      </c>
      <c r="M151" s="10">
        <f t="shared" si="31"/>
        <v>0.26000958373212446</v>
      </c>
      <c r="N151" s="17">
        <v>91135.540000000008</v>
      </c>
      <c r="O151" s="17">
        <v>0</v>
      </c>
      <c r="P151" s="17">
        <v>0</v>
      </c>
      <c r="Q151" s="17">
        <f t="shared" si="39"/>
        <v>91135.540000000008</v>
      </c>
      <c r="R151" s="10">
        <f t="shared" si="40"/>
        <v>8.4282880766338886E-2</v>
      </c>
      <c r="S151" s="9">
        <f t="shared" si="32"/>
        <v>1</v>
      </c>
      <c r="T151" s="17">
        <f t="shared" si="33"/>
        <v>75691.382899999982</v>
      </c>
      <c r="U151" s="17">
        <f t="shared" si="41"/>
        <v>-15444.157100000026</v>
      </c>
      <c r="V151" s="17" t="str">
        <f t="shared" si="42"/>
        <v>N</v>
      </c>
      <c r="W151" s="17">
        <f t="shared" si="34"/>
        <v>332697.11200000002</v>
      </c>
      <c r="X151" s="17">
        <f t="shared" si="35"/>
        <v>86504.43759999999</v>
      </c>
      <c r="Y151" s="17">
        <f t="shared" si="36"/>
        <v>9515.4881359999981</v>
      </c>
      <c r="Z151" s="17">
        <f t="shared" si="43"/>
        <v>85206.871035999982</v>
      </c>
      <c r="AA151" s="17">
        <f t="shared" si="44"/>
        <v>-5928.6689640000259</v>
      </c>
      <c r="AB151" s="17">
        <f t="shared" si="37"/>
        <v>207288.47686378335</v>
      </c>
      <c r="AC151" s="17">
        <f t="shared" si="38"/>
        <v>53896.99058181842</v>
      </c>
      <c r="AD151" s="17">
        <v>3891814.62</v>
      </c>
      <c r="AE151" s="17">
        <v>841026.32</v>
      </c>
      <c r="AF151" s="17">
        <v>4348561.87</v>
      </c>
      <c r="AG151" s="17">
        <v>903605.7</v>
      </c>
      <c r="AH151" s="17">
        <v>6298694.3399999999</v>
      </c>
      <c r="AI151">
        <v>66.03</v>
      </c>
      <c r="AJ151">
        <v>0</v>
      </c>
      <c r="AK151" s="1">
        <v>6000</v>
      </c>
      <c r="AL151" s="1">
        <v>0</v>
      </c>
    </row>
    <row r="152" spans="1:38" x14ac:dyDescent="0.35">
      <c r="A152" t="s">
        <v>559</v>
      </c>
      <c r="B152" t="s">
        <v>560</v>
      </c>
      <c r="C152" s="2">
        <v>34877</v>
      </c>
      <c r="D152" s="3">
        <v>29.534246575342465</v>
      </c>
      <c r="E152" s="3" t="s">
        <v>64</v>
      </c>
      <c r="F152" s="3" t="s">
        <v>14</v>
      </c>
      <c r="G152" t="s">
        <v>561</v>
      </c>
      <c r="H152" t="s">
        <v>357</v>
      </c>
      <c r="I152" t="s">
        <v>12</v>
      </c>
      <c r="J152" t="s">
        <v>12</v>
      </c>
      <c r="K152" s="17">
        <v>1917098.07</v>
      </c>
      <c r="L152" s="17">
        <v>796661.27</v>
      </c>
      <c r="M152" s="10">
        <f t="shared" si="31"/>
        <v>0.41555582495578852</v>
      </c>
      <c r="N152" s="17">
        <v>71215.760000000009</v>
      </c>
      <c r="O152" s="17">
        <v>0</v>
      </c>
      <c r="P152" s="17">
        <v>0</v>
      </c>
      <c r="Q152" s="17">
        <f t="shared" si="39"/>
        <v>71215.760000000009</v>
      </c>
      <c r="R152" s="10">
        <f t="shared" si="40"/>
        <v>8.9392772915896881E-2</v>
      </c>
      <c r="S152" s="9">
        <f t="shared" si="32"/>
        <v>1.2</v>
      </c>
      <c r="T152" s="17">
        <f t="shared" si="33"/>
        <v>66919.546679999999</v>
      </c>
      <c r="U152" s="17">
        <f t="shared" si="41"/>
        <v>-4296.2133200000098</v>
      </c>
      <c r="V152" s="17" t="str">
        <f t="shared" si="42"/>
        <v>N</v>
      </c>
      <c r="W152" s="17">
        <f t="shared" si="34"/>
        <v>153367.8456</v>
      </c>
      <c r="X152" s="17">
        <f t="shared" si="35"/>
        <v>63732.901600000005</v>
      </c>
      <c r="Y152" s="17">
        <f t="shared" si="36"/>
        <v>8412.7430112000002</v>
      </c>
      <c r="Z152" s="17">
        <f t="shared" si="43"/>
        <v>75332.2896912</v>
      </c>
      <c r="AA152" s="17">
        <f t="shared" si="44"/>
        <v>4116.5296911999903</v>
      </c>
      <c r="AB152" s="17">
        <f t="shared" si="37"/>
        <v>0</v>
      </c>
      <c r="AC152" s="17">
        <f t="shared" si="38"/>
        <v>0</v>
      </c>
      <c r="AD152" s="17">
        <v>1618906.7</v>
      </c>
      <c r="AE152" s="17">
        <v>534767.41</v>
      </c>
      <c r="AF152" s="17">
        <v>1799003.23</v>
      </c>
      <c r="AG152" s="17">
        <v>703850.85</v>
      </c>
      <c r="AH152" s="17">
        <v>2137843.27</v>
      </c>
      <c r="AI152">
        <v>89.67</v>
      </c>
      <c r="AJ152">
        <v>0</v>
      </c>
      <c r="AK152" s="1">
        <v>6000</v>
      </c>
      <c r="AL152" s="1">
        <v>0</v>
      </c>
    </row>
    <row r="153" spans="1:38" x14ac:dyDescent="0.35">
      <c r="A153" t="s">
        <v>562</v>
      </c>
      <c r="B153" t="s">
        <v>563</v>
      </c>
      <c r="C153" s="2">
        <v>43479</v>
      </c>
      <c r="D153" s="3">
        <v>5.9671232876712326</v>
      </c>
      <c r="E153" s="3" t="s">
        <v>64</v>
      </c>
      <c r="F153" s="3" t="s">
        <v>14</v>
      </c>
      <c r="G153" t="s">
        <v>564</v>
      </c>
      <c r="H153" t="s">
        <v>565</v>
      </c>
      <c r="I153" t="s">
        <v>12</v>
      </c>
      <c r="J153" t="s">
        <v>12</v>
      </c>
      <c r="K153" s="17">
        <v>1438542.44</v>
      </c>
      <c r="L153" s="17">
        <v>462380.08</v>
      </c>
      <c r="M153" s="10">
        <f t="shared" si="31"/>
        <v>0.32142261996802823</v>
      </c>
      <c r="N153" s="17">
        <v>34418.01</v>
      </c>
      <c r="O153" s="17">
        <v>0</v>
      </c>
      <c r="P153" s="17">
        <v>1105.7659994999995</v>
      </c>
      <c r="Q153" s="17">
        <f t="shared" si="39"/>
        <v>33312.244000500003</v>
      </c>
      <c r="R153" s="10">
        <f t="shared" si="40"/>
        <v>7.2045153849404589E-2</v>
      </c>
      <c r="S153" s="9">
        <f t="shared" si="32"/>
        <v>1.2</v>
      </c>
      <c r="T153" s="17">
        <f t="shared" si="33"/>
        <v>38839.926720000003</v>
      </c>
      <c r="U153" s="17">
        <f t="shared" si="41"/>
        <v>5527.6827195000005</v>
      </c>
      <c r="V153" s="17" t="str">
        <f t="shared" si="42"/>
        <v>Y</v>
      </c>
      <c r="W153" s="17">
        <f t="shared" si="34"/>
        <v>115083.3952</v>
      </c>
      <c r="X153" s="17">
        <f t="shared" si="35"/>
        <v>36990.406400000007</v>
      </c>
      <c r="Y153" s="17">
        <f t="shared" si="36"/>
        <v>4882.7336448000005</v>
      </c>
      <c r="Z153" s="17">
        <f t="shared" si="43"/>
        <v>43722.660364800002</v>
      </c>
      <c r="AA153" s="17">
        <f t="shared" si="44"/>
        <v>9304.6503647999998</v>
      </c>
      <c r="AB153" s="17">
        <f t="shared" si="37"/>
        <v>0</v>
      </c>
      <c r="AC153" s="17">
        <f t="shared" si="38"/>
        <v>0</v>
      </c>
      <c r="AD153" s="17">
        <v>2073730.89</v>
      </c>
      <c r="AE153" s="17">
        <v>448207.98</v>
      </c>
      <c r="AF153" s="17">
        <v>1919181.9</v>
      </c>
      <c r="AG153" s="17">
        <v>582657.67000000004</v>
      </c>
      <c r="AH153" s="17">
        <v>2399037.77</v>
      </c>
      <c r="AI153">
        <v>59.96</v>
      </c>
      <c r="AJ153">
        <v>0</v>
      </c>
      <c r="AK153" s="1">
        <v>6000</v>
      </c>
      <c r="AL153" s="1">
        <v>0</v>
      </c>
    </row>
    <row r="154" spans="1:38" x14ac:dyDescent="0.35">
      <c r="A154" t="s">
        <v>566</v>
      </c>
      <c r="B154" t="s">
        <v>567</v>
      </c>
      <c r="C154" s="2">
        <v>43836</v>
      </c>
      <c r="D154" s="3">
        <v>4.9890410958904106</v>
      </c>
      <c r="E154" s="3" t="s">
        <v>64</v>
      </c>
      <c r="F154" s="3" t="s">
        <v>14</v>
      </c>
      <c r="G154" t="s">
        <v>568</v>
      </c>
      <c r="H154" t="s">
        <v>124</v>
      </c>
      <c r="I154" t="s">
        <v>12</v>
      </c>
      <c r="J154" t="s">
        <v>12</v>
      </c>
      <c r="K154" s="17">
        <v>2224983.27</v>
      </c>
      <c r="L154" s="17">
        <v>666569.61</v>
      </c>
      <c r="M154" s="10">
        <f t="shared" si="31"/>
        <v>0.29958409979415263</v>
      </c>
      <c r="N154" s="17">
        <v>54825.450000000004</v>
      </c>
      <c r="O154" s="17">
        <v>0</v>
      </c>
      <c r="P154" s="17">
        <v>0</v>
      </c>
      <c r="Q154" s="17">
        <f t="shared" si="39"/>
        <v>54825.450000000004</v>
      </c>
      <c r="R154" s="10">
        <f t="shared" si="40"/>
        <v>8.2250149387998656E-2</v>
      </c>
      <c r="S154" s="9">
        <f t="shared" si="32"/>
        <v>1.2</v>
      </c>
      <c r="T154" s="17">
        <f t="shared" si="33"/>
        <v>55991.847239999996</v>
      </c>
      <c r="U154" s="17">
        <f t="shared" si="41"/>
        <v>1166.3972399999911</v>
      </c>
      <c r="V154" s="17" t="str">
        <f t="shared" si="42"/>
        <v>Y</v>
      </c>
      <c r="W154" s="17">
        <f t="shared" si="34"/>
        <v>177998.66159999999</v>
      </c>
      <c r="X154" s="17">
        <f t="shared" si="35"/>
        <v>53325.568800000001</v>
      </c>
      <c r="Y154" s="17">
        <f t="shared" si="36"/>
        <v>7038.9750816000005</v>
      </c>
      <c r="Z154" s="17">
        <f t="shared" si="43"/>
        <v>63030.822321599997</v>
      </c>
      <c r="AA154" s="17">
        <f t="shared" si="44"/>
        <v>8205.3723215999926</v>
      </c>
      <c r="AB154" s="17">
        <f t="shared" si="37"/>
        <v>0</v>
      </c>
      <c r="AC154" s="17">
        <f t="shared" si="38"/>
        <v>0</v>
      </c>
      <c r="AD154" s="17">
        <v>1515178.03</v>
      </c>
      <c r="AE154" s="17">
        <v>365070.67</v>
      </c>
      <c r="AF154" s="17">
        <v>2175976.89</v>
      </c>
      <c r="AG154" s="17">
        <v>611803.74</v>
      </c>
      <c r="AH154" s="17">
        <v>2679632.7999999998</v>
      </c>
      <c r="AI154">
        <v>83.03</v>
      </c>
      <c r="AJ154">
        <v>0</v>
      </c>
      <c r="AK154" s="1">
        <v>6000</v>
      </c>
      <c r="AL154" s="1">
        <v>0</v>
      </c>
    </row>
    <row r="155" spans="1:38" x14ac:dyDescent="0.35">
      <c r="A155" t="s">
        <v>569</v>
      </c>
      <c r="B155" t="s">
        <v>570</v>
      </c>
      <c r="C155" s="2">
        <v>44736</v>
      </c>
      <c r="D155" s="3">
        <v>2.5232876712328767</v>
      </c>
      <c r="E155" s="3" t="s">
        <v>64</v>
      </c>
      <c r="F155" s="3" t="s">
        <v>14</v>
      </c>
      <c r="G155" t="s">
        <v>571</v>
      </c>
      <c r="H155" t="s">
        <v>124</v>
      </c>
      <c r="I155" t="s">
        <v>12</v>
      </c>
      <c r="J155" t="s">
        <v>12</v>
      </c>
      <c r="K155" s="17">
        <v>1538185.31</v>
      </c>
      <c r="L155" s="17">
        <v>409514.38</v>
      </c>
      <c r="M155" s="10">
        <f t="shared" si="31"/>
        <v>0.26623214858292982</v>
      </c>
      <c r="N155" s="17">
        <v>26286.229999999996</v>
      </c>
      <c r="O155" s="17">
        <v>0</v>
      </c>
      <c r="P155" s="17">
        <v>3207.5921703075001</v>
      </c>
      <c r="Q155" s="17">
        <f t="shared" si="39"/>
        <v>23078.637829692496</v>
      </c>
      <c r="R155" s="10">
        <f t="shared" si="40"/>
        <v>5.6356110937282586E-2</v>
      </c>
      <c r="S155" s="9">
        <f t="shared" si="32"/>
        <v>1</v>
      </c>
      <c r="T155" s="17">
        <f t="shared" si="33"/>
        <v>28666.006600000004</v>
      </c>
      <c r="U155" s="17">
        <f t="shared" si="41"/>
        <v>5587.3687703075084</v>
      </c>
      <c r="V155" s="17" t="str">
        <f t="shared" si="42"/>
        <v>Y</v>
      </c>
      <c r="W155" s="17">
        <f t="shared" si="34"/>
        <v>123054.8248</v>
      </c>
      <c r="X155" s="17">
        <f t="shared" si="35"/>
        <v>32761.150399999999</v>
      </c>
      <c r="Y155" s="17">
        <f t="shared" si="36"/>
        <v>3603.7265439999996</v>
      </c>
      <c r="Z155" s="17">
        <f t="shared" si="43"/>
        <v>32269.733144000005</v>
      </c>
      <c r="AA155" s="17">
        <f t="shared" si="44"/>
        <v>5983.5031440000093</v>
      </c>
      <c r="AB155" s="17">
        <f t="shared" si="37"/>
        <v>0</v>
      </c>
      <c r="AC155" s="17">
        <f t="shared" si="38"/>
        <v>0</v>
      </c>
      <c r="AD155" s="17">
        <v>53560.1</v>
      </c>
      <c r="AE155" s="17">
        <v>8334.57</v>
      </c>
      <c r="AF155" s="17">
        <v>899379.37</v>
      </c>
      <c r="AG155" s="17">
        <v>303502.07</v>
      </c>
      <c r="AH155" s="17">
        <v>1313997.5</v>
      </c>
      <c r="AI155">
        <v>117.06</v>
      </c>
      <c r="AJ155">
        <v>200</v>
      </c>
      <c r="AK155" s="1">
        <v>6000</v>
      </c>
      <c r="AL155" s="1">
        <v>12000</v>
      </c>
    </row>
    <row r="156" spans="1:38" x14ac:dyDescent="0.35">
      <c r="A156" t="s">
        <v>572</v>
      </c>
      <c r="B156" t="s">
        <v>573</v>
      </c>
      <c r="C156" s="2">
        <v>44446</v>
      </c>
      <c r="D156" s="3">
        <v>3.3178082191780822</v>
      </c>
      <c r="E156" s="3" t="s">
        <v>64</v>
      </c>
      <c r="F156" s="3" t="s">
        <v>14</v>
      </c>
      <c r="G156" t="s">
        <v>574</v>
      </c>
      <c r="H156" t="s">
        <v>164</v>
      </c>
      <c r="I156" t="s">
        <v>12</v>
      </c>
      <c r="J156" t="s">
        <v>12</v>
      </c>
      <c r="K156" s="17">
        <v>1600866.91</v>
      </c>
      <c r="L156" s="17">
        <v>451107.18000000005</v>
      </c>
      <c r="M156" s="10">
        <f t="shared" si="31"/>
        <v>0.28178930876895947</v>
      </c>
      <c r="N156" s="17">
        <v>32965.440000000002</v>
      </c>
      <c r="O156" s="17">
        <v>0</v>
      </c>
      <c r="P156" s="17">
        <v>597.07218749999902</v>
      </c>
      <c r="Q156" s="17">
        <f t="shared" si="39"/>
        <v>32368.367812500004</v>
      </c>
      <c r="R156" s="10">
        <f t="shared" si="40"/>
        <v>7.1753164763416089E-2</v>
      </c>
      <c r="S156" s="9">
        <f t="shared" si="32"/>
        <v>1</v>
      </c>
      <c r="T156" s="17">
        <f t="shared" si="33"/>
        <v>31577.502600000007</v>
      </c>
      <c r="U156" s="17">
        <f t="shared" si="41"/>
        <v>-790.86521249999714</v>
      </c>
      <c r="V156" s="17" t="str">
        <f t="shared" si="42"/>
        <v>N</v>
      </c>
      <c r="W156" s="17">
        <f t="shared" si="34"/>
        <v>128069.35279999999</v>
      </c>
      <c r="X156" s="17">
        <f t="shared" si="35"/>
        <v>36088.574400000005</v>
      </c>
      <c r="Y156" s="17">
        <f t="shared" si="36"/>
        <v>3969.7431840000004</v>
      </c>
      <c r="Z156" s="17">
        <f t="shared" si="43"/>
        <v>35547.245784000006</v>
      </c>
      <c r="AA156" s="17">
        <f t="shared" si="44"/>
        <v>2581.8057840000038</v>
      </c>
      <c r="AB156" s="17">
        <f t="shared" si="37"/>
        <v>0</v>
      </c>
      <c r="AC156" s="17">
        <f t="shared" si="38"/>
        <v>0</v>
      </c>
      <c r="AD156" s="17">
        <v>314214.07</v>
      </c>
      <c r="AE156" s="17">
        <v>81365.59</v>
      </c>
      <c r="AF156" s="17">
        <v>1418679.65</v>
      </c>
      <c r="AG156" s="17">
        <v>362316.12</v>
      </c>
      <c r="AH156" s="17">
        <v>1659126.12</v>
      </c>
      <c r="AI156">
        <v>96.49</v>
      </c>
      <c r="AJ156">
        <v>0</v>
      </c>
      <c r="AK156" s="1">
        <v>6000</v>
      </c>
      <c r="AL156" s="1">
        <v>0</v>
      </c>
    </row>
    <row r="157" spans="1:38" x14ac:dyDescent="0.35">
      <c r="A157" t="s">
        <v>575</v>
      </c>
      <c r="B157" t="s">
        <v>576</v>
      </c>
      <c r="C157" s="2">
        <v>45208</v>
      </c>
      <c r="D157" s="3">
        <v>1.2301369863013698</v>
      </c>
      <c r="E157" s="3" t="s">
        <v>64</v>
      </c>
      <c r="F157" s="3" t="s">
        <v>14</v>
      </c>
      <c r="G157" t="s">
        <v>577</v>
      </c>
      <c r="H157" t="s">
        <v>388</v>
      </c>
      <c r="I157" t="s">
        <v>12</v>
      </c>
      <c r="J157" t="s">
        <v>12</v>
      </c>
      <c r="K157" s="17">
        <v>416605.31</v>
      </c>
      <c r="L157" s="17">
        <v>107571.12000000001</v>
      </c>
      <c r="M157" s="10">
        <f t="shared" si="31"/>
        <v>0.25820871078191493</v>
      </c>
      <c r="N157" s="17">
        <v>13392.810000000001</v>
      </c>
      <c r="O157" s="17">
        <v>7407.7599999999993</v>
      </c>
      <c r="P157" s="17">
        <v>0</v>
      </c>
      <c r="Q157" s="17">
        <f t="shared" si="39"/>
        <v>5985.050000000002</v>
      </c>
      <c r="R157" s="10">
        <f t="shared" si="40"/>
        <v>5.5638074605897953E-2</v>
      </c>
      <c r="S157" s="9">
        <f t="shared" si="32"/>
        <v>1</v>
      </c>
      <c r="T157" s="17">
        <f t="shared" si="33"/>
        <v>7529.9784000000018</v>
      </c>
      <c r="U157" s="17">
        <f t="shared" si="41"/>
        <v>1544.9283999999998</v>
      </c>
      <c r="V157" s="17" t="str">
        <f t="shared" si="42"/>
        <v>Y</v>
      </c>
      <c r="W157" s="17">
        <f t="shared" si="34"/>
        <v>33328.424800000001</v>
      </c>
      <c r="X157" s="17">
        <f t="shared" si="35"/>
        <v>8605.6896000000015</v>
      </c>
      <c r="Y157" s="17">
        <f t="shared" si="36"/>
        <v>946.62585600000023</v>
      </c>
      <c r="Z157" s="17">
        <f t="shared" si="43"/>
        <v>8476.6042560000024</v>
      </c>
      <c r="AA157" s="17">
        <f t="shared" si="44"/>
        <v>-4916.205743999999</v>
      </c>
      <c r="AB157" s="17">
        <f t="shared" si="37"/>
        <v>173087.80697432376</v>
      </c>
      <c r="AC157" s="17">
        <f t="shared" si="38"/>
        <v>44692.779490909081</v>
      </c>
      <c r="AD157" s="17">
        <v>0</v>
      </c>
      <c r="AE157" s="17">
        <v>0</v>
      </c>
      <c r="AF157" s="17">
        <v>0</v>
      </c>
      <c r="AG157" s="17">
        <v>0</v>
      </c>
      <c r="AH157" s="17">
        <v>846932.46</v>
      </c>
      <c r="AI157">
        <v>49.19</v>
      </c>
      <c r="AJ157">
        <v>0</v>
      </c>
      <c r="AK157" s="1">
        <v>6000</v>
      </c>
      <c r="AL157" s="1">
        <v>0</v>
      </c>
    </row>
    <row r="158" spans="1:38" x14ac:dyDescent="0.35">
      <c r="A158" t="s">
        <v>578</v>
      </c>
      <c r="B158" t="s">
        <v>579</v>
      </c>
      <c r="C158" s="2">
        <v>44900</v>
      </c>
      <c r="D158" s="3">
        <v>2.0739726027397261</v>
      </c>
      <c r="E158" s="3" t="s">
        <v>64</v>
      </c>
      <c r="F158" s="3" t="s">
        <v>14</v>
      </c>
      <c r="G158" t="s">
        <v>580</v>
      </c>
      <c r="H158" t="s">
        <v>205</v>
      </c>
      <c r="I158" t="s">
        <v>12</v>
      </c>
      <c r="J158" t="s">
        <v>12</v>
      </c>
      <c r="K158" s="17">
        <v>1036121.09</v>
      </c>
      <c r="L158" s="17">
        <v>265837.18</v>
      </c>
      <c r="M158" s="10">
        <f t="shared" si="31"/>
        <v>0.25656960616446867</v>
      </c>
      <c r="N158" s="17">
        <v>22554.37</v>
      </c>
      <c r="O158" s="17">
        <v>3836.25</v>
      </c>
      <c r="P158" s="17">
        <v>0</v>
      </c>
      <c r="Q158" s="17">
        <f t="shared" si="39"/>
        <v>18718.12</v>
      </c>
      <c r="R158" s="10">
        <f t="shared" si="40"/>
        <v>7.0411971718929614E-2</v>
      </c>
      <c r="S158" s="9">
        <f t="shared" si="32"/>
        <v>1</v>
      </c>
      <c r="T158" s="17">
        <f t="shared" si="33"/>
        <v>18608.602600000002</v>
      </c>
      <c r="U158" s="17">
        <f t="shared" si="41"/>
        <v>-109.517399999997</v>
      </c>
      <c r="V158" s="17" t="str">
        <f t="shared" si="42"/>
        <v>N</v>
      </c>
      <c r="W158" s="17">
        <f t="shared" si="34"/>
        <v>82889.6872</v>
      </c>
      <c r="X158" s="17">
        <f t="shared" si="35"/>
        <v>21266.974399999999</v>
      </c>
      <c r="Y158" s="17">
        <f t="shared" si="36"/>
        <v>2339.3671839999997</v>
      </c>
      <c r="Z158" s="17">
        <f t="shared" si="43"/>
        <v>20947.969784000001</v>
      </c>
      <c r="AA158" s="17">
        <f t="shared" si="44"/>
        <v>-1606.4002159999982</v>
      </c>
      <c r="AB158" s="17">
        <f t="shared" si="37"/>
        <v>56918.816478641471</v>
      </c>
      <c r="AC158" s="17">
        <f t="shared" si="38"/>
        <v>14603.638327272711</v>
      </c>
      <c r="AD158" s="17">
        <v>0</v>
      </c>
      <c r="AE158" s="17">
        <v>0</v>
      </c>
      <c r="AF158" s="17">
        <v>412726.14</v>
      </c>
      <c r="AG158" s="17">
        <v>103909.63</v>
      </c>
      <c r="AH158" s="17">
        <v>737577.68</v>
      </c>
      <c r="AI158">
        <v>140.47999999999999</v>
      </c>
      <c r="AJ158">
        <v>200</v>
      </c>
      <c r="AK158" s="1">
        <v>6000</v>
      </c>
      <c r="AL158" s="1">
        <v>12000</v>
      </c>
    </row>
    <row r="159" spans="1:38" x14ac:dyDescent="0.35">
      <c r="A159" t="s">
        <v>581</v>
      </c>
      <c r="B159" t="s">
        <v>582</v>
      </c>
      <c r="C159" s="2">
        <v>44810</v>
      </c>
      <c r="D159" s="3">
        <v>2.3205479452054796</v>
      </c>
      <c r="E159" s="3" t="s">
        <v>64</v>
      </c>
      <c r="F159" s="3" t="s">
        <v>14</v>
      </c>
      <c r="G159" t="s">
        <v>583</v>
      </c>
      <c r="H159" t="s">
        <v>226</v>
      </c>
      <c r="I159" t="s">
        <v>12</v>
      </c>
      <c r="J159" t="s">
        <v>12</v>
      </c>
      <c r="K159" s="17">
        <v>2020991.09</v>
      </c>
      <c r="L159" s="17">
        <v>577081.68000000017</v>
      </c>
      <c r="M159" s="10">
        <f t="shared" si="31"/>
        <v>0.28554390113615008</v>
      </c>
      <c r="N159" s="17">
        <v>44767.55</v>
      </c>
      <c r="O159" s="17">
        <v>0</v>
      </c>
      <c r="P159" s="17">
        <v>302.26906874999986</v>
      </c>
      <c r="Q159" s="17">
        <f t="shared" si="39"/>
        <v>44465.280931250003</v>
      </c>
      <c r="R159" s="10">
        <f t="shared" si="40"/>
        <v>7.705197110268687E-2</v>
      </c>
      <c r="S159" s="9">
        <f t="shared" si="32"/>
        <v>1</v>
      </c>
      <c r="T159" s="17">
        <f t="shared" si="33"/>
        <v>40395.717600000018</v>
      </c>
      <c r="U159" s="17">
        <f t="shared" si="41"/>
        <v>-4069.5633312499849</v>
      </c>
      <c r="V159" s="17" t="str">
        <f t="shared" si="42"/>
        <v>N</v>
      </c>
      <c r="W159" s="17">
        <f t="shared" si="34"/>
        <v>161679.28720000002</v>
      </c>
      <c r="X159" s="17">
        <f t="shared" si="35"/>
        <v>46166.534400000019</v>
      </c>
      <c r="Y159" s="17">
        <f t="shared" si="36"/>
        <v>5078.3187840000019</v>
      </c>
      <c r="Z159" s="17">
        <f t="shared" si="43"/>
        <v>45474.036384000021</v>
      </c>
      <c r="AA159" s="17">
        <f t="shared" si="44"/>
        <v>706.48638400001801</v>
      </c>
      <c r="AB159" s="17">
        <f t="shared" si="37"/>
        <v>0</v>
      </c>
      <c r="AC159" s="17">
        <f t="shared" si="38"/>
        <v>0</v>
      </c>
      <c r="AD159" s="17">
        <v>1065.25</v>
      </c>
      <c r="AE159" s="17">
        <v>467.23</v>
      </c>
      <c r="AF159" s="17">
        <v>383326.93</v>
      </c>
      <c r="AG159" s="17">
        <v>86296.63</v>
      </c>
      <c r="AH159" s="17">
        <v>1867738.92</v>
      </c>
      <c r="AI159">
        <v>108.21</v>
      </c>
      <c r="AJ159">
        <v>149.08000000000001</v>
      </c>
      <c r="AK159" s="1">
        <v>6000</v>
      </c>
      <c r="AL159" s="1">
        <v>8944.5</v>
      </c>
    </row>
    <row r="160" spans="1:38" x14ac:dyDescent="0.35">
      <c r="A160" t="s">
        <v>584</v>
      </c>
      <c r="B160" t="s">
        <v>585</v>
      </c>
      <c r="C160" s="2">
        <v>42177</v>
      </c>
      <c r="D160" s="3">
        <v>9.5342465753424666</v>
      </c>
      <c r="E160" s="3" t="s">
        <v>64</v>
      </c>
      <c r="F160" s="3" t="s">
        <v>14</v>
      </c>
      <c r="G160" t="s">
        <v>586</v>
      </c>
      <c r="H160" t="s">
        <v>234</v>
      </c>
      <c r="I160" t="s">
        <v>12</v>
      </c>
      <c r="J160" t="s">
        <v>12</v>
      </c>
      <c r="K160" s="17">
        <v>2865342.25</v>
      </c>
      <c r="L160" s="17">
        <v>695165.23999999987</v>
      </c>
      <c r="M160" s="10">
        <f t="shared" si="31"/>
        <v>0.24261159029082821</v>
      </c>
      <c r="N160" s="17">
        <v>52823.170000000006</v>
      </c>
      <c r="O160" s="17">
        <v>0</v>
      </c>
      <c r="P160" s="17">
        <v>0</v>
      </c>
      <c r="Q160" s="17">
        <f t="shared" si="39"/>
        <v>52823.170000000006</v>
      </c>
      <c r="R160" s="10">
        <f t="shared" si="40"/>
        <v>7.5986494951905265E-2</v>
      </c>
      <c r="S160" s="9">
        <f t="shared" si="32"/>
        <v>1</v>
      </c>
      <c r="T160" s="17">
        <f t="shared" si="33"/>
        <v>48661.566799999993</v>
      </c>
      <c r="U160" s="17">
        <f t="shared" si="41"/>
        <v>-4161.6032000000123</v>
      </c>
      <c r="V160" s="17" t="str">
        <f t="shared" si="42"/>
        <v>N</v>
      </c>
      <c r="W160" s="17">
        <f t="shared" si="34"/>
        <v>229227.38</v>
      </c>
      <c r="X160" s="17">
        <f t="shared" si="35"/>
        <v>55613.219199999992</v>
      </c>
      <c r="Y160" s="17">
        <f t="shared" si="36"/>
        <v>6117.4541119999994</v>
      </c>
      <c r="Z160" s="17">
        <f t="shared" si="43"/>
        <v>54779.020911999993</v>
      </c>
      <c r="AA160" s="17">
        <f t="shared" si="44"/>
        <v>1955.8509119999871</v>
      </c>
      <c r="AB160" s="17">
        <f t="shared" si="37"/>
        <v>0</v>
      </c>
      <c r="AC160" s="17">
        <f t="shared" si="38"/>
        <v>0</v>
      </c>
      <c r="AD160" s="17">
        <v>3778083.3600000003</v>
      </c>
      <c r="AE160" s="17">
        <v>736430.62</v>
      </c>
      <c r="AF160" s="17">
        <v>3453164.55</v>
      </c>
      <c r="AG160" s="17">
        <v>769411.01</v>
      </c>
      <c r="AH160" s="17">
        <v>3978955.73</v>
      </c>
      <c r="AI160">
        <v>72.010000000000005</v>
      </c>
      <c r="AJ160">
        <v>0</v>
      </c>
      <c r="AK160" s="1">
        <v>6000</v>
      </c>
      <c r="AL160" s="1">
        <v>0</v>
      </c>
    </row>
    <row r="161" spans="1:38" x14ac:dyDescent="0.35">
      <c r="A161" t="s">
        <v>587</v>
      </c>
      <c r="B161" t="s">
        <v>588</v>
      </c>
      <c r="C161" s="2">
        <v>33574</v>
      </c>
      <c r="D161" s="3">
        <v>33.104109589041094</v>
      </c>
      <c r="E161" s="3" t="s">
        <v>64</v>
      </c>
      <c r="F161" s="3" t="s">
        <v>14</v>
      </c>
      <c r="G161" t="s">
        <v>589</v>
      </c>
      <c r="H161" t="s">
        <v>139</v>
      </c>
      <c r="I161" t="s">
        <v>12</v>
      </c>
      <c r="J161" t="s">
        <v>12</v>
      </c>
      <c r="K161" s="17">
        <v>2368241.1</v>
      </c>
      <c r="L161" s="17">
        <v>778705.55999999994</v>
      </c>
      <c r="M161" s="10">
        <f t="shared" si="31"/>
        <v>0.32881177511867349</v>
      </c>
      <c r="N161" s="17">
        <v>67353.51999999999</v>
      </c>
      <c r="O161" s="17">
        <v>0</v>
      </c>
      <c r="P161" s="17">
        <v>1135.0106475000066</v>
      </c>
      <c r="Q161" s="17">
        <f t="shared" si="39"/>
        <v>66218.509352499983</v>
      </c>
      <c r="R161" s="10">
        <f t="shared" si="40"/>
        <v>8.5036646396232207E-2</v>
      </c>
      <c r="S161" s="9">
        <f t="shared" si="32"/>
        <v>1.2</v>
      </c>
      <c r="T161" s="17">
        <f t="shared" si="33"/>
        <v>65411.267039999992</v>
      </c>
      <c r="U161" s="17">
        <f t="shared" si="41"/>
        <v>-807.24231249999139</v>
      </c>
      <c r="V161" s="17" t="str">
        <f t="shared" si="42"/>
        <v>N</v>
      </c>
      <c r="W161" s="17">
        <f t="shared" si="34"/>
        <v>189459.288</v>
      </c>
      <c r="X161" s="17">
        <f t="shared" si="35"/>
        <v>62296.444799999997</v>
      </c>
      <c r="Y161" s="17">
        <f t="shared" si="36"/>
        <v>8223.1307135999996</v>
      </c>
      <c r="Z161" s="17">
        <f t="shared" si="43"/>
        <v>73634.397753599987</v>
      </c>
      <c r="AA161" s="17">
        <f t="shared" si="44"/>
        <v>6280.877753599998</v>
      </c>
      <c r="AB161" s="17">
        <f t="shared" si="37"/>
        <v>0</v>
      </c>
      <c r="AC161" s="17">
        <f t="shared" si="38"/>
        <v>0</v>
      </c>
      <c r="AD161" s="17">
        <v>2441139.2599999998</v>
      </c>
      <c r="AE161" s="17">
        <v>630412.80000000005</v>
      </c>
      <c r="AF161" s="17">
        <v>2659819.29</v>
      </c>
      <c r="AG161" s="17">
        <v>808553.98</v>
      </c>
      <c r="AH161" s="17">
        <v>3301496.13</v>
      </c>
      <c r="AI161">
        <v>71.73</v>
      </c>
      <c r="AJ161">
        <v>0</v>
      </c>
      <c r="AK161" s="1">
        <v>6000</v>
      </c>
      <c r="AL161" s="1">
        <v>0</v>
      </c>
    </row>
    <row r="162" spans="1:38" x14ac:dyDescent="0.35">
      <c r="A162" t="s">
        <v>590</v>
      </c>
      <c r="B162" t="s">
        <v>591</v>
      </c>
      <c r="C162" s="2">
        <v>43108</v>
      </c>
      <c r="D162" s="3">
        <v>6.9835616438356167</v>
      </c>
      <c r="E162" s="3" t="s">
        <v>64</v>
      </c>
      <c r="F162" s="3" t="s">
        <v>14</v>
      </c>
      <c r="G162" t="s">
        <v>592</v>
      </c>
      <c r="H162" t="s">
        <v>357</v>
      </c>
      <c r="I162" t="s">
        <v>12</v>
      </c>
      <c r="J162" t="s">
        <v>12</v>
      </c>
      <c r="K162" s="17">
        <v>1120084.72</v>
      </c>
      <c r="L162" s="17">
        <v>340076.72000000009</v>
      </c>
      <c r="M162" s="10">
        <f t="shared" si="31"/>
        <v>0.30361696211693712</v>
      </c>
      <c r="N162" s="17">
        <v>23686.129999999997</v>
      </c>
      <c r="O162" s="17">
        <v>0</v>
      </c>
      <c r="P162" s="17">
        <v>0</v>
      </c>
      <c r="Q162" s="17">
        <f t="shared" si="39"/>
        <v>23686.129999999997</v>
      </c>
      <c r="R162" s="10">
        <f t="shared" si="40"/>
        <v>6.9649372059339992E-2</v>
      </c>
      <c r="S162" s="9">
        <f t="shared" si="32"/>
        <v>1.2</v>
      </c>
      <c r="T162" s="17">
        <f t="shared" si="33"/>
        <v>28566.444480000009</v>
      </c>
      <c r="U162" s="17">
        <f t="shared" si="41"/>
        <v>4880.3144800000118</v>
      </c>
      <c r="V162" s="17" t="str">
        <f t="shared" si="42"/>
        <v>Y</v>
      </c>
      <c r="W162" s="17">
        <f t="shared" si="34"/>
        <v>89606.777600000001</v>
      </c>
      <c r="X162" s="17">
        <f t="shared" si="35"/>
        <v>27206.137600000009</v>
      </c>
      <c r="Y162" s="17">
        <f t="shared" si="36"/>
        <v>3591.2101632000013</v>
      </c>
      <c r="Z162" s="17">
        <f t="shared" si="43"/>
        <v>32157.65464320001</v>
      </c>
      <c r="AA162" s="17">
        <f t="shared" si="44"/>
        <v>8471.5246432000131</v>
      </c>
      <c r="AB162" s="17">
        <f t="shared" si="37"/>
        <v>0</v>
      </c>
      <c r="AC162" s="17">
        <f t="shared" si="38"/>
        <v>0</v>
      </c>
      <c r="AD162" s="17">
        <v>1338327.8999999999</v>
      </c>
      <c r="AE162" s="17">
        <v>452254.27</v>
      </c>
      <c r="AF162" s="17">
        <v>1059329.6100000001</v>
      </c>
      <c r="AG162" s="17">
        <v>340521.33</v>
      </c>
      <c r="AH162" s="17">
        <v>1303240.95</v>
      </c>
      <c r="AI162">
        <v>85.95</v>
      </c>
      <c r="AJ162">
        <v>0</v>
      </c>
      <c r="AK162" s="1">
        <v>6000</v>
      </c>
      <c r="AL162" s="1">
        <v>0</v>
      </c>
    </row>
    <row r="163" spans="1:38" x14ac:dyDescent="0.35">
      <c r="A163" t="s">
        <v>593</v>
      </c>
      <c r="B163" t="s">
        <v>594</v>
      </c>
      <c r="C163" s="2">
        <v>45201</v>
      </c>
      <c r="D163" s="3">
        <v>1.2493150684931507</v>
      </c>
      <c r="E163" s="3" t="s">
        <v>64</v>
      </c>
      <c r="F163" s="3" t="s">
        <v>14</v>
      </c>
      <c r="G163" t="s">
        <v>595</v>
      </c>
      <c r="H163" t="s">
        <v>596</v>
      </c>
      <c r="I163" t="s">
        <v>12</v>
      </c>
      <c r="J163" t="s">
        <v>12</v>
      </c>
      <c r="K163" s="17">
        <v>1278068.1399999999</v>
      </c>
      <c r="L163" s="17">
        <v>400461.29000000004</v>
      </c>
      <c r="M163" s="10">
        <f t="shared" si="31"/>
        <v>0.31333328597018317</v>
      </c>
      <c r="N163" s="17">
        <v>28703.61</v>
      </c>
      <c r="O163" s="17">
        <v>0</v>
      </c>
      <c r="P163" s="17">
        <v>12281.783003774995</v>
      </c>
      <c r="Q163" s="17">
        <f t="shared" si="39"/>
        <v>16421.826996225005</v>
      </c>
      <c r="R163" s="10">
        <f t="shared" si="40"/>
        <v>4.1007276873689845E-2</v>
      </c>
      <c r="S163" s="9">
        <f t="shared" si="32"/>
        <v>1.2</v>
      </c>
      <c r="T163" s="17">
        <f t="shared" si="33"/>
        <v>33638.748360000005</v>
      </c>
      <c r="U163" s="17">
        <f t="shared" si="41"/>
        <v>17216.921363775</v>
      </c>
      <c r="V163" s="17" t="str">
        <f t="shared" si="42"/>
        <v>Y</v>
      </c>
      <c r="W163" s="17">
        <f t="shared" si="34"/>
        <v>102245.4512</v>
      </c>
      <c r="X163" s="17">
        <f t="shared" si="35"/>
        <v>32036.903200000008</v>
      </c>
      <c r="Y163" s="17">
        <f t="shared" si="36"/>
        <v>4228.871222400001</v>
      </c>
      <c r="Z163" s="17">
        <f t="shared" si="43"/>
        <v>37867.619582400002</v>
      </c>
      <c r="AA163" s="17">
        <f t="shared" si="44"/>
        <v>9164.0095824000018</v>
      </c>
      <c r="AB163" s="17">
        <f t="shared" si="37"/>
        <v>0</v>
      </c>
      <c r="AC163" s="17">
        <f t="shared" si="38"/>
        <v>0</v>
      </c>
      <c r="AD163" s="17">
        <v>2137958.42</v>
      </c>
      <c r="AE163" s="17">
        <v>329828.19</v>
      </c>
      <c r="AF163" s="17">
        <v>210192.88</v>
      </c>
      <c r="AG163" s="17">
        <v>76878.19</v>
      </c>
      <c r="AH163" s="17">
        <v>1323294.96</v>
      </c>
      <c r="AI163">
        <v>96.58</v>
      </c>
      <c r="AJ163">
        <v>0</v>
      </c>
      <c r="AK163" s="1">
        <v>6000</v>
      </c>
      <c r="AL163" s="1">
        <v>0</v>
      </c>
    </row>
    <row r="164" spans="1:38" x14ac:dyDescent="0.35">
      <c r="A164" t="s">
        <v>597</v>
      </c>
      <c r="B164" t="s">
        <v>598</v>
      </c>
      <c r="C164" s="2">
        <v>44417</v>
      </c>
      <c r="D164" s="3">
        <v>3.3972602739726026</v>
      </c>
      <c r="E164" s="3" t="s">
        <v>64</v>
      </c>
      <c r="F164" s="3" t="s">
        <v>14</v>
      </c>
      <c r="G164" t="s">
        <v>599</v>
      </c>
      <c r="H164" t="s">
        <v>454</v>
      </c>
      <c r="I164" t="s">
        <v>12</v>
      </c>
      <c r="J164" t="s">
        <v>12</v>
      </c>
      <c r="K164" s="17">
        <v>1863807.87</v>
      </c>
      <c r="L164" s="17">
        <v>582675.39000000013</v>
      </c>
      <c r="M164" s="10">
        <f t="shared" si="31"/>
        <v>0.31262631700337229</v>
      </c>
      <c r="N164" s="17">
        <v>46867.97</v>
      </c>
      <c r="O164" s="17">
        <v>0</v>
      </c>
      <c r="P164" s="17">
        <v>0</v>
      </c>
      <c r="Q164" s="17">
        <f t="shared" si="39"/>
        <v>46867.97</v>
      </c>
      <c r="R164" s="10">
        <f t="shared" si="40"/>
        <v>8.0435815214368309E-2</v>
      </c>
      <c r="S164" s="9">
        <f t="shared" si="32"/>
        <v>1.2</v>
      </c>
      <c r="T164" s="17">
        <f t="shared" si="33"/>
        <v>48944.732760000021</v>
      </c>
      <c r="U164" s="17">
        <f t="shared" si="41"/>
        <v>2076.7627600000196</v>
      </c>
      <c r="V164" s="17" t="str">
        <f t="shared" si="42"/>
        <v>Y</v>
      </c>
      <c r="W164" s="17">
        <f t="shared" si="34"/>
        <v>149104.62960000001</v>
      </c>
      <c r="X164" s="17">
        <f t="shared" si="35"/>
        <v>46614.031200000012</v>
      </c>
      <c r="Y164" s="17">
        <f t="shared" si="36"/>
        <v>6153.0521184000008</v>
      </c>
      <c r="Z164" s="17">
        <f t="shared" si="43"/>
        <v>55097.784878400023</v>
      </c>
      <c r="AA164" s="17">
        <f t="shared" si="44"/>
        <v>8229.8148784000223</v>
      </c>
      <c r="AB164" s="17">
        <f t="shared" si="37"/>
        <v>0</v>
      </c>
      <c r="AC164" s="17">
        <f t="shared" si="38"/>
        <v>0</v>
      </c>
      <c r="AD164" s="17">
        <v>1264753.4099999999</v>
      </c>
      <c r="AE164" s="17">
        <v>351559.3</v>
      </c>
      <c r="AF164" s="17">
        <v>1719451.68</v>
      </c>
      <c r="AG164" s="17">
        <v>553019.81000000006</v>
      </c>
      <c r="AH164" s="17">
        <v>2646169.16</v>
      </c>
      <c r="AI164">
        <v>70.430000000000007</v>
      </c>
      <c r="AJ164">
        <v>0</v>
      </c>
      <c r="AK164" s="1">
        <v>6000</v>
      </c>
      <c r="AL164" s="1">
        <v>0</v>
      </c>
    </row>
    <row r="165" spans="1:38" x14ac:dyDescent="0.35">
      <c r="A165" t="s">
        <v>600</v>
      </c>
      <c r="B165" t="s">
        <v>601</v>
      </c>
      <c r="C165" s="2">
        <v>43451</v>
      </c>
      <c r="D165" s="3">
        <v>6.043835616438356</v>
      </c>
      <c r="E165" s="3" t="s">
        <v>64</v>
      </c>
      <c r="F165" s="3" t="s">
        <v>14</v>
      </c>
      <c r="G165" t="s">
        <v>602</v>
      </c>
      <c r="H165" t="s">
        <v>120</v>
      </c>
      <c r="I165" t="s">
        <v>12</v>
      </c>
      <c r="J165" t="s">
        <v>12</v>
      </c>
      <c r="K165" s="17">
        <v>3487949.74</v>
      </c>
      <c r="L165" s="17">
        <v>974284.31</v>
      </c>
      <c r="M165" s="10">
        <f t="shared" si="31"/>
        <v>0.27932865511989863</v>
      </c>
      <c r="N165" s="17">
        <v>87599.040000000008</v>
      </c>
      <c r="O165" s="17">
        <v>0</v>
      </c>
      <c r="P165" s="17">
        <v>10355.700197399994</v>
      </c>
      <c r="Q165" s="17">
        <f t="shared" si="39"/>
        <v>77243.339802600007</v>
      </c>
      <c r="R165" s="10">
        <f t="shared" si="40"/>
        <v>7.9282134598472595E-2</v>
      </c>
      <c r="S165" s="9">
        <f t="shared" si="32"/>
        <v>1</v>
      </c>
      <c r="T165" s="17">
        <f t="shared" si="33"/>
        <v>68199.901700000017</v>
      </c>
      <c r="U165" s="17">
        <f t="shared" si="41"/>
        <v>-9043.4381025999901</v>
      </c>
      <c r="V165" s="17" t="str">
        <f t="shared" si="42"/>
        <v>N</v>
      </c>
      <c r="W165" s="17">
        <f t="shared" si="34"/>
        <v>279035.9792</v>
      </c>
      <c r="X165" s="17">
        <f t="shared" si="35"/>
        <v>77942.7448</v>
      </c>
      <c r="Y165" s="17">
        <f t="shared" si="36"/>
        <v>8573.7019280000004</v>
      </c>
      <c r="Z165" s="17">
        <f t="shared" si="43"/>
        <v>76773.603628000012</v>
      </c>
      <c r="AA165" s="17">
        <f t="shared" si="44"/>
        <v>-10825.436371999996</v>
      </c>
      <c r="AB165" s="17">
        <f t="shared" si="37"/>
        <v>352319.95043627016</v>
      </c>
      <c r="AC165" s="17">
        <f t="shared" si="38"/>
        <v>98413.05792727269</v>
      </c>
      <c r="AD165" s="17">
        <v>2186975.79</v>
      </c>
      <c r="AE165" s="17">
        <v>661397.76000000001</v>
      </c>
      <c r="AF165" s="17">
        <v>2935596.94</v>
      </c>
      <c r="AG165" s="17">
        <v>881406.73</v>
      </c>
      <c r="AH165" s="17">
        <v>3407988.44</v>
      </c>
      <c r="AI165">
        <v>102.35</v>
      </c>
      <c r="AJ165">
        <v>111.75</v>
      </c>
      <c r="AK165" s="1">
        <v>6000</v>
      </c>
      <c r="AL165" s="1">
        <v>6705</v>
      </c>
    </row>
    <row r="166" spans="1:38" x14ac:dyDescent="0.35">
      <c r="A166" t="s">
        <v>603</v>
      </c>
      <c r="B166" t="s">
        <v>604</v>
      </c>
      <c r="C166" s="2">
        <v>43661</v>
      </c>
      <c r="D166" s="3">
        <v>5.4684931506849317</v>
      </c>
      <c r="E166" s="3" t="s">
        <v>64</v>
      </c>
      <c r="F166" s="3" t="s">
        <v>14</v>
      </c>
      <c r="G166" t="s">
        <v>605</v>
      </c>
      <c r="H166" t="s">
        <v>171</v>
      </c>
      <c r="I166" t="s">
        <v>12</v>
      </c>
      <c r="J166" t="s">
        <v>12</v>
      </c>
      <c r="K166" s="17">
        <v>9505177.8399999999</v>
      </c>
      <c r="L166" s="17">
        <v>1571908.07</v>
      </c>
      <c r="M166" s="10">
        <f t="shared" si="31"/>
        <v>0.16537387268916159</v>
      </c>
      <c r="N166" s="17">
        <v>115934.36</v>
      </c>
      <c r="O166" s="17">
        <v>0</v>
      </c>
      <c r="P166" s="17">
        <v>0</v>
      </c>
      <c r="Q166" s="17">
        <f t="shared" si="39"/>
        <v>115934.36</v>
      </c>
      <c r="R166" s="10">
        <f t="shared" si="40"/>
        <v>7.3753905977465964E-2</v>
      </c>
      <c r="S166" s="9">
        <f t="shared" si="32"/>
        <v>0.75</v>
      </c>
      <c r="T166" s="17">
        <f t="shared" si="33"/>
        <v>82525.173675000013</v>
      </c>
      <c r="U166" s="17">
        <f t="shared" si="41"/>
        <v>-33409.186324999988</v>
      </c>
      <c r="V166" s="17" t="str">
        <f t="shared" si="42"/>
        <v>N</v>
      </c>
      <c r="W166" s="17">
        <f t="shared" si="34"/>
        <v>760414.22719999996</v>
      </c>
      <c r="X166" s="17">
        <f t="shared" si="35"/>
        <v>125752.64559999999</v>
      </c>
      <c r="Y166" s="17">
        <f t="shared" si="36"/>
        <v>10374.593261999999</v>
      </c>
      <c r="Z166" s="17">
        <f t="shared" si="43"/>
        <v>92899.766937000008</v>
      </c>
      <c r="AA166" s="17">
        <f t="shared" si="44"/>
        <v>-23034.593062999993</v>
      </c>
      <c r="AB166" s="17">
        <f t="shared" si="37"/>
        <v>1266254.3851495732</v>
      </c>
      <c r="AC166" s="17">
        <f t="shared" si="38"/>
        <v>209405.39148181811</v>
      </c>
      <c r="AD166" s="17">
        <v>7115151.25</v>
      </c>
      <c r="AE166" s="17">
        <v>525648.56999999995</v>
      </c>
      <c r="AF166" s="17">
        <v>7736549.71</v>
      </c>
      <c r="AG166" s="17">
        <v>961492.32</v>
      </c>
      <c r="AH166" s="17">
        <v>11261166.66</v>
      </c>
      <c r="AI166">
        <v>84.41</v>
      </c>
      <c r="AJ166">
        <v>0</v>
      </c>
      <c r="AK166" s="1">
        <v>6000</v>
      </c>
      <c r="AL166" s="1">
        <v>0</v>
      </c>
    </row>
    <row r="167" spans="1:38" x14ac:dyDescent="0.35">
      <c r="A167" t="s">
        <v>606</v>
      </c>
      <c r="B167" t="s">
        <v>607</v>
      </c>
      <c r="C167" s="2">
        <v>34925</v>
      </c>
      <c r="D167" s="3">
        <v>29.402739726027399</v>
      </c>
      <c r="E167" s="3" t="s">
        <v>64</v>
      </c>
      <c r="F167" s="3" t="s">
        <v>14</v>
      </c>
      <c r="G167" t="s">
        <v>608</v>
      </c>
      <c r="H167" t="s">
        <v>104</v>
      </c>
      <c r="I167" t="s">
        <v>12</v>
      </c>
      <c r="J167" t="s">
        <v>12</v>
      </c>
      <c r="K167" s="17">
        <v>1842780.14</v>
      </c>
      <c r="L167" s="17">
        <v>462567.67000000004</v>
      </c>
      <c r="M167" s="10">
        <f t="shared" si="31"/>
        <v>0.25101620098857808</v>
      </c>
      <c r="N167" s="17">
        <v>32897.35</v>
      </c>
      <c r="O167" s="17">
        <v>0</v>
      </c>
      <c r="P167" s="17">
        <v>1375.3252877776104</v>
      </c>
      <c r="Q167" s="17">
        <f t="shared" si="39"/>
        <v>31522.024712222388</v>
      </c>
      <c r="R167" s="10">
        <f t="shared" si="40"/>
        <v>6.8145758462156217E-2</v>
      </c>
      <c r="S167" s="9">
        <f t="shared" si="32"/>
        <v>1</v>
      </c>
      <c r="T167" s="17">
        <f t="shared" si="33"/>
        <v>32379.736900000007</v>
      </c>
      <c r="U167" s="17">
        <f t="shared" si="41"/>
        <v>857.71218777761896</v>
      </c>
      <c r="V167" s="17" t="str">
        <f t="shared" si="42"/>
        <v>Y</v>
      </c>
      <c r="W167" s="17">
        <f t="shared" si="34"/>
        <v>147422.4112</v>
      </c>
      <c r="X167" s="17">
        <f t="shared" si="35"/>
        <v>37005.413600000007</v>
      </c>
      <c r="Y167" s="17">
        <f t="shared" si="36"/>
        <v>4070.5954960000008</v>
      </c>
      <c r="Z167" s="17">
        <f t="shared" si="43"/>
        <v>36450.332396000005</v>
      </c>
      <c r="AA167" s="17">
        <f t="shared" si="44"/>
        <v>3552.9823960000067</v>
      </c>
      <c r="AB167" s="17">
        <f t="shared" si="37"/>
        <v>0</v>
      </c>
      <c r="AC167" s="17">
        <f t="shared" si="38"/>
        <v>0</v>
      </c>
      <c r="AD167" s="17">
        <v>2486583.38</v>
      </c>
      <c r="AE167" s="17">
        <v>758978.78</v>
      </c>
      <c r="AF167" s="17">
        <v>1991753.91</v>
      </c>
      <c r="AG167" s="17">
        <v>627884.38</v>
      </c>
      <c r="AH167" s="17">
        <v>2875626.63</v>
      </c>
      <c r="AI167">
        <v>64.08</v>
      </c>
      <c r="AJ167">
        <v>0</v>
      </c>
      <c r="AK167" s="1">
        <v>6000</v>
      </c>
      <c r="AL167" s="1">
        <v>0</v>
      </c>
    </row>
    <row r="168" spans="1:38" x14ac:dyDescent="0.35">
      <c r="A168" t="s">
        <v>609</v>
      </c>
      <c r="B168" t="s">
        <v>610</v>
      </c>
      <c r="C168" s="2">
        <v>42619</v>
      </c>
      <c r="D168" s="3">
        <v>8.3232876712328761</v>
      </c>
      <c r="E168" s="3" t="s">
        <v>64</v>
      </c>
      <c r="F168" s="3" t="s">
        <v>14</v>
      </c>
      <c r="G168" t="s">
        <v>611</v>
      </c>
      <c r="H168" t="s">
        <v>66</v>
      </c>
      <c r="I168" t="s">
        <v>12</v>
      </c>
      <c r="J168" t="s">
        <v>12</v>
      </c>
      <c r="K168" s="17">
        <v>2996210.31</v>
      </c>
      <c r="L168" s="17">
        <v>786889.44</v>
      </c>
      <c r="M168" s="10">
        <f t="shared" si="31"/>
        <v>0.26262823987145278</v>
      </c>
      <c r="N168" s="17">
        <v>62353.350000000006</v>
      </c>
      <c r="O168" s="17">
        <v>0</v>
      </c>
      <c r="P168" s="17">
        <v>0</v>
      </c>
      <c r="Q168" s="17">
        <f t="shared" si="39"/>
        <v>62353.350000000006</v>
      </c>
      <c r="R168" s="10">
        <f t="shared" si="40"/>
        <v>7.9240293274236859E-2</v>
      </c>
      <c r="S168" s="9">
        <f t="shared" si="32"/>
        <v>1</v>
      </c>
      <c r="T168" s="17">
        <f t="shared" si="33"/>
        <v>55082.260800000004</v>
      </c>
      <c r="U168" s="17">
        <f t="shared" si="41"/>
        <v>-7271.0892000000022</v>
      </c>
      <c r="V168" s="17" t="str">
        <f t="shared" si="42"/>
        <v>N</v>
      </c>
      <c r="W168" s="17">
        <f t="shared" si="34"/>
        <v>239696.8248</v>
      </c>
      <c r="X168" s="17">
        <f t="shared" si="35"/>
        <v>62951.155199999994</v>
      </c>
      <c r="Y168" s="17">
        <f t="shared" si="36"/>
        <v>6924.6270719999993</v>
      </c>
      <c r="Z168" s="17">
        <f t="shared" si="43"/>
        <v>62006.887872000007</v>
      </c>
      <c r="AA168" s="17">
        <f t="shared" si="44"/>
        <v>-346.46212799999921</v>
      </c>
      <c r="AB168" s="17">
        <f t="shared" si="37"/>
        <v>11992.829524473631</v>
      </c>
      <c r="AC168" s="17">
        <f t="shared" si="38"/>
        <v>3149.6557090909018</v>
      </c>
      <c r="AD168" s="17">
        <v>3371021.56</v>
      </c>
      <c r="AE168" s="17">
        <v>789957.32</v>
      </c>
      <c r="AF168" s="17">
        <v>2312205.86</v>
      </c>
      <c r="AG168" s="17">
        <v>589752.96</v>
      </c>
      <c r="AH168" s="17">
        <v>3199146.32</v>
      </c>
      <c r="AI168">
        <v>93.66</v>
      </c>
      <c r="AJ168">
        <v>0</v>
      </c>
      <c r="AK168" s="1">
        <v>6000</v>
      </c>
      <c r="AL168" s="1">
        <v>0</v>
      </c>
    </row>
    <row r="169" spans="1:38" x14ac:dyDescent="0.35">
      <c r="A169" t="s">
        <v>612</v>
      </c>
      <c r="B169" t="s">
        <v>613</v>
      </c>
      <c r="C169" s="2">
        <v>44256</v>
      </c>
      <c r="D169" s="3">
        <v>3.8383561643835615</v>
      </c>
      <c r="E169" s="3" t="s">
        <v>64</v>
      </c>
      <c r="F169" s="3" t="s">
        <v>14</v>
      </c>
      <c r="G169" t="s">
        <v>614</v>
      </c>
      <c r="H169" t="s">
        <v>615</v>
      </c>
      <c r="I169" t="s">
        <v>12</v>
      </c>
      <c r="J169" t="s">
        <v>12</v>
      </c>
      <c r="K169" s="17">
        <v>1665504.83</v>
      </c>
      <c r="L169" s="17">
        <v>396885.71</v>
      </c>
      <c r="M169" s="10">
        <f t="shared" si="31"/>
        <v>0.23829754369430439</v>
      </c>
      <c r="N169" s="17">
        <v>24647.040000000001</v>
      </c>
      <c r="O169" s="17">
        <v>0</v>
      </c>
      <c r="P169" s="17">
        <v>0</v>
      </c>
      <c r="Q169" s="17">
        <f t="shared" si="39"/>
        <v>24647.040000000001</v>
      </c>
      <c r="R169" s="10">
        <f t="shared" si="40"/>
        <v>6.2101102103172219E-2</v>
      </c>
      <c r="S169" s="9">
        <f t="shared" si="32"/>
        <v>0.75</v>
      </c>
      <c r="T169" s="17">
        <f t="shared" si="33"/>
        <v>20836.499775000004</v>
      </c>
      <c r="U169" s="17">
        <f t="shared" si="41"/>
        <v>-3810.540224999997</v>
      </c>
      <c r="V169" s="17" t="str">
        <f t="shared" si="42"/>
        <v>N</v>
      </c>
      <c r="W169" s="17">
        <f t="shared" si="34"/>
        <v>133240.38640000002</v>
      </c>
      <c r="X169" s="17">
        <f t="shared" si="35"/>
        <v>31750.856800000005</v>
      </c>
      <c r="Y169" s="17">
        <f t="shared" si="36"/>
        <v>2619.4456860000005</v>
      </c>
      <c r="Z169" s="17">
        <f t="shared" si="43"/>
        <v>23455.945461000003</v>
      </c>
      <c r="AA169" s="17">
        <f t="shared" si="44"/>
        <v>-1191.0945389999979</v>
      </c>
      <c r="AB169" s="17">
        <f t="shared" si="37"/>
        <v>45439.545892331662</v>
      </c>
      <c r="AC169" s="17">
        <f t="shared" si="38"/>
        <v>10828.132172727253</v>
      </c>
      <c r="AD169" s="17">
        <v>928998.76</v>
      </c>
      <c r="AE169" s="17">
        <v>171310.6</v>
      </c>
      <c r="AF169" s="17">
        <v>1242031.8799999999</v>
      </c>
      <c r="AG169" s="17">
        <v>269646.31</v>
      </c>
      <c r="AH169" s="17">
        <v>2096738.04</v>
      </c>
      <c r="AI169">
        <v>79.430000000000007</v>
      </c>
      <c r="AJ169">
        <v>0</v>
      </c>
      <c r="AK169" s="1">
        <v>6000</v>
      </c>
      <c r="AL169" s="1">
        <v>0</v>
      </c>
    </row>
    <row r="170" spans="1:38" x14ac:dyDescent="0.35">
      <c r="A170" t="s">
        <v>616</v>
      </c>
      <c r="B170" t="s">
        <v>617</v>
      </c>
      <c r="C170" s="2">
        <v>45180</v>
      </c>
      <c r="D170" s="3">
        <v>1.3068493150684932</v>
      </c>
      <c r="E170" s="3" t="s">
        <v>64</v>
      </c>
      <c r="F170" s="3" t="s">
        <v>14</v>
      </c>
      <c r="G170" t="s">
        <v>618</v>
      </c>
      <c r="H170" t="s">
        <v>454</v>
      </c>
      <c r="I170" t="s">
        <v>12</v>
      </c>
      <c r="J170" t="s">
        <v>12</v>
      </c>
      <c r="K170" s="17">
        <v>443753.86</v>
      </c>
      <c r="L170" s="17">
        <v>120754.14999999998</v>
      </c>
      <c r="M170" s="10">
        <f t="shared" si="31"/>
        <v>0.27211966111122948</v>
      </c>
      <c r="N170" s="17">
        <v>14159.779999999999</v>
      </c>
      <c r="O170" s="17">
        <v>7528.34</v>
      </c>
      <c r="P170" s="17">
        <v>5321.1537368249847</v>
      </c>
      <c r="Q170" s="17">
        <f t="shared" si="39"/>
        <v>1310.286263175014</v>
      </c>
      <c r="R170" s="10">
        <f t="shared" si="40"/>
        <v>1.085085906509229E-2</v>
      </c>
      <c r="S170" s="9">
        <f t="shared" si="32"/>
        <v>1</v>
      </c>
      <c r="T170" s="17">
        <f t="shared" si="33"/>
        <v>8452.7904999999992</v>
      </c>
      <c r="U170" s="17">
        <f t="shared" si="41"/>
        <v>7142.5042368249851</v>
      </c>
      <c r="V170" s="17" t="str">
        <f t="shared" si="42"/>
        <v>Y</v>
      </c>
      <c r="W170" s="17">
        <f t="shared" si="34"/>
        <v>35500.308799999999</v>
      </c>
      <c r="X170" s="17">
        <f t="shared" si="35"/>
        <v>9660.3319999999967</v>
      </c>
      <c r="Y170" s="17">
        <f t="shared" si="36"/>
        <v>1062.6365199999996</v>
      </c>
      <c r="Z170" s="17">
        <f t="shared" si="43"/>
        <v>9515.4270199999992</v>
      </c>
      <c r="AA170" s="17">
        <f t="shared" si="44"/>
        <v>-4644.3529799999997</v>
      </c>
      <c r="AB170" s="17">
        <f t="shared" si="37"/>
        <v>155157.44270317402</v>
      </c>
      <c r="AC170" s="17">
        <f t="shared" si="38"/>
        <v>42221.390727272723</v>
      </c>
      <c r="AD170" s="17">
        <v>0</v>
      </c>
      <c r="AE170" s="17">
        <v>0</v>
      </c>
      <c r="AF170" s="17">
        <v>0</v>
      </c>
      <c r="AG170" s="17">
        <v>0</v>
      </c>
      <c r="AH170" s="17">
        <v>762168.22</v>
      </c>
      <c r="AI170">
        <v>58.22</v>
      </c>
      <c r="AJ170">
        <v>0</v>
      </c>
      <c r="AK170" s="1">
        <v>6000</v>
      </c>
      <c r="AL170" s="1">
        <v>0</v>
      </c>
    </row>
    <row r="171" spans="1:38" x14ac:dyDescent="0.35">
      <c r="A171" t="s">
        <v>619</v>
      </c>
      <c r="B171" t="s">
        <v>620</v>
      </c>
      <c r="C171" s="2">
        <v>42219</v>
      </c>
      <c r="D171" s="3">
        <v>9.419178082191781</v>
      </c>
      <c r="E171" s="3" t="s">
        <v>64</v>
      </c>
      <c r="F171" s="3" t="s">
        <v>14</v>
      </c>
      <c r="G171" t="s">
        <v>621</v>
      </c>
      <c r="H171" t="s">
        <v>100</v>
      </c>
      <c r="I171" t="s">
        <v>12</v>
      </c>
      <c r="J171" t="s">
        <v>12</v>
      </c>
      <c r="K171" s="17">
        <v>1351766.01</v>
      </c>
      <c r="L171" s="17">
        <v>520323.31999999995</v>
      </c>
      <c r="M171" s="10">
        <f t="shared" si="31"/>
        <v>0.38492114474752914</v>
      </c>
      <c r="N171" s="17">
        <v>58309.430000000008</v>
      </c>
      <c r="O171" s="17">
        <v>0</v>
      </c>
      <c r="P171" s="17">
        <v>1661.6682342000131</v>
      </c>
      <c r="Q171" s="17">
        <f t="shared" si="39"/>
        <v>56647.761765799994</v>
      </c>
      <c r="R171" s="10">
        <f t="shared" si="40"/>
        <v>0.10887031118612943</v>
      </c>
      <c r="S171" s="9">
        <f t="shared" si="32"/>
        <v>1.2</v>
      </c>
      <c r="T171" s="17">
        <f t="shared" si="33"/>
        <v>43707.158880000003</v>
      </c>
      <c r="U171" s="17">
        <f t="shared" si="41"/>
        <v>-12940.602885799992</v>
      </c>
      <c r="V171" s="17" t="str">
        <f t="shared" si="42"/>
        <v>N</v>
      </c>
      <c r="W171" s="17">
        <f t="shared" si="34"/>
        <v>108141.28080000001</v>
      </c>
      <c r="X171" s="17">
        <f t="shared" si="35"/>
        <v>41625.865599999997</v>
      </c>
      <c r="Y171" s="17">
        <f t="shared" si="36"/>
        <v>5494.6142591999997</v>
      </c>
      <c r="Z171" s="17">
        <f t="shared" si="43"/>
        <v>49201.773139199999</v>
      </c>
      <c r="AA171" s="17">
        <f t="shared" si="44"/>
        <v>-9107.6568608000089</v>
      </c>
      <c r="AB171" s="17">
        <f t="shared" si="37"/>
        <v>215100.8893186007</v>
      </c>
      <c r="AC171" s="17">
        <f t="shared" si="38"/>
        <v>82796.880552727351</v>
      </c>
      <c r="AD171" s="17">
        <v>2042766.68</v>
      </c>
      <c r="AE171" s="17">
        <v>842925.09</v>
      </c>
      <c r="AF171" s="17">
        <v>1939194.51</v>
      </c>
      <c r="AG171" s="17">
        <v>820478.65</v>
      </c>
      <c r="AH171" s="17">
        <v>2064233.75</v>
      </c>
      <c r="AI171">
        <v>65.489999999999995</v>
      </c>
      <c r="AJ171">
        <v>0</v>
      </c>
      <c r="AK171" s="1">
        <v>16500</v>
      </c>
      <c r="AL171" s="1">
        <v>0</v>
      </c>
    </row>
    <row r="172" spans="1:38" x14ac:dyDescent="0.35">
      <c r="A172" t="s">
        <v>622</v>
      </c>
      <c r="B172" t="s">
        <v>623</v>
      </c>
      <c r="C172" s="2">
        <v>44690</v>
      </c>
      <c r="D172" s="3">
        <v>2.6493150684931508</v>
      </c>
      <c r="E172" s="3" t="s">
        <v>64</v>
      </c>
      <c r="F172" s="3" t="s">
        <v>14</v>
      </c>
      <c r="G172" t="s">
        <v>624</v>
      </c>
      <c r="H172" t="s">
        <v>565</v>
      </c>
      <c r="I172" t="s">
        <v>12</v>
      </c>
      <c r="J172" t="s">
        <v>12</v>
      </c>
      <c r="K172" s="17">
        <v>3309323.55</v>
      </c>
      <c r="L172" s="17">
        <v>750303.65999999992</v>
      </c>
      <c r="M172" s="10">
        <f t="shared" si="31"/>
        <v>0.22672417751355861</v>
      </c>
      <c r="N172" s="17">
        <v>56267.11</v>
      </c>
      <c r="O172" s="17">
        <v>0</v>
      </c>
      <c r="P172" s="17">
        <v>0</v>
      </c>
      <c r="Q172" s="17">
        <f t="shared" si="39"/>
        <v>56267.11</v>
      </c>
      <c r="R172" s="10">
        <f t="shared" si="40"/>
        <v>7.4992450390019436E-2</v>
      </c>
      <c r="S172" s="9">
        <f t="shared" si="32"/>
        <v>0.75</v>
      </c>
      <c r="T172" s="17">
        <f t="shared" si="33"/>
        <v>39390.942149999995</v>
      </c>
      <c r="U172" s="17">
        <f t="shared" si="41"/>
        <v>-16876.167850000005</v>
      </c>
      <c r="V172" s="17" t="str">
        <f t="shared" si="42"/>
        <v>N</v>
      </c>
      <c r="W172" s="17">
        <f t="shared" si="34"/>
        <v>264745.88399999996</v>
      </c>
      <c r="X172" s="17">
        <f t="shared" si="35"/>
        <v>60024.292799999988</v>
      </c>
      <c r="Y172" s="17">
        <f t="shared" si="36"/>
        <v>4952.0041559999991</v>
      </c>
      <c r="Z172" s="17">
        <f t="shared" si="43"/>
        <v>44342.946305999998</v>
      </c>
      <c r="AA172" s="17">
        <f t="shared" si="44"/>
        <v>-11924.163694000003</v>
      </c>
      <c r="AB172" s="17">
        <f t="shared" si="37"/>
        <v>478120.54857179977</v>
      </c>
      <c r="AC172" s="17">
        <f t="shared" si="38"/>
        <v>108401.48812727275</v>
      </c>
      <c r="AD172" s="17">
        <v>5982.4</v>
      </c>
      <c r="AE172" s="17">
        <v>1263.3900000000001</v>
      </c>
      <c r="AF172" s="17">
        <v>1553862.78</v>
      </c>
      <c r="AG172" s="17">
        <v>356919.62</v>
      </c>
      <c r="AH172" s="17">
        <v>4227720.67</v>
      </c>
      <c r="AI172">
        <v>78.28</v>
      </c>
      <c r="AJ172">
        <v>0</v>
      </c>
      <c r="AK172" s="1">
        <v>6000</v>
      </c>
      <c r="AL172" s="1">
        <v>0</v>
      </c>
    </row>
    <row r="173" spans="1:38" x14ac:dyDescent="0.35">
      <c r="A173" t="s">
        <v>625</v>
      </c>
      <c r="B173" t="s">
        <v>626</v>
      </c>
      <c r="C173" s="2">
        <v>44879</v>
      </c>
      <c r="D173" s="3">
        <v>2.1315068493150684</v>
      </c>
      <c r="E173" s="3" t="s">
        <v>64</v>
      </c>
      <c r="F173" s="3" t="s">
        <v>14</v>
      </c>
      <c r="G173" t="s">
        <v>627</v>
      </c>
      <c r="H173" t="s">
        <v>153</v>
      </c>
      <c r="I173" t="s">
        <v>12</v>
      </c>
      <c r="J173" t="s">
        <v>12</v>
      </c>
      <c r="K173" s="17">
        <v>634075.81000000006</v>
      </c>
      <c r="L173" s="17">
        <v>134511.69000000003</v>
      </c>
      <c r="M173" s="10">
        <f t="shared" si="31"/>
        <v>0.21213818265673945</v>
      </c>
      <c r="N173" s="17">
        <v>6658.25</v>
      </c>
      <c r="O173" s="17">
        <v>0</v>
      </c>
      <c r="P173" s="17">
        <v>0</v>
      </c>
      <c r="Q173" s="17">
        <f t="shared" si="39"/>
        <v>6658.25</v>
      </c>
      <c r="R173" s="10">
        <f t="shared" si="40"/>
        <v>4.949941525528375E-2</v>
      </c>
      <c r="S173" s="9">
        <f t="shared" si="32"/>
        <v>0.75</v>
      </c>
      <c r="T173" s="17">
        <f t="shared" si="33"/>
        <v>7061.863725000002</v>
      </c>
      <c r="U173" s="17">
        <f t="shared" si="41"/>
        <v>403.61372500000198</v>
      </c>
      <c r="V173" s="17" t="str">
        <f t="shared" si="42"/>
        <v>Y</v>
      </c>
      <c r="W173" s="17">
        <f t="shared" si="34"/>
        <v>50726.064800000007</v>
      </c>
      <c r="X173" s="17">
        <f t="shared" si="35"/>
        <v>10760.935200000004</v>
      </c>
      <c r="Y173" s="17">
        <f t="shared" si="36"/>
        <v>887.77715400000034</v>
      </c>
      <c r="Z173" s="17">
        <f t="shared" si="43"/>
        <v>7949.6408790000023</v>
      </c>
      <c r="AA173" s="17">
        <f t="shared" si="44"/>
        <v>1291.3908790000023</v>
      </c>
      <c r="AB173" s="17">
        <f t="shared" si="37"/>
        <v>0</v>
      </c>
      <c r="AC173" s="17">
        <f t="shared" si="38"/>
        <v>0</v>
      </c>
      <c r="AD173" s="17">
        <v>0</v>
      </c>
      <c r="AE173" s="17">
        <v>0</v>
      </c>
      <c r="AF173" s="17">
        <v>139777.63</v>
      </c>
      <c r="AG173" s="17">
        <v>27093.27</v>
      </c>
      <c r="AH173" s="17">
        <v>754337.07</v>
      </c>
      <c r="AI173">
        <v>84.06</v>
      </c>
      <c r="AJ173">
        <v>0</v>
      </c>
      <c r="AK173" s="1">
        <v>6000</v>
      </c>
      <c r="AL173" s="1">
        <v>0</v>
      </c>
    </row>
    <row r="174" spans="1:38" x14ac:dyDescent="0.35">
      <c r="A174" t="s">
        <v>628</v>
      </c>
      <c r="B174" t="s">
        <v>629</v>
      </c>
      <c r="C174" s="2">
        <v>44263</v>
      </c>
      <c r="D174" s="3">
        <v>3.8191780821917809</v>
      </c>
      <c r="E174" s="3" t="s">
        <v>64</v>
      </c>
      <c r="F174" s="3" t="s">
        <v>14</v>
      </c>
      <c r="G174" t="s">
        <v>630</v>
      </c>
      <c r="H174" t="s">
        <v>104</v>
      </c>
      <c r="I174" t="s">
        <v>12</v>
      </c>
      <c r="J174" t="s">
        <v>12</v>
      </c>
      <c r="K174" s="17">
        <v>1522955.06</v>
      </c>
      <c r="L174" s="17">
        <v>497523.60000000003</v>
      </c>
      <c r="M174" s="10">
        <f t="shared" si="31"/>
        <v>0.32668304736450993</v>
      </c>
      <c r="N174" s="17">
        <v>38563.799999999996</v>
      </c>
      <c r="O174" s="17">
        <v>0</v>
      </c>
      <c r="P174" s="17">
        <v>0</v>
      </c>
      <c r="Q174" s="17">
        <f t="shared" si="39"/>
        <v>38563.799999999996</v>
      </c>
      <c r="R174" s="10">
        <f t="shared" si="40"/>
        <v>7.7511498952009497E-2</v>
      </c>
      <c r="S174" s="9">
        <f t="shared" si="32"/>
        <v>1.2</v>
      </c>
      <c r="T174" s="17">
        <f t="shared" si="33"/>
        <v>41791.982400000008</v>
      </c>
      <c r="U174" s="17">
        <f t="shared" si="41"/>
        <v>3228.1824000000124</v>
      </c>
      <c r="V174" s="17" t="str">
        <f t="shared" si="42"/>
        <v>Y</v>
      </c>
      <c r="W174" s="17">
        <f t="shared" si="34"/>
        <v>121836.4048</v>
      </c>
      <c r="X174" s="17">
        <f t="shared" si="35"/>
        <v>39801.888000000006</v>
      </c>
      <c r="Y174" s="17">
        <f t="shared" si="36"/>
        <v>5253.8492160000005</v>
      </c>
      <c r="Z174" s="17">
        <f t="shared" si="43"/>
        <v>47045.83161600001</v>
      </c>
      <c r="AA174" s="17">
        <f t="shared" si="44"/>
        <v>8482.0316160000148</v>
      </c>
      <c r="AB174" s="17">
        <f t="shared" si="37"/>
        <v>0</v>
      </c>
      <c r="AC174" s="17">
        <f t="shared" si="38"/>
        <v>0</v>
      </c>
      <c r="AD174" s="17">
        <v>1060798.23</v>
      </c>
      <c r="AE174" s="17">
        <v>337797.93</v>
      </c>
      <c r="AF174" s="17">
        <v>1486228.31</v>
      </c>
      <c r="AG174" s="17">
        <v>493837.24</v>
      </c>
      <c r="AH174" s="17">
        <v>1973010.11</v>
      </c>
      <c r="AI174">
        <v>77.19</v>
      </c>
      <c r="AJ174">
        <v>0</v>
      </c>
      <c r="AK174" s="1">
        <v>6000</v>
      </c>
      <c r="AL174" s="1">
        <v>0</v>
      </c>
    </row>
    <row r="175" spans="1:38" x14ac:dyDescent="0.35">
      <c r="A175" t="s">
        <v>631</v>
      </c>
      <c r="B175" t="s">
        <v>632</v>
      </c>
      <c r="C175" s="2">
        <v>41106</v>
      </c>
      <c r="D175" s="3">
        <v>12.468493150684932</v>
      </c>
      <c r="E175" s="3" t="s">
        <v>64</v>
      </c>
      <c r="F175" s="3" t="s">
        <v>14</v>
      </c>
      <c r="G175" t="s">
        <v>633</v>
      </c>
      <c r="H175" t="s">
        <v>470</v>
      </c>
      <c r="I175" t="s">
        <v>12</v>
      </c>
      <c r="J175" t="s">
        <v>12</v>
      </c>
      <c r="K175" s="17">
        <v>2967130.33</v>
      </c>
      <c r="L175" s="17">
        <v>834439.32</v>
      </c>
      <c r="M175" s="10">
        <f t="shared" si="31"/>
        <v>0.28122772753295266</v>
      </c>
      <c r="N175" s="17">
        <v>73261.400000000009</v>
      </c>
      <c r="O175" s="17">
        <v>0</v>
      </c>
      <c r="P175" s="17">
        <v>0</v>
      </c>
      <c r="Q175" s="17">
        <f t="shared" si="39"/>
        <v>73261.400000000009</v>
      </c>
      <c r="R175" s="10">
        <f t="shared" si="40"/>
        <v>8.7797157017960287E-2</v>
      </c>
      <c r="S175" s="9">
        <f t="shared" si="32"/>
        <v>1</v>
      </c>
      <c r="T175" s="17">
        <f t="shared" si="33"/>
        <v>58410.752400000005</v>
      </c>
      <c r="U175" s="17">
        <f t="shared" si="41"/>
        <v>-14850.647600000004</v>
      </c>
      <c r="V175" s="17" t="str">
        <f t="shared" si="42"/>
        <v>N</v>
      </c>
      <c r="W175" s="17">
        <f t="shared" si="34"/>
        <v>237370.4264</v>
      </c>
      <c r="X175" s="17">
        <f t="shared" si="35"/>
        <v>66755.145599999989</v>
      </c>
      <c r="Y175" s="17">
        <f t="shared" si="36"/>
        <v>7343.0660159999989</v>
      </c>
      <c r="Z175" s="17">
        <f t="shared" si="43"/>
        <v>65753.818416000009</v>
      </c>
      <c r="AA175" s="17">
        <f t="shared" si="44"/>
        <v>-7507.5815839999996</v>
      </c>
      <c r="AB175" s="17">
        <f t="shared" si="37"/>
        <v>242688.52247056624</v>
      </c>
      <c r="AC175" s="17">
        <f t="shared" si="38"/>
        <v>68250.741672727265</v>
      </c>
      <c r="AD175" s="17">
        <v>1764948.57</v>
      </c>
      <c r="AE175" s="17">
        <v>533797.81000000006</v>
      </c>
      <c r="AF175" s="17">
        <v>2187670.87</v>
      </c>
      <c r="AG175" s="17">
        <v>649937.59</v>
      </c>
      <c r="AH175" s="17">
        <v>3465336.29</v>
      </c>
      <c r="AI175">
        <v>85.62</v>
      </c>
      <c r="AJ175">
        <v>0</v>
      </c>
      <c r="AK175" s="1">
        <v>6000</v>
      </c>
      <c r="AL175" s="1">
        <v>0</v>
      </c>
    </row>
    <row r="176" spans="1:38" x14ac:dyDescent="0.35">
      <c r="A176" t="s">
        <v>634</v>
      </c>
      <c r="B176" t="s">
        <v>635</v>
      </c>
      <c r="C176" s="2">
        <v>41063</v>
      </c>
      <c r="D176" s="3">
        <v>12.586301369863014</v>
      </c>
      <c r="E176" s="3" t="s">
        <v>64</v>
      </c>
      <c r="F176" s="3" t="s">
        <v>14</v>
      </c>
      <c r="G176" t="s">
        <v>636</v>
      </c>
      <c r="H176" t="s">
        <v>353</v>
      </c>
      <c r="I176" t="s">
        <v>12</v>
      </c>
      <c r="J176" t="s">
        <v>12</v>
      </c>
      <c r="K176" s="17">
        <v>2830071.13</v>
      </c>
      <c r="L176" s="17">
        <v>757173.28999999992</v>
      </c>
      <c r="M176" s="10">
        <f t="shared" si="31"/>
        <v>0.2675456747265571</v>
      </c>
      <c r="N176" s="17">
        <v>60594.109999999993</v>
      </c>
      <c r="O176" s="17">
        <v>0</v>
      </c>
      <c r="P176" s="17">
        <v>0</v>
      </c>
      <c r="Q176" s="17">
        <f t="shared" si="39"/>
        <v>60594.109999999993</v>
      </c>
      <c r="R176" s="10">
        <f t="shared" si="40"/>
        <v>8.0026739981807857E-2</v>
      </c>
      <c r="S176" s="9">
        <f t="shared" si="32"/>
        <v>1</v>
      </c>
      <c r="T176" s="17">
        <f t="shared" si="33"/>
        <v>53002.130299999997</v>
      </c>
      <c r="U176" s="17">
        <f t="shared" si="41"/>
        <v>-7591.9796999999962</v>
      </c>
      <c r="V176" s="17" t="str">
        <f t="shared" si="42"/>
        <v>N</v>
      </c>
      <c r="W176" s="17">
        <f t="shared" si="34"/>
        <v>226405.69039999999</v>
      </c>
      <c r="X176" s="17">
        <f t="shared" si="35"/>
        <v>60573.863199999993</v>
      </c>
      <c r="Y176" s="17">
        <f t="shared" si="36"/>
        <v>6663.1249519999992</v>
      </c>
      <c r="Z176" s="17">
        <f t="shared" si="43"/>
        <v>59665.255251999995</v>
      </c>
      <c r="AA176" s="17">
        <f t="shared" si="44"/>
        <v>-928.85474799999793</v>
      </c>
      <c r="AB176" s="17">
        <f t="shared" si="37"/>
        <v>31561.467332101383</v>
      </c>
      <c r="AC176" s="17">
        <f t="shared" si="38"/>
        <v>8444.1340727272545</v>
      </c>
      <c r="AD176" s="17">
        <v>2815391.54</v>
      </c>
      <c r="AE176" s="17">
        <v>708439.75</v>
      </c>
      <c r="AF176" s="17">
        <v>2526902.71</v>
      </c>
      <c r="AG176" s="17">
        <v>662542.81999999995</v>
      </c>
      <c r="AH176" s="17">
        <v>2824035.53</v>
      </c>
      <c r="AI176">
        <v>100.21</v>
      </c>
      <c r="AJ176">
        <v>101.05</v>
      </c>
      <c r="AK176" s="1">
        <v>6000</v>
      </c>
      <c r="AL176" s="1">
        <v>6063</v>
      </c>
    </row>
    <row r="177" spans="1:38" x14ac:dyDescent="0.35">
      <c r="A177" t="s">
        <v>637</v>
      </c>
      <c r="B177" t="s">
        <v>638</v>
      </c>
      <c r="C177" s="2">
        <v>41442</v>
      </c>
      <c r="D177" s="3">
        <v>11.547945205479452</v>
      </c>
      <c r="E177" s="3" t="s">
        <v>64</v>
      </c>
      <c r="F177" s="3" t="s">
        <v>14</v>
      </c>
      <c r="G177" t="s">
        <v>639</v>
      </c>
      <c r="H177" t="s">
        <v>216</v>
      </c>
      <c r="I177" t="s">
        <v>12</v>
      </c>
      <c r="J177" s="31" t="s">
        <v>9</v>
      </c>
      <c r="K177" s="17">
        <v>2563849.4700000002</v>
      </c>
      <c r="L177" s="17">
        <v>478024.5</v>
      </c>
      <c r="M177" s="26">
        <f t="shared" si="31"/>
        <v>0.18644795866272132</v>
      </c>
      <c r="N177" s="17">
        <v>21716.02</v>
      </c>
      <c r="O177" s="17">
        <v>0</v>
      </c>
      <c r="P177" s="17">
        <v>0</v>
      </c>
      <c r="Q177" s="17">
        <f t="shared" si="39"/>
        <v>21716.02</v>
      </c>
      <c r="R177" s="10">
        <f t="shared" si="40"/>
        <v>4.5428675726871738E-2</v>
      </c>
      <c r="S177" s="9">
        <f t="shared" si="32"/>
        <v>0.75</v>
      </c>
      <c r="T177" s="17">
        <f t="shared" si="33"/>
        <v>17925.918750000001</v>
      </c>
      <c r="U177" s="17">
        <f t="shared" si="41"/>
        <v>-3790.1012499999997</v>
      </c>
      <c r="V177" s="17" t="str">
        <f t="shared" si="42"/>
        <v>N</v>
      </c>
      <c r="W177" s="17">
        <f t="shared" si="34"/>
        <v>128192.47350000002</v>
      </c>
      <c r="X177" s="17">
        <f t="shared" si="35"/>
        <v>23901.225000000002</v>
      </c>
      <c r="Y177" s="17">
        <f t="shared" si="36"/>
        <v>1254.8143125000001</v>
      </c>
      <c r="Z177" s="17">
        <f t="shared" si="43"/>
        <v>19180.7330625</v>
      </c>
      <c r="AA177" s="17">
        <f t="shared" si="44"/>
        <v>-2535.2869375000009</v>
      </c>
      <c r="AB177" s="17">
        <f t="shared" si="37"/>
        <v>194254.66001988543</v>
      </c>
      <c r="AC177" s="17">
        <f t="shared" si="38"/>
        <v>36218.384821428583</v>
      </c>
      <c r="AD177" s="17">
        <v>2967123.2</v>
      </c>
      <c r="AE177" s="17">
        <v>477088.57</v>
      </c>
      <c r="AF177" s="17">
        <v>4244300.1100000003</v>
      </c>
      <c r="AG177" s="17">
        <v>679728.16</v>
      </c>
      <c r="AH177" s="17">
        <v>3503856.47</v>
      </c>
      <c r="AI177">
        <v>73.17</v>
      </c>
      <c r="AJ177">
        <v>0</v>
      </c>
      <c r="AK177" s="1">
        <v>6000</v>
      </c>
      <c r="AL177" s="1">
        <v>0</v>
      </c>
    </row>
    <row r="178" spans="1:38" x14ac:dyDescent="0.35">
      <c r="A178" t="s">
        <v>640</v>
      </c>
      <c r="B178" t="s">
        <v>641</v>
      </c>
      <c r="C178" s="2">
        <v>44466</v>
      </c>
      <c r="D178" s="3">
        <v>3.2630136986301368</v>
      </c>
      <c r="E178" s="3" t="s">
        <v>64</v>
      </c>
      <c r="F178" s="3" t="s">
        <v>14</v>
      </c>
      <c r="G178" t="s">
        <v>642</v>
      </c>
      <c r="H178" t="s">
        <v>246</v>
      </c>
      <c r="I178" t="s">
        <v>12</v>
      </c>
      <c r="J178" t="s">
        <v>12</v>
      </c>
      <c r="K178" s="17">
        <v>1601968.84</v>
      </c>
      <c r="L178" s="17">
        <v>455120.95</v>
      </c>
      <c r="M178" s="10">
        <f t="shared" si="31"/>
        <v>0.28410100036652397</v>
      </c>
      <c r="N178" s="17">
        <v>33073.51</v>
      </c>
      <c r="O178" s="17">
        <v>0</v>
      </c>
      <c r="P178" s="17">
        <v>1068.5212006500478</v>
      </c>
      <c r="Q178" s="17">
        <f t="shared" si="39"/>
        <v>32004.988799349954</v>
      </c>
      <c r="R178" s="10">
        <f t="shared" si="40"/>
        <v>7.0321941451717287E-2</v>
      </c>
      <c r="S178" s="9">
        <f t="shared" si="32"/>
        <v>1</v>
      </c>
      <c r="T178" s="17">
        <f t="shared" si="33"/>
        <v>31858.466500000002</v>
      </c>
      <c r="U178" s="17">
        <f t="shared" si="41"/>
        <v>-146.52229934995194</v>
      </c>
      <c r="V178" s="17" t="str">
        <f t="shared" si="42"/>
        <v>N</v>
      </c>
      <c r="W178" s="17">
        <f t="shared" si="34"/>
        <v>128157.50720000001</v>
      </c>
      <c r="X178" s="17">
        <f t="shared" si="35"/>
        <v>36409.675999999999</v>
      </c>
      <c r="Y178" s="17">
        <f t="shared" si="36"/>
        <v>4005.0643599999999</v>
      </c>
      <c r="Z178" s="17">
        <f t="shared" si="43"/>
        <v>35863.530859999999</v>
      </c>
      <c r="AA178" s="17">
        <f t="shared" si="44"/>
        <v>2790.0208599999969</v>
      </c>
      <c r="AB178" s="17">
        <f t="shared" si="37"/>
        <v>0</v>
      </c>
      <c r="AC178" s="17">
        <f t="shared" si="38"/>
        <v>0</v>
      </c>
      <c r="AD178" s="17">
        <v>772247.15</v>
      </c>
      <c r="AE178" s="17">
        <v>226217.25</v>
      </c>
      <c r="AF178" s="17">
        <v>838800.17</v>
      </c>
      <c r="AG178" s="17">
        <v>272632.51</v>
      </c>
      <c r="AH178" s="17">
        <v>1968871.8</v>
      </c>
      <c r="AI178">
        <v>81.36</v>
      </c>
      <c r="AJ178">
        <v>0</v>
      </c>
      <c r="AK178" s="1">
        <v>6000</v>
      </c>
      <c r="AL178" s="1">
        <v>0</v>
      </c>
    </row>
    <row r="179" spans="1:38" x14ac:dyDescent="0.35">
      <c r="A179" t="s">
        <v>643</v>
      </c>
      <c r="B179" t="s">
        <v>644</v>
      </c>
      <c r="C179" s="2">
        <v>44291</v>
      </c>
      <c r="D179" s="3">
        <v>3.7424657534246575</v>
      </c>
      <c r="E179" s="3" t="s">
        <v>64</v>
      </c>
      <c r="F179" s="3" t="s">
        <v>14</v>
      </c>
      <c r="G179" t="s">
        <v>645</v>
      </c>
      <c r="H179" t="s">
        <v>388</v>
      </c>
      <c r="I179" t="s">
        <v>12</v>
      </c>
      <c r="J179" t="s">
        <v>12</v>
      </c>
      <c r="K179" s="17">
        <v>5074646.97</v>
      </c>
      <c r="L179" s="17">
        <v>997225.80999999994</v>
      </c>
      <c r="M179" s="10">
        <f t="shared" si="31"/>
        <v>0.19651136638574879</v>
      </c>
      <c r="N179" s="17">
        <v>72454.41</v>
      </c>
      <c r="O179" s="17">
        <v>0</v>
      </c>
      <c r="P179" s="17">
        <v>0</v>
      </c>
      <c r="Q179" s="17">
        <f t="shared" si="39"/>
        <v>72454.41</v>
      </c>
      <c r="R179" s="10">
        <f t="shared" si="40"/>
        <v>7.265597146949096E-2</v>
      </c>
      <c r="S179" s="9">
        <f t="shared" si="32"/>
        <v>0.75</v>
      </c>
      <c r="T179" s="17">
        <f t="shared" si="33"/>
        <v>52354.355024999997</v>
      </c>
      <c r="U179" s="17">
        <f t="shared" si="41"/>
        <v>-20100.054975000006</v>
      </c>
      <c r="V179" s="17" t="str">
        <f t="shared" si="42"/>
        <v>N</v>
      </c>
      <c r="W179" s="17">
        <f t="shared" si="34"/>
        <v>405971.75760000001</v>
      </c>
      <c r="X179" s="17">
        <f t="shared" si="35"/>
        <v>79778.064799999993</v>
      </c>
      <c r="Y179" s="17">
        <f t="shared" si="36"/>
        <v>6581.6903459999994</v>
      </c>
      <c r="Z179" s="17">
        <f t="shared" si="43"/>
        <v>58936.045371</v>
      </c>
      <c r="AA179" s="17">
        <f t="shared" si="44"/>
        <v>-13518.364629000003</v>
      </c>
      <c r="AB179" s="17">
        <f t="shared" si="37"/>
        <v>625379.72311871545</v>
      </c>
      <c r="AC179" s="17">
        <f t="shared" si="38"/>
        <v>122894.22390000003</v>
      </c>
      <c r="AD179" s="17">
        <v>3659234.15</v>
      </c>
      <c r="AE179" s="17">
        <v>647482.99</v>
      </c>
      <c r="AF179" s="17">
        <v>4351973.17</v>
      </c>
      <c r="AG179" s="17">
        <v>1002075.43</v>
      </c>
      <c r="AH179" s="17">
        <v>4698295.6900000004</v>
      </c>
      <c r="AI179">
        <v>108.01</v>
      </c>
      <c r="AJ179">
        <v>147.58000000000001</v>
      </c>
      <c r="AK179" s="1">
        <v>6000</v>
      </c>
      <c r="AL179" s="1">
        <v>8854.5</v>
      </c>
    </row>
    <row r="180" spans="1:38" x14ac:dyDescent="0.35">
      <c r="A180" t="s">
        <v>646</v>
      </c>
      <c r="B180" t="s">
        <v>647</v>
      </c>
      <c r="C180" s="2">
        <v>44774</v>
      </c>
      <c r="D180" s="3">
        <v>2.419178082191781</v>
      </c>
      <c r="E180" s="3" t="s">
        <v>64</v>
      </c>
      <c r="F180" s="3" t="s">
        <v>14</v>
      </c>
      <c r="G180" t="s">
        <v>648</v>
      </c>
      <c r="H180" t="s">
        <v>615</v>
      </c>
      <c r="I180" t="s">
        <v>12</v>
      </c>
      <c r="J180" t="s">
        <v>12</v>
      </c>
      <c r="K180" s="17">
        <v>2661994.64</v>
      </c>
      <c r="L180" s="17">
        <v>701716.12</v>
      </c>
      <c r="M180" s="10">
        <f t="shared" si="31"/>
        <v>0.26360538426929364</v>
      </c>
      <c r="N180" s="17">
        <v>55841.43</v>
      </c>
      <c r="O180" s="17">
        <v>0</v>
      </c>
      <c r="P180" s="17">
        <v>-5.2952212500003952</v>
      </c>
      <c r="Q180" s="17">
        <f t="shared" si="39"/>
        <v>55846.725221250003</v>
      </c>
      <c r="R180" s="10">
        <f t="shared" si="40"/>
        <v>7.9585923181086399E-2</v>
      </c>
      <c r="S180" s="9">
        <f t="shared" si="32"/>
        <v>1</v>
      </c>
      <c r="T180" s="17">
        <f t="shared" si="33"/>
        <v>49120.128400000001</v>
      </c>
      <c r="U180" s="17">
        <f t="shared" si="41"/>
        <v>-6726.5968212500011</v>
      </c>
      <c r="V180" s="17" t="str">
        <f t="shared" si="42"/>
        <v>N</v>
      </c>
      <c r="W180" s="17">
        <f t="shared" si="34"/>
        <v>212959.57120000001</v>
      </c>
      <c r="X180" s="17">
        <f t="shared" si="35"/>
        <v>56137.289600000004</v>
      </c>
      <c r="Y180" s="17">
        <f t="shared" si="36"/>
        <v>6175.1018560000002</v>
      </c>
      <c r="Z180" s="17">
        <f t="shared" si="43"/>
        <v>55295.230256000003</v>
      </c>
      <c r="AA180" s="17">
        <f t="shared" si="44"/>
        <v>-546.19974399999774</v>
      </c>
      <c r="AB180" s="17">
        <f t="shared" si="37"/>
        <v>18836.687391442647</v>
      </c>
      <c r="AC180" s="17">
        <f t="shared" si="38"/>
        <v>4965.4522181817974</v>
      </c>
      <c r="AD180" s="17">
        <v>43.21</v>
      </c>
      <c r="AE180" s="17">
        <v>2.2599999999999998</v>
      </c>
      <c r="AF180" s="17">
        <v>1215963.5</v>
      </c>
      <c r="AG180" s="17">
        <v>347652.29</v>
      </c>
      <c r="AH180" s="17">
        <v>3919308.32</v>
      </c>
      <c r="AI180">
        <v>67.92</v>
      </c>
      <c r="AJ180">
        <v>0</v>
      </c>
      <c r="AK180" s="1">
        <v>6000</v>
      </c>
      <c r="AL180" s="1">
        <v>0</v>
      </c>
    </row>
    <row r="181" spans="1:38" x14ac:dyDescent="0.35">
      <c r="A181" t="s">
        <v>649</v>
      </c>
      <c r="B181" t="s">
        <v>650</v>
      </c>
      <c r="C181" s="2">
        <v>44354</v>
      </c>
      <c r="D181" s="3">
        <v>3.56986301369863</v>
      </c>
      <c r="E181" s="3" t="s">
        <v>64</v>
      </c>
      <c r="F181" s="3" t="s">
        <v>14</v>
      </c>
      <c r="G181" t="s">
        <v>651</v>
      </c>
      <c r="H181" t="s">
        <v>234</v>
      </c>
      <c r="I181" t="s">
        <v>12</v>
      </c>
      <c r="J181" t="s">
        <v>12</v>
      </c>
      <c r="K181" s="17">
        <v>3296569.92</v>
      </c>
      <c r="L181" s="17">
        <v>549889.80999999994</v>
      </c>
      <c r="M181" s="26">
        <f t="shared" si="31"/>
        <v>0.16680665763036506</v>
      </c>
      <c r="N181" s="17">
        <v>31190.240000000002</v>
      </c>
      <c r="O181" s="17">
        <v>0</v>
      </c>
      <c r="P181" s="17">
        <v>0</v>
      </c>
      <c r="Q181" s="17">
        <f t="shared" si="39"/>
        <v>31190.240000000002</v>
      </c>
      <c r="R181" s="10">
        <f t="shared" si="40"/>
        <v>5.6720891045425999E-2</v>
      </c>
      <c r="S181" s="9">
        <f t="shared" si="32"/>
        <v>0.75</v>
      </c>
      <c r="T181" s="17">
        <f t="shared" si="33"/>
        <v>28869.215024999998</v>
      </c>
      <c r="U181" s="17">
        <f t="shared" si="41"/>
        <v>-2321.0249750000039</v>
      </c>
      <c r="V181" s="17" t="str">
        <f t="shared" si="42"/>
        <v>N</v>
      </c>
      <c r="W181" s="17">
        <f t="shared" si="34"/>
        <v>263725.59360000002</v>
      </c>
      <c r="X181" s="17">
        <f t="shared" si="35"/>
        <v>43991.184800000003</v>
      </c>
      <c r="Y181" s="17">
        <f t="shared" si="36"/>
        <v>3629.2727460000006</v>
      </c>
      <c r="Z181" s="17">
        <f t="shared" si="43"/>
        <v>32498.487771</v>
      </c>
      <c r="AA181" s="17">
        <f t="shared" si="44"/>
        <v>1308.2477709999985</v>
      </c>
      <c r="AB181" s="17">
        <f t="shared" si="37"/>
        <v>0</v>
      </c>
      <c r="AC181" s="17">
        <f t="shared" si="38"/>
        <v>0</v>
      </c>
      <c r="AD181" s="17">
        <v>1152437.43</v>
      </c>
      <c r="AE181" s="17">
        <v>256967.54</v>
      </c>
      <c r="AF181" s="17">
        <v>2429290.31</v>
      </c>
      <c r="AG181" s="17">
        <v>421233.69</v>
      </c>
      <c r="AH181" s="17">
        <v>3391418.32</v>
      </c>
      <c r="AI181">
        <v>97.2</v>
      </c>
      <c r="AJ181">
        <v>0</v>
      </c>
      <c r="AK181" s="1">
        <v>6000</v>
      </c>
      <c r="AL181" s="1">
        <v>0</v>
      </c>
    </row>
    <row r="182" spans="1:38" x14ac:dyDescent="0.35">
      <c r="A182" t="s">
        <v>652</v>
      </c>
      <c r="B182" t="s">
        <v>653</v>
      </c>
      <c r="C182" s="2">
        <v>44294</v>
      </c>
      <c r="D182" s="3">
        <v>3.7342465753424658</v>
      </c>
      <c r="E182" s="3" t="s">
        <v>64</v>
      </c>
      <c r="F182" s="3" t="s">
        <v>14</v>
      </c>
      <c r="G182" t="s">
        <v>654</v>
      </c>
      <c r="H182" t="s">
        <v>171</v>
      </c>
      <c r="I182" t="s">
        <v>12</v>
      </c>
      <c r="J182" t="s">
        <v>12</v>
      </c>
      <c r="K182" s="17">
        <v>5336780.8899999997</v>
      </c>
      <c r="L182" s="17">
        <v>1619554.96</v>
      </c>
      <c r="M182" s="10">
        <f t="shared" si="31"/>
        <v>0.30347038662102543</v>
      </c>
      <c r="N182" s="17">
        <v>133251.84999999998</v>
      </c>
      <c r="O182" s="17">
        <v>0</v>
      </c>
      <c r="P182" s="17">
        <v>20827.612935461249</v>
      </c>
      <c r="Q182" s="17">
        <f t="shared" si="39"/>
        <v>112424.23706453873</v>
      </c>
      <c r="R182" s="10">
        <f t="shared" si="40"/>
        <v>6.9416747094855444E-2</v>
      </c>
      <c r="S182" s="9">
        <f t="shared" si="32"/>
        <v>1.2</v>
      </c>
      <c r="T182" s="17">
        <f t="shared" si="33"/>
        <v>136042.61663999999</v>
      </c>
      <c r="U182" s="17">
        <f t="shared" si="41"/>
        <v>23618.379575461266</v>
      </c>
      <c r="V182" s="17" t="str">
        <f t="shared" si="42"/>
        <v>Y</v>
      </c>
      <c r="W182" s="17">
        <f t="shared" si="34"/>
        <v>426942.47119999997</v>
      </c>
      <c r="X182" s="17">
        <f t="shared" si="35"/>
        <v>129564.3968</v>
      </c>
      <c r="Y182" s="17">
        <f t="shared" si="36"/>
        <v>17102.500377600001</v>
      </c>
      <c r="Z182" s="17">
        <f t="shared" si="43"/>
        <v>153145.11701759999</v>
      </c>
      <c r="AA182" s="17">
        <f t="shared" si="44"/>
        <v>19893.26701760001</v>
      </c>
      <c r="AB182" s="17">
        <f t="shared" si="37"/>
        <v>0</v>
      </c>
      <c r="AC182" s="17">
        <f t="shared" si="38"/>
        <v>0</v>
      </c>
      <c r="AD182" s="17">
        <v>893627.91999999993</v>
      </c>
      <c r="AE182" s="17">
        <v>252876.95</v>
      </c>
      <c r="AF182" s="17">
        <v>2264514.5</v>
      </c>
      <c r="AG182" s="17">
        <v>677715.09</v>
      </c>
      <c r="AH182" s="17">
        <v>6862687.4400000004</v>
      </c>
      <c r="AI182">
        <v>77.77</v>
      </c>
      <c r="AJ182">
        <v>0</v>
      </c>
      <c r="AK182" s="1">
        <v>4500</v>
      </c>
      <c r="AL182" s="1">
        <v>0</v>
      </c>
    </row>
    <row r="183" spans="1:38" x14ac:dyDescent="0.35">
      <c r="A183" t="s">
        <v>655</v>
      </c>
      <c r="B183" t="s">
        <v>656</v>
      </c>
      <c r="C183" s="2">
        <v>33470</v>
      </c>
      <c r="D183" s="3">
        <v>33.389041095890413</v>
      </c>
      <c r="E183" s="3" t="s">
        <v>64</v>
      </c>
      <c r="F183" s="3" t="s">
        <v>14</v>
      </c>
      <c r="G183" t="s">
        <v>657</v>
      </c>
      <c r="H183" t="s">
        <v>209</v>
      </c>
      <c r="I183" t="s">
        <v>12</v>
      </c>
      <c r="J183" t="s">
        <v>12</v>
      </c>
      <c r="K183" s="17">
        <v>1258077.28</v>
      </c>
      <c r="L183" s="17">
        <v>370258.92</v>
      </c>
      <c r="M183" s="10">
        <f t="shared" si="31"/>
        <v>0.29430538639089004</v>
      </c>
      <c r="N183" s="17">
        <v>33331.33</v>
      </c>
      <c r="O183" s="17">
        <v>4889</v>
      </c>
      <c r="P183" s="17">
        <v>0</v>
      </c>
      <c r="Q183" s="17">
        <f t="shared" si="39"/>
        <v>28442.33</v>
      </c>
      <c r="R183" s="10">
        <f t="shared" si="40"/>
        <v>7.6817406586720455E-2</v>
      </c>
      <c r="S183" s="9">
        <f t="shared" si="32"/>
        <v>1.2</v>
      </c>
      <c r="T183" s="17">
        <f t="shared" si="33"/>
        <v>31101.74928</v>
      </c>
      <c r="U183" s="17">
        <f t="shared" si="41"/>
        <v>2659.4192799999983</v>
      </c>
      <c r="V183" s="17" t="str">
        <f t="shared" si="42"/>
        <v>Y</v>
      </c>
      <c r="W183" s="17">
        <f t="shared" si="34"/>
        <v>100646.18240000001</v>
      </c>
      <c r="X183" s="17">
        <f t="shared" si="35"/>
        <v>29620.713599999999</v>
      </c>
      <c r="Y183" s="17">
        <f t="shared" si="36"/>
        <v>3909.9341952</v>
      </c>
      <c r="Z183" s="17">
        <f t="shared" si="43"/>
        <v>35011.6834752</v>
      </c>
      <c r="AA183" s="17">
        <f t="shared" si="44"/>
        <v>1680.3534751999978</v>
      </c>
      <c r="AB183" s="17">
        <f t="shared" si="37"/>
        <v>0</v>
      </c>
      <c r="AC183" s="17">
        <f t="shared" si="38"/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1138614.68</v>
      </c>
      <c r="AI183">
        <v>110.49</v>
      </c>
      <c r="AJ183">
        <v>166.18</v>
      </c>
      <c r="AK183" s="1">
        <v>6000</v>
      </c>
      <c r="AL183" s="1">
        <v>9970.5</v>
      </c>
    </row>
    <row r="184" spans="1:38" x14ac:dyDescent="0.35">
      <c r="A184" t="s">
        <v>658</v>
      </c>
      <c r="B184" t="s">
        <v>659</v>
      </c>
      <c r="C184" s="2">
        <v>42675</v>
      </c>
      <c r="D184" s="3">
        <v>8.169863013698631</v>
      </c>
      <c r="E184" s="3" t="s">
        <v>64</v>
      </c>
      <c r="F184" s="3" t="s">
        <v>14</v>
      </c>
      <c r="G184" t="s">
        <v>660</v>
      </c>
      <c r="H184" t="s">
        <v>85</v>
      </c>
      <c r="I184" t="s">
        <v>12</v>
      </c>
      <c r="J184" t="s">
        <v>12</v>
      </c>
      <c r="K184" s="17">
        <v>3171875.82</v>
      </c>
      <c r="L184" s="17">
        <v>835499.34</v>
      </c>
      <c r="M184" s="10">
        <f t="shared" si="31"/>
        <v>0.26340859081929635</v>
      </c>
      <c r="N184" s="17">
        <v>66446.239999999991</v>
      </c>
      <c r="O184" s="17">
        <v>0</v>
      </c>
      <c r="P184" s="17">
        <v>0</v>
      </c>
      <c r="Q184" s="17">
        <f t="shared" si="39"/>
        <v>66446.239999999991</v>
      </c>
      <c r="R184" s="10">
        <f t="shared" si="40"/>
        <v>7.9528776168751966E-2</v>
      </c>
      <c r="S184" s="9">
        <f t="shared" si="32"/>
        <v>1</v>
      </c>
      <c r="T184" s="17">
        <f t="shared" si="33"/>
        <v>58484.953800000003</v>
      </c>
      <c r="U184" s="17">
        <f t="shared" si="41"/>
        <v>-7961.2861999999877</v>
      </c>
      <c r="V184" s="17" t="str">
        <f t="shared" si="42"/>
        <v>N</v>
      </c>
      <c r="W184" s="17">
        <f t="shared" si="34"/>
        <v>253750.0656</v>
      </c>
      <c r="X184" s="17">
        <f t="shared" si="35"/>
        <v>66839.94720000001</v>
      </c>
      <c r="Y184" s="17">
        <f t="shared" si="36"/>
        <v>7352.3941920000007</v>
      </c>
      <c r="Z184" s="17">
        <f t="shared" si="43"/>
        <v>65837.34799200001</v>
      </c>
      <c r="AA184" s="17">
        <f t="shared" si="44"/>
        <v>-608.89200799998071</v>
      </c>
      <c r="AB184" s="17">
        <f t="shared" si="37"/>
        <v>21014.431889604923</v>
      </c>
      <c r="AC184" s="17">
        <f t="shared" si="38"/>
        <v>5535.3818909089159</v>
      </c>
      <c r="AD184" s="17">
        <v>3683001.75</v>
      </c>
      <c r="AE184" s="17">
        <v>649617.66</v>
      </c>
      <c r="AF184" s="17">
        <v>2869879.15</v>
      </c>
      <c r="AG184" s="17">
        <v>787453.9</v>
      </c>
      <c r="AH184" s="17">
        <v>3104742.59</v>
      </c>
      <c r="AI184">
        <v>102.16</v>
      </c>
      <c r="AJ184">
        <v>110.8</v>
      </c>
      <c r="AK184" s="1">
        <v>6000</v>
      </c>
      <c r="AL184" s="1">
        <v>6648</v>
      </c>
    </row>
    <row r="185" spans="1:38" x14ac:dyDescent="0.35">
      <c r="A185" t="s">
        <v>661</v>
      </c>
      <c r="B185" t="s">
        <v>662</v>
      </c>
      <c r="C185" s="2">
        <v>35569</v>
      </c>
      <c r="D185" s="3">
        <v>27.638356164383563</v>
      </c>
      <c r="E185" s="3" t="s">
        <v>64</v>
      </c>
      <c r="F185" s="3" t="s">
        <v>14</v>
      </c>
      <c r="G185" t="s">
        <v>663</v>
      </c>
      <c r="H185" t="s">
        <v>77</v>
      </c>
      <c r="I185" t="s">
        <v>12</v>
      </c>
      <c r="J185" t="s">
        <v>12</v>
      </c>
      <c r="K185" s="17">
        <v>3014462.36</v>
      </c>
      <c r="L185" s="17">
        <v>563979.36</v>
      </c>
      <c r="M185" s="10">
        <f t="shared" si="31"/>
        <v>0.18709119327003307</v>
      </c>
      <c r="N185" s="17">
        <v>29774.720000000005</v>
      </c>
      <c r="O185" s="17">
        <v>0</v>
      </c>
      <c r="P185" s="17">
        <v>5284.0752948750014</v>
      </c>
      <c r="Q185" s="17">
        <f t="shared" si="39"/>
        <v>24490.644705125003</v>
      </c>
      <c r="R185" s="10">
        <f t="shared" si="40"/>
        <v>4.342471806969142E-2</v>
      </c>
      <c r="S185" s="9">
        <f t="shared" si="32"/>
        <v>0.75</v>
      </c>
      <c r="T185" s="17">
        <f t="shared" si="33"/>
        <v>29608.916400000002</v>
      </c>
      <c r="U185" s="17">
        <f t="shared" si="41"/>
        <v>5118.2716948749985</v>
      </c>
      <c r="V185" s="17" t="str">
        <f t="shared" si="42"/>
        <v>Y</v>
      </c>
      <c r="W185" s="17">
        <f t="shared" si="34"/>
        <v>241156.98879999999</v>
      </c>
      <c r="X185" s="17">
        <f t="shared" si="35"/>
        <v>45118.3488</v>
      </c>
      <c r="Y185" s="17">
        <f t="shared" si="36"/>
        <v>3722.2637759999998</v>
      </c>
      <c r="Z185" s="17">
        <f t="shared" si="43"/>
        <v>33331.180176000002</v>
      </c>
      <c r="AA185" s="17">
        <f t="shared" si="44"/>
        <v>3556.4601759999969</v>
      </c>
      <c r="AB185" s="17">
        <f t="shared" si="37"/>
        <v>0</v>
      </c>
      <c r="AC185" s="17">
        <f t="shared" si="38"/>
        <v>0</v>
      </c>
      <c r="AD185" s="17">
        <v>4009431.83</v>
      </c>
      <c r="AE185" s="17">
        <v>784987.63</v>
      </c>
      <c r="AF185" s="17">
        <v>3664019.09</v>
      </c>
      <c r="AG185" s="17">
        <v>725844.82</v>
      </c>
      <c r="AH185" s="17">
        <v>4189860.35</v>
      </c>
      <c r="AI185">
        <v>71.95</v>
      </c>
      <c r="AJ185">
        <v>0</v>
      </c>
      <c r="AK185" s="1">
        <v>6000</v>
      </c>
      <c r="AL185" s="1">
        <v>0</v>
      </c>
    </row>
    <row r="186" spans="1:38" x14ac:dyDescent="0.35">
      <c r="A186" t="s">
        <v>664</v>
      </c>
      <c r="B186" t="s">
        <v>665</v>
      </c>
      <c r="C186" s="2">
        <v>41099</v>
      </c>
      <c r="D186" s="3">
        <v>12.487671232876712</v>
      </c>
      <c r="E186" s="3" t="s">
        <v>64</v>
      </c>
      <c r="F186" s="3" t="s">
        <v>14</v>
      </c>
      <c r="G186" t="s">
        <v>666</v>
      </c>
      <c r="H186" t="s">
        <v>100</v>
      </c>
      <c r="I186" t="s">
        <v>12</v>
      </c>
      <c r="J186" t="s">
        <v>12</v>
      </c>
      <c r="K186" s="17">
        <v>3345464.93</v>
      </c>
      <c r="L186" s="17">
        <v>663046.78000000014</v>
      </c>
      <c r="M186" s="10">
        <f t="shared" si="31"/>
        <v>0.19819271577299127</v>
      </c>
      <c r="N186" s="17">
        <v>46140.080000000009</v>
      </c>
      <c r="O186" s="17">
        <v>0</v>
      </c>
      <c r="P186" s="17">
        <v>6843.3965559599455</v>
      </c>
      <c r="Q186" s="17">
        <f t="shared" si="39"/>
        <v>39296.683444040063</v>
      </c>
      <c r="R186" s="10">
        <f t="shared" si="40"/>
        <v>5.926683399931458E-2</v>
      </c>
      <c r="S186" s="9">
        <f t="shared" si="32"/>
        <v>0.75</v>
      </c>
      <c r="T186" s="17">
        <f t="shared" si="33"/>
        <v>34809.95595000001</v>
      </c>
      <c r="U186" s="17">
        <f t="shared" si="41"/>
        <v>-4486.727494040053</v>
      </c>
      <c r="V186" s="17" t="str">
        <f t="shared" si="42"/>
        <v>N</v>
      </c>
      <c r="W186" s="17">
        <f t="shared" si="34"/>
        <v>267637.19440000004</v>
      </c>
      <c r="X186" s="17">
        <f t="shared" si="35"/>
        <v>53043.742400000017</v>
      </c>
      <c r="Y186" s="17">
        <f t="shared" si="36"/>
        <v>4376.1087480000015</v>
      </c>
      <c r="Z186" s="17">
        <f t="shared" si="43"/>
        <v>39186.064698000009</v>
      </c>
      <c r="AA186" s="17">
        <f t="shared" si="44"/>
        <v>-6954.0153019999998</v>
      </c>
      <c r="AB186" s="17">
        <f t="shared" si="37"/>
        <v>318973.98792235437</v>
      </c>
      <c r="AC186" s="17">
        <f t="shared" si="38"/>
        <v>63218.320927272725</v>
      </c>
      <c r="AD186" s="17">
        <v>4640725.43</v>
      </c>
      <c r="AE186" s="17">
        <v>1012017.08</v>
      </c>
      <c r="AF186" s="17">
        <v>1541887.74</v>
      </c>
      <c r="AG186" s="17">
        <v>362618.62</v>
      </c>
      <c r="AH186" s="17">
        <v>1684338.9</v>
      </c>
      <c r="AI186">
        <v>198.62</v>
      </c>
      <c r="AJ186">
        <v>200</v>
      </c>
      <c r="AK186" s="1">
        <v>6000</v>
      </c>
      <c r="AL186" s="1">
        <v>12000</v>
      </c>
    </row>
    <row r="187" spans="1:38" x14ac:dyDescent="0.35">
      <c r="A187" t="s">
        <v>667</v>
      </c>
      <c r="B187" t="s">
        <v>668</v>
      </c>
      <c r="C187" s="2">
        <v>45177</v>
      </c>
      <c r="D187" s="3">
        <v>1.3150684931506849</v>
      </c>
      <c r="E187" s="3" t="s">
        <v>64</v>
      </c>
      <c r="F187" s="3" t="s">
        <v>14</v>
      </c>
      <c r="G187" t="s">
        <v>669</v>
      </c>
      <c r="H187" t="s">
        <v>226</v>
      </c>
      <c r="I187" t="s">
        <v>12</v>
      </c>
      <c r="J187" t="s">
        <v>12</v>
      </c>
      <c r="K187" s="17">
        <v>1206202.33</v>
      </c>
      <c r="L187" s="17">
        <v>282555.29000000004</v>
      </c>
      <c r="M187" s="10">
        <f t="shared" si="31"/>
        <v>0.23425198490538485</v>
      </c>
      <c r="N187" s="17">
        <v>20592.749999999996</v>
      </c>
      <c r="O187" s="17">
        <v>2858.08</v>
      </c>
      <c r="P187" s="17">
        <v>0</v>
      </c>
      <c r="Q187" s="17">
        <f t="shared" si="39"/>
        <v>17734.669999999998</v>
      </c>
      <c r="R187" s="10">
        <f t="shared" si="40"/>
        <v>6.2765308694096633E-2</v>
      </c>
      <c r="S187" s="9">
        <f t="shared" si="32"/>
        <v>0.75</v>
      </c>
      <c r="T187" s="17">
        <f t="shared" si="33"/>
        <v>14834.152725000004</v>
      </c>
      <c r="U187" s="17">
        <f t="shared" si="41"/>
        <v>-2900.5172749999947</v>
      </c>
      <c r="V187" s="17" t="str">
        <f t="shared" si="42"/>
        <v>N</v>
      </c>
      <c r="W187" s="17">
        <f t="shared" si="34"/>
        <v>96496.186400000006</v>
      </c>
      <c r="X187" s="17">
        <f t="shared" si="35"/>
        <v>22604.423200000005</v>
      </c>
      <c r="Y187" s="17">
        <f t="shared" si="36"/>
        <v>1864.8649140000005</v>
      </c>
      <c r="Z187" s="17">
        <f t="shared" si="43"/>
        <v>16699.017639000005</v>
      </c>
      <c r="AA187" s="17">
        <f t="shared" si="44"/>
        <v>-3893.7323609999912</v>
      </c>
      <c r="AB187" s="17">
        <f t="shared" si="37"/>
        <v>151108.9305496341</v>
      </c>
      <c r="AC187" s="17">
        <f t="shared" si="38"/>
        <v>35397.566918181736</v>
      </c>
      <c r="AD187" s="17">
        <v>0</v>
      </c>
      <c r="AE187" s="17">
        <v>0</v>
      </c>
      <c r="AF187" s="17">
        <v>10014.16</v>
      </c>
      <c r="AG187" s="17">
        <v>3346.52</v>
      </c>
      <c r="AH187" s="17">
        <v>1637738.78</v>
      </c>
      <c r="AI187">
        <v>73.650000000000006</v>
      </c>
      <c r="AJ187">
        <v>0</v>
      </c>
      <c r="AK187" s="1">
        <v>6000</v>
      </c>
      <c r="AL187" s="1">
        <v>0</v>
      </c>
    </row>
    <row r="188" spans="1:38" x14ac:dyDescent="0.35">
      <c r="A188" t="s">
        <v>670</v>
      </c>
      <c r="B188" t="s">
        <v>671</v>
      </c>
      <c r="C188" s="2">
        <v>43290</v>
      </c>
      <c r="D188" s="3">
        <v>6.484931506849315</v>
      </c>
      <c r="E188" s="3" t="s">
        <v>64</v>
      </c>
      <c r="F188" s="3" t="s">
        <v>14</v>
      </c>
      <c r="G188" t="s">
        <v>672</v>
      </c>
      <c r="H188" t="s">
        <v>81</v>
      </c>
      <c r="I188" t="s">
        <v>12</v>
      </c>
      <c r="J188" t="s">
        <v>12</v>
      </c>
      <c r="K188" s="17">
        <v>3161181.21</v>
      </c>
      <c r="L188" s="17">
        <v>941815.95</v>
      </c>
      <c r="M188" s="10">
        <f t="shared" si="31"/>
        <v>0.297931655110654</v>
      </c>
      <c r="N188" s="17">
        <v>84014.739999999991</v>
      </c>
      <c r="O188" s="17">
        <v>0</v>
      </c>
      <c r="P188" s="17">
        <v>0</v>
      </c>
      <c r="Q188" s="17">
        <f t="shared" si="39"/>
        <v>84014.739999999991</v>
      </c>
      <c r="R188" s="10">
        <f t="shared" si="40"/>
        <v>8.9205051156757323E-2</v>
      </c>
      <c r="S188" s="9">
        <f t="shared" si="32"/>
        <v>1.2</v>
      </c>
      <c r="T188" s="17">
        <f t="shared" si="33"/>
        <v>79112.539799999999</v>
      </c>
      <c r="U188" s="17">
        <f t="shared" si="41"/>
        <v>-4902.200199999992</v>
      </c>
      <c r="V188" s="17" t="str">
        <f t="shared" si="42"/>
        <v>N</v>
      </c>
      <c r="W188" s="17">
        <f t="shared" si="34"/>
        <v>252894.49679999999</v>
      </c>
      <c r="X188" s="17">
        <f t="shared" si="35"/>
        <v>75345.275999999983</v>
      </c>
      <c r="Y188" s="17">
        <f t="shared" si="36"/>
        <v>9945.5764319999962</v>
      </c>
      <c r="Z188" s="17">
        <f t="shared" si="43"/>
        <v>89058.116232</v>
      </c>
      <c r="AA188" s="17">
        <f t="shared" si="44"/>
        <v>5043.3762320000096</v>
      </c>
      <c r="AB188" s="17">
        <f t="shared" si="37"/>
        <v>0</v>
      </c>
      <c r="AC188" s="17">
        <f t="shared" si="38"/>
        <v>0</v>
      </c>
      <c r="AD188" s="17">
        <v>1922592.28</v>
      </c>
      <c r="AE188" s="17">
        <v>498240.77</v>
      </c>
      <c r="AF188" s="17">
        <v>3460957.23</v>
      </c>
      <c r="AG188" s="17">
        <v>1009472.47</v>
      </c>
      <c r="AH188" s="17">
        <v>3719865.9</v>
      </c>
      <c r="AI188">
        <v>84.98</v>
      </c>
      <c r="AJ188">
        <v>0</v>
      </c>
      <c r="AK188" s="1">
        <v>6000</v>
      </c>
      <c r="AL188" s="1">
        <v>0</v>
      </c>
    </row>
    <row r="189" spans="1:38" x14ac:dyDescent="0.35">
      <c r="A189" t="s">
        <v>673</v>
      </c>
      <c r="B189" t="s">
        <v>674</v>
      </c>
      <c r="C189" s="2">
        <v>44739</v>
      </c>
      <c r="D189" s="3">
        <v>2.515068493150685</v>
      </c>
      <c r="E189" s="3" t="s">
        <v>64</v>
      </c>
      <c r="F189" s="3" t="s">
        <v>14</v>
      </c>
      <c r="G189" t="s">
        <v>675</v>
      </c>
      <c r="H189" t="s">
        <v>493</v>
      </c>
      <c r="I189" t="s">
        <v>12</v>
      </c>
      <c r="J189" t="s">
        <v>12</v>
      </c>
      <c r="K189" s="17">
        <v>1392906.73</v>
      </c>
      <c r="L189" s="17">
        <v>318094.09000000003</v>
      </c>
      <c r="M189" s="10">
        <f t="shared" si="31"/>
        <v>0.22836711399908308</v>
      </c>
      <c r="N189" s="17">
        <v>20161.25</v>
      </c>
      <c r="O189" s="17">
        <v>0</v>
      </c>
      <c r="P189" s="17">
        <v>2695.7266773750162</v>
      </c>
      <c r="Q189" s="17">
        <f t="shared" si="39"/>
        <v>17465.523322624984</v>
      </c>
      <c r="R189" s="10">
        <f t="shared" si="40"/>
        <v>5.4906783469711687E-2</v>
      </c>
      <c r="S189" s="9">
        <f t="shared" si="32"/>
        <v>0.75</v>
      </c>
      <c r="T189" s="17">
        <f t="shared" si="33"/>
        <v>16699.939725000004</v>
      </c>
      <c r="U189" s="17">
        <f t="shared" si="41"/>
        <v>-765.58359762498003</v>
      </c>
      <c r="V189" s="17" t="str">
        <f t="shared" si="42"/>
        <v>N</v>
      </c>
      <c r="W189" s="17">
        <f t="shared" si="34"/>
        <v>111432.5384</v>
      </c>
      <c r="X189" s="17">
        <f t="shared" si="35"/>
        <v>25447.527200000004</v>
      </c>
      <c r="Y189" s="17">
        <f t="shared" si="36"/>
        <v>2099.4209940000001</v>
      </c>
      <c r="Z189" s="17">
        <f t="shared" si="43"/>
        <v>18799.360719000004</v>
      </c>
      <c r="AA189" s="17">
        <f t="shared" si="44"/>
        <v>-1361.8892809999961</v>
      </c>
      <c r="AB189" s="17">
        <f t="shared" si="37"/>
        <v>54214.51201377542</v>
      </c>
      <c r="AC189" s="17">
        <f t="shared" si="38"/>
        <v>12380.811645454511</v>
      </c>
      <c r="AD189" s="17">
        <v>154425.49</v>
      </c>
      <c r="AE189" s="17">
        <v>46352.2</v>
      </c>
      <c r="AF189" s="17">
        <v>878265.54</v>
      </c>
      <c r="AG189" s="17">
        <v>245717.08</v>
      </c>
      <c r="AH189" s="17">
        <v>971819.81</v>
      </c>
      <c r="AI189">
        <v>143.33000000000001</v>
      </c>
      <c r="AJ189">
        <v>200</v>
      </c>
      <c r="AK189" s="1">
        <v>6000</v>
      </c>
      <c r="AL189" s="1">
        <v>12000</v>
      </c>
    </row>
    <row r="190" spans="1:38" x14ac:dyDescent="0.35">
      <c r="A190" t="s">
        <v>676</v>
      </c>
      <c r="B190" t="s">
        <v>677</v>
      </c>
      <c r="C190" s="2">
        <v>43661</v>
      </c>
      <c r="D190" s="3">
        <v>5.4684931506849317</v>
      </c>
      <c r="E190" s="3" t="s">
        <v>64</v>
      </c>
      <c r="F190" s="3" t="s">
        <v>14</v>
      </c>
      <c r="G190" t="s">
        <v>678</v>
      </c>
      <c r="H190" t="s">
        <v>454</v>
      </c>
      <c r="I190" t="s">
        <v>12</v>
      </c>
      <c r="J190" t="s">
        <v>12</v>
      </c>
      <c r="K190" s="17">
        <v>3716657.83</v>
      </c>
      <c r="L190" s="17">
        <v>882515.77</v>
      </c>
      <c r="M190" s="10">
        <f t="shared" si="31"/>
        <v>0.23744875379071417</v>
      </c>
      <c r="N190" s="17">
        <v>69826.66</v>
      </c>
      <c r="O190" s="17">
        <v>0</v>
      </c>
      <c r="P190" s="17">
        <v>627.6658799249999</v>
      </c>
      <c r="Q190" s="17">
        <f t="shared" si="39"/>
        <v>69198.994120075004</v>
      </c>
      <c r="R190" s="10">
        <f t="shared" si="40"/>
        <v>7.8411056745280594E-2</v>
      </c>
      <c r="S190" s="9">
        <f t="shared" si="32"/>
        <v>0.75</v>
      </c>
      <c r="T190" s="17">
        <f t="shared" si="33"/>
        <v>46332.077925000005</v>
      </c>
      <c r="U190" s="17">
        <f t="shared" si="41"/>
        <v>-22866.916195074999</v>
      </c>
      <c r="V190" s="17" t="str">
        <f t="shared" si="42"/>
        <v>N</v>
      </c>
      <c r="W190" s="17">
        <f t="shared" si="34"/>
        <v>297332.62640000001</v>
      </c>
      <c r="X190" s="17">
        <f t="shared" si="35"/>
        <v>70601.261599999998</v>
      </c>
      <c r="Y190" s="17">
        <f t="shared" si="36"/>
        <v>5824.6040819999998</v>
      </c>
      <c r="Z190" s="17">
        <f t="shared" si="43"/>
        <v>52156.682007000003</v>
      </c>
      <c r="AA190" s="17">
        <f t="shared" si="44"/>
        <v>-17669.977993</v>
      </c>
      <c r="AB190" s="17">
        <f t="shared" si="37"/>
        <v>676508.76666344167</v>
      </c>
      <c r="AC190" s="17">
        <f t="shared" si="38"/>
        <v>160636.16357272727</v>
      </c>
      <c r="AD190" s="17">
        <v>2162946.0299999998</v>
      </c>
      <c r="AE190" s="17">
        <v>486071.99</v>
      </c>
      <c r="AF190" s="17">
        <v>3149705.38</v>
      </c>
      <c r="AG190" s="17">
        <v>813261.57</v>
      </c>
      <c r="AH190" s="17">
        <v>3297471.12</v>
      </c>
      <c r="AI190">
        <v>112.71</v>
      </c>
      <c r="AJ190">
        <v>182.83</v>
      </c>
      <c r="AK190" s="1">
        <v>6000</v>
      </c>
      <c r="AL190" s="1">
        <v>10969.5</v>
      </c>
    </row>
    <row r="191" spans="1:38" x14ac:dyDescent="0.35">
      <c r="A191" t="s">
        <v>679</v>
      </c>
      <c r="B191" t="s">
        <v>680</v>
      </c>
      <c r="C191" s="2">
        <v>44858</v>
      </c>
      <c r="D191" s="3">
        <v>2.1890410958904107</v>
      </c>
      <c r="E191" s="3" t="s">
        <v>64</v>
      </c>
      <c r="F191" s="3" t="s">
        <v>14</v>
      </c>
      <c r="G191" t="s">
        <v>681</v>
      </c>
      <c r="H191" t="s">
        <v>246</v>
      </c>
      <c r="I191" t="s">
        <v>12</v>
      </c>
      <c r="J191" t="s">
        <v>12</v>
      </c>
      <c r="K191" s="17">
        <v>1173247.33</v>
      </c>
      <c r="L191" s="17">
        <v>180108.31999999998</v>
      </c>
      <c r="M191" s="10">
        <f t="shared" si="31"/>
        <v>0.15351266130731359</v>
      </c>
      <c r="N191" s="17">
        <v>23254.810000000005</v>
      </c>
      <c r="O191" s="17">
        <v>15798.45</v>
      </c>
      <c r="P191" s="17">
        <v>0</v>
      </c>
      <c r="Q191" s="17">
        <f t="shared" si="39"/>
        <v>7456.3600000000042</v>
      </c>
      <c r="R191" s="10">
        <f t="shared" si="40"/>
        <v>4.1399309038027812E-2</v>
      </c>
      <c r="S191" s="9">
        <f t="shared" si="32"/>
        <v>0.75</v>
      </c>
      <c r="T191" s="17">
        <f t="shared" si="33"/>
        <v>9455.6867999999995</v>
      </c>
      <c r="U191" s="17">
        <f t="shared" si="41"/>
        <v>1999.3267999999953</v>
      </c>
      <c r="V191" s="17" t="str">
        <f t="shared" si="42"/>
        <v>Y</v>
      </c>
      <c r="W191" s="17">
        <f t="shared" si="34"/>
        <v>93859.786400000012</v>
      </c>
      <c r="X191" s="17">
        <f t="shared" si="35"/>
        <v>14408.6656</v>
      </c>
      <c r="Y191" s="17">
        <f t="shared" si="36"/>
        <v>1188.7149120000001</v>
      </c>
      <c r="Z191" s="17">
        <f t="shared" si="43"/>
        <v>10644.401711999999</v>
      </c>
      <c r="AA191" s="17">
        <f t="shared" si="44"/>
        <v>-12610.408288000006</v>
      </c>
      <c r="AB191" s="17">
        <f t="shared" si="37"/>
        <v>746779.28432208719</v>
      </c>
      <c r="AC191" s="17">
        <f t="shared" si="38"/>
        <v>114640.07534545461</v>
      </c>
      <c r="AD191" s="17">
        <v>0</v>
      </c>
      <c r="AE191" s="17">
        <v>0</v>
      </c>
      <c r="AF191" s="17">
        <v>283447.24</v>
      </c>
      <c r="AG191" s="17">
        <v>70925.52</v>
      </c>
      <c r="AH191" s="17">
        <v>1217485.31</v>
      </c>
      <c r="AI191">
        <v>96.37</v>
      </c>
      <c r="AJ191">
        <v>0</v>
      </c>
      <c r="AK191" s="1">
        <v>6000</v>
      </c>
      <c r="AL191" s="1">
        <v>0</v>
      </c>
    </row>
    <row r="192" spans="1:38" x14ac:dyDescent="0.35">
      <c r="A192" t="s">
        <v>682</v>
      </c>
      <c r="B192" t="s">
        <v>683</v>
      </c>
      <c r="C192" s="2">
        <v>40258</v>
      </c>
      <c r="D192" s="3">
        <v>14.791780821917808</v>
      </c>
      <c r="E192" s="3" t="s">
        <v>64</v>
      </c>
      <c r="F192" s="3" t="s">
        <v>14</v>
      </c>
      <c r="G192" t="s">
        <v>684</v>
      </c>
      <c r="H192" t="s">
        <v>185</v>
      </c>
      <c r="I192" t="s">
        <v>12</v>
      </c>
      <c r="J192" t="s">
        <v>12</v>
      </c>
      <c r="K192" s="17">
        <v>1585835.57</v>
      </c>
      <c r="L192" s="17">
        <v>359878.58999999997</v>
      </c>
      <c r="M192" s="10">
        <f t="shared" si="31"/>
        <v>0.22693310505073358</v>
      </c>
      <c r="N192" s="17">
        <v>69999.950000000012</v>
      </c>
      <c r="O192" s="17">
        <v>49731.079999999994</v>
      </c>
      <c r="P192" s="17">
        <v>3476.8383378375001</v>
      </c>
      <c r="Q192" s="17">
        <f t="shared" si="39"/>
        <v>16792.031662162517</v>
      </c>
      <c r="R192" s="10">
        <f t="shared" si="40"/>
        <v>4.6660268570471279E-2</v>
      </c>
      <c r="S192" s="9">
        <f t="shared" si="32"/>
        <v>0.75</v>
      </c>
      <c r="T192" s="17">
        <f t="shared" si="33"/>
        <v>18893.625974999999</v>
      </c>
      <c r="U192" s="17">
        <f t="shared" si="41"/>
        <v>2101.594312837482</v>
      </c>
      <c r="V192" s="17" t="str">
        <f t="shared" si="42"/>
        <v>Y</v>
      </c>
      <c r="W192" s="17">
        <f t="shared" si="34"/>
        <v>126866.84560000002</v>
      </c>
      <c r="X192" s="17">
        <f t="shared" si="35"/>
        <v>28790.287200000002</v>
      </c>
      <c r="Y192" s="17">
        <f t="shared" si="36"/>
        <v>2375.1986940000002</v>
      </c>
      <c r="Z192" s="17">
        <f t="shared" si="43"/>
        <v>21268.824668999998</v>
      </c>
      <c r="AA192" s="17">
        <f t="shared" si="44"/>
        <v>-48731.125331000017</v>
      </c>
      <c r="AB192" s="17">
        <f t="shared" si="37"/>
        <v>1952162.2029662803</v>
      </c>
      <c r="AC192" s="17">
        <f t="shared" si="38"/>
        <v>443010.23028181837</v>
      </c>
      <c r="AD192" s="17">
        <v>0</v>
      </c>
      <c r="AE192" s="17">
        <v>0</v>
      </c>
      <c r="AF192" s="17">
        <v>0</v>
      </c>
      <c r="AG192" s="17">
        <v>0</v>
      </c>
      <c r="AH192" s="17">
        <v>1492077.6</v>
      </c>
      <c r="AI192">
        <v>106.28</v>
      </c>
      <c r="AJ192">
        <v>134.6</v>
      </c>
      <c r="AK192" s="1">
        <v>6000</v>
      </c>
      <c r="AL192" s="1">
        <v>8076</v>
      </c>
    </row>
    <row r="193" spans="1:38" x14ac:dyDescent="0.35">
      <c r="A193" t="s">
        <v>685</v>
      </c>
      <c r="B193" t="s">
        <v>686</v>
      </c>
      <c r="C193" s="2">
        <v>42793</v>
      </c>
      <c r="D193" s="3">
        <v>7.8465753424657532</v>
      </c>
      <c r="E193" s="3" t="s">
        <v>64</v>
      </c>
      <c r="F193" s="3" t="s">
        <v>14</v>
      </c>
      <c r="G193" t="s">
        <v>687</v>
      </c>
      <c r="H193" t="s">
        <v>234</v>
      </c>
      <c r="I193" t="s">
        <v>12</v>
      </c>
      <c r="J193" t="s">
        <v>12</v>
      </c>
      <c r="K193" s="17">
        <v>2189257.02</v>
      </c>
      <c r="L193" s="17">
        <v>704262.71000000008</v>
      </c>
      <c r="M193" s="10">
        <f t="shared" si="31"/>
        <v>0.32169028285221624</v>
      </c>
      <c r="N193" s="17">
        <v>60595.39</v>
      </c>
      <c r="O193" s="17">
        <v>0</v>
      </c>
      <c r="P193" s="17">
        <v>4192.8016706250055</v>
      </c>
      <c r="Q193" s="17">
        <f t="shared" si="39"/>
        <v>56402.588329374994</v>
      </c>
      <c r="R193" s="10">
        <f t="shared" si="40"/>
        <v>8.0087426933871012E-2</v>
      </c>
      <c r="S193" s="9">
        <f t="shared" si="32"/>
        <v>1.2</v>
      </c>
      <c r="T193" s="17">
        <f t="shared" si="33"/>
        <v>59158.067640000008</v>
      </c>
      <c r="U193" s="17">
        <f t="shared" si="41"/>
        <v>2755.4793106250145</v>
      </c>
      <c r="V193" s="17" t="str">
        <f t="shared" si="42"/>
        <v>Y</v>
      </c>
      <c r="W193" s="17">
        <f t="shared" si="34"/>
        <v>175140.56160000002</v>
      </c>
      <c r="X193" s="17">
        <f t="shared" si="35"/>
        <v>56341.016800000005</v>
      </c>
      <c r="Y193" s="17">
        <f t="shared" si="36"/>
        <v>7437.0142175999999</v>
      </c>
      <c r="Z193" s="17">
        <f t="shared" si="43"/>
        <v>66595.081857600002</v>
      </c>
      <c r="AA193" s="17">
        <f t="shared" si="44"/>
        <v>5999.6918576000025</v>
      </c>
      <c r="AB193" s="17">
        <f t="shared" si="37"/>
        <v>0</v>
      </c>
      <c r="AC193" s="17">
        <f t="shared" si="38"/>
        <v>0</v>
      </c>
      <c r="AD193" s="17">
        <v>1157543.54</v>
      </c>
      <c r="AE193" s="17">
        <v>365233.15</v>
      </c>
      <c r="AF193" s="17">
        <v>1845089.64</v>
      </c>
      <c r="AG193" s="17">
        <v>562426.4</v>
      </c>
      <c r="AH193" s="17">
        <v>3253370.97</v>
      </c>
      <c r="AI193">
        <v>67.290000000000006</v>
      </c>
      <c r="AJ193">
        <v>0</v>
      </c>
      <c r="AK193" s="1">
        <v>6000</v>
      </c>
      <c r="AL193" s="1">
        <v>0</v>
      </c>
    </row>
    <row r="194" spans="1:38" x14ac:dyDescent="0.35">
      <c r="A194" t="s">
        <v>688</v>
      </c>
      <c r="B194" t="s">
        <v>689</v>
      </c>
      <c r="C194" s="2">
        <v>44970</v>
      </c>
      <c r="D194" s="3">
        <v>1.8821917808219177</v>
      </c>
      <c r="E194" s="3" t="s">
        <v>64</v>
      </c>
      <c r="F194" s="3" t="s">
        <v>14</v>
      </c>
      <c r="G194" t="s">
        <v>690</v>
      </c>
      <c r="H194" t="s">
        <v>175</v>
      </c>
      <c r="I194" t="s">
        <v>12</v>
      </c>
      <c r="J194" t="s">
        <v>12</v>
      </c>
      <c r="K194" s="17">
        <v>412326.07</v>
      </c>
      <c r="L194" s="17">
        <v>122666.89</v>
      </c>
      <c r="M194" s="10">
        <f t="shared" si="31"/>
        <v>0.29749971909367751</v>
      </c>
      <c r="N194" s="17">
        <v>9031.7400000000016</v>
      </c>
      <c r="O194" s="17">
        <v>1154.52</v>
      </c>
      <c r="P194" s="17">
        <v>222.85736325000016</v>
      </c>
      <c r="Q194" s="17">
        <f t="shared" si="39"/>
        <v>7654.362636750001</v>
      </c>
      <c r="R194" s="10">
        <f t="shared" si="40"/>
        <v>6.2399581800353793E-2</v>
      </c>
      <c r="S194" s="9">
        <f t="shared" si="32"/>
        <v>1.2</v>
      </c>
      <c r="T194" s="17">
        <f t="shared" si="33"/>
        <v>10304.018760000001</v>
      </c>
      <c r="U194" s="17">
        <f t="shared" si="41"/>
        <v>2649.6561232499998</v>
      </c>
      <c r="V194" s="17" t="str">
        <f t="shared" si="42"/>
        <v>Y</v>
      </c>
      <c r="W194" s="17">
        <f t="shared" si="34"/>
        <v>32986.085599999999</v>
      </c>
      <c r="X194" s="17">
        <f t="shared" si="35"/>
        <v>9813.351200000001</v>
      </c>
      <c r="Y194" s="17">
        <f t="shared" si="36"/>
        <v>1295.3623583999999</v>
      </c>
      <c r="Z194" s="17">
        <f t="shared" si="43"/>
        <v>11599.381118400001</v>
      </c>
      <c r="AA194" s="17">
        <f t="shared" si="44"/>
        <v>2567.641118399999</v>
      </c>
      <c r="AB194" s="17">
        <f t="shared" si="37"/>
        <v>0</v>
      </c>
      <c r="AC194" s="17">
        <f t="shared" si="38"/>
        <v>0</v>
      </c>
      <c r="AD194" s="17">
        <v>0</v>
      </c>
      <c r="AE194" s="17">
        <v>0</v>
      </c>
      <c r="AF194" s="17">
        <v>276406.63</v>
      </c>
      <c r="AG194" s="17">
        <v>73531.850000000006</v>
      </c>
      <c r="AH194" s="17">
        <v>684723.13</v>
      </c>
      <c r="AI194">
        <v>60.22</v>
      </c>
      <c r="AJ194">
        <v>0</v>
      </c>
      <c r="AK194" s="1">
        <v>6000</v>
      </c>
      <c r="AL194" s="1">
        <v>0</v>
      </c>
    </row>
    <row r="195" spans="1:38" x14ac:dyDescent="0.35">
      <c r="A195" t="s">
        <v>691</v>
      </c>
      <c r="B195" t="s">
        <v>692</v>
      </c>
      <c r="C195" s="2">
        <v>43619</v>
      </c>
      <c r="D195" s="3">
        <v>5.5835616438356164</v>
      </c>
      <c r="E195" s="3" t="s">
        <v>64</v>
      </c>
      <c r="F195" s="3" t="s">
        <v>14</v>
      </c>
      <c r="G195" t="s">
        <v>693</v>
      </c>
      <c r="H195" t="s">
        <v>694</v>
      </c>
      <c r="I195" t="s">
        <v>12</v>
      </c>
      <c r="J195" t="s">
        <v>12</v>
      </c>
      <c r="K195" s="17">
        <v>3610957.46</v>
      </c>
      <c r="L195" s="17">
        <v>1236624.23</v>
      </c>
      <c r="M195" s="10">
        <f t="shared" si="31"/>
        <v>0.3424643584696232</v>
      </c>
      <c r="N195" s="17">
        <v>120888.19999999998</v>
      </c>
      <c r="O195" s="17">
        <v>0</v>
      </c>
      <c r="P195" s="17">
        <v>0</v>
      </c>
      <c r="Q195" s="17">
        <f t="shared" si="39"/>
        <v>120888.19999999998</v>
      </c>
      <c r="R195" s="10">
        <f t="shared" si="40"/>
        <v>9.7756616009375769E-2</v>
      </c>
      <c r="S195" s="9">
        <f t="shared" si="32"/>
        <v>1.2</v>
      </c>
      <c r="T195" s="17">
        <f t="shared" si="33"/>
        <v>103876.43532</v>
      </c>
      <c r="U195" s="17">
        <f t="shared" si="41"/>
        <v>-17011.764679999978</v>
      </c>
      <c r="V195" s="17" t="str">
        <f t="shared" si="42"/>
        <v>N</v>
      </c>
      <c r="W195" s="17">
        <f t="shared" si="34"/>
        <v>288876.5968</v>
      </c>
      <c r="X195" s="17">
        <f t="shared" si="35"/>
        <v>98929.938399999999</v>
      </c>
      <c r="Y195" s="17">
        <f t="shared" si="36"/>
        <v>13058.751868799998</v>
      </c>
      <c r="Z195" s="17">
        <f t="shared" si="43"/>
        <v>116935.1871888</v>
      </c>
      <c r="AA195" s="17">
        <f t="shared" si="44"/>
        <v>-3953.0128111999802</v>
      </c>
      <c r="AB195" s="17">
        <f t="shared" si="37"/>
        <v>104934.94932555321</v>
      </c>
      <c r="AC195" s="17">
        <f t="shared" si="38"/>
        <v>35936.480101818001</v>
      </c>
      <c r="AD195" s="17">
        <v>2763021.41</v>
      </c>
      <c r="AE195" s="17">
        <v>762991.86</v>
      </c>
      <c r="AF195" s="17">
        <v>3470983.91</v>
      </c>
      <c r="AG195" s="17">
        <v>1089579.1599999999</v>
      </c>
      <c r="AH195" s="17">
        <v>4901860.0199999996</v>
      </c>
      <c r="AI195">
        <v>73.67</v>
      </c>
      <c r="AJ195">
        <v>0</v>
      </c>
      <c r="AK195" s="1">
        <v>6000</v>
      </c>
      <c r="AL195" s="1">
        <v>0</v>
      </c>
    </row>
    <row r="196" spans="1:38" x14ac:dyDescent="0.35">
      <c r="A196" t="s">
        <v>695</v>
      </c>
      <c r="B196" t="s">
        <v>696</v>
      </c>
      <c r="C196" s="2">
        <v>44802</v>
      </c>
      <c r="D196" s="3">
        <v>2.3424657534246576</v>
      </c>
      <c r="E196" s="3" t="s">
        <v>64</v>
      </c>
      <c r="F196" s="3" t="s">
        <v>14</v>
      </c>
      <c r="G196" t="s">
        <v>697</v>
      </c>
      <c r="H196" t="s">
        <v>128</v>
      </c>
      <c r="I196" t="s">
        <v>12</v>
      </c>
      <c r="J196" t="s">
        <v>12</v>
      </c>
      <c r="K196" s="17">
        <v>1573494.39</v>
      </c>
      <c r="L196" s="17">
        <v>449403.61</v>
      </c>
      <c r="M196" s="10">
        <f t="shared" si="31"/>
        <v>0.28560865094663607</v>
      </c>
      <c r="N196" s="17">
        <v>27662.949999999997</v>
      </c>
      <c r="O196" s="17">
        <v>0</v>
      </c>
      <c r="P196" s="17">
        <v>393.11374875000183</v>
      </c>
      <c r="Q196" s="17">
        <f t="shared" si="39"/>
        <v>27269.836251249995</v>
      </c>
      <c r="R196" s="10">
        <f t="shared" si="40"/>
        <v>6.0680056066416549E-2</v>
      </c>
      <c r="S196" s="9">
        <f t="shared" si="32"/>
        <v>1</v>
      </c>
      <c r="T196" s="17">
        <f t="shared" si="33"/>
        <v>31458.252700000001</v>
      </c>
      <c r="U196" s="17">
        <f t="shared" si="41"/>
        <v>4188.4164487500057</v>
      </c>
      <c r="V196" s="17" t="str">
        <f t="shared" si="42"/>
        <v>Y</v>
      </c>
      <c r="W196" s="17">
        <f t="shared" si="34"/>
        <v>125879.55119999999</v>
      </c>
      <c r="X196" s="17">
        <f t="shared" si="35"/>
        <v>35952.288800000002</v>
      </c>
      <c r="Y196" s="17">
        <f t="shared" si="36"/>
        <v>3954.7517680000001</v>
      </c>
      <c r="Z196" s="17">
        <f t="shared" si="43"/>
        <v>35413.004467999999</v>
      </c>
      <c r="AA196" s="17">
        <f t="shared" si="44"/>
        <v>7750.0544680000021</v>
      </c>
      <c r="AB196" s="17">
        <f t="shared" si="37"/>
        <v>0</v>
      </c>
      <c r="AC196" s="17">
        <f t="shared" si="38"/>
        <v>0</v>
      </c>
      <c r="AD196" s="17">
        <v>3057.34</v>
      </c>
      <c r="AE196" s="17">
        <v>1035.25</v>
      </c>
      <c r="AF196" s="17">
        <v>831866.09</v>
      </c>
      <c r="AG196" s="17">
        <v>274508.25</v>
      </c>
      <c r="AH196" s="17">
        <v>1936053.18</v>
      </c>
      <c r="AI196">
        <v>81.27</v>
      </c>
      <c r="AJ196">
        <v>0</v>
      </c>
      <c r="AK196" s="1">
        <v>3750</v>
      </c>
      <c r="AL196" s="1">
        <v>0</v>
      </c>
    </row>
    <row r="197" spans="1:38" x14ac:dyDescent="0.35">
      <c r="A197" t="s">
        <v>698</v>
      </c>
      <c r="B197" t="s">
        <v>699</v>
      </c>
      <c r="C197" s="2">
        <v>29402</v>
      </c>
      <c r="D197" s="3">
        <v>44.534246575342465</v>
      </c>
      <c r="E197" s="3" t="s">
        <v>64</v>
      </c>
      <c r="F197" s="3" t="s">
        <v>14</v>
      </c>
      <c r="G197" t="s">
        <v>700</v>
      </c>
      <c r="H197" t="s">
        <v>357</v>
      </c>
      <c r="I197" t="s">
        <v>12</v>
      </c>
      <c r="J197" t="s">
        <v>12</v>
      </c>
      <c r="K197" s="17">
        <v>1099499.7</v>
      </c>
      <c r="L197" s="17">
        <v>290023.16999999993</v>
      </c>
      <c r="M197" s="10">
        <f t="shared" si="31"/>
        <v>0.26377739802930361</v>
      </c>
      <c r="N197" s="17">
        <v>26837.270000000004</v>
      </c>
      <c r="O197" s="17">
        <v>0</v>
      </c>
      <c r="P197" s="17">
        <v>0</v>
      </c>
      <c r="Q197" s="17">
        <f t="shared" si="39"/>
        <v>26837.270000000004</v>
      </c>
      <c r="R197" s="10">
        <f t="shared" si="40"/>
        <v>9.2534917124035332E-2</v>
      </c>
      <c r="S197" s="9">
        <f t="shared" si="32"/>
        <v>1</v>
      </c>
      <c r="T197" s="17">
        <f t="shared" si="33"/>
        <v>20301.621899999998</v>
      </c>
      <c r="U197" s="17">
        <f t="shared" si="41"/>
        <v>-6535.6481000000058</v>
      </c>
      <c r="V197" s="17" t="str">
        <f t="shared" si="42"/>
        <v>N</v>
      </c>
      <c r="W197" s="17">
        <f t="shared" si="34"/>
        <v>87959.975999999995</v>
      </c>
      <c r="X197" s="17">
        <f t="shared" si="35"/>
        <v>23201.853599999991</v>
      </c>
      <c r="Y197" s="17">
        <f t="shared" si="36"/>
        <v>2552.2038959999991</v>
      </c>
      <c r="Z197" s="17">
        <f t="shared" si="43"/>
        <v>22853.825795999997</v>
      </c>
      <c r="AA197" s="17">
        <f t="shared" si="44"/>
        <v>-3983.4442040000067</v>
      </c>
      <c r="AB197" s="17">
        <f t="shared" si="37"/>
        <v>137286.70234001547</v>
      </c>
      <c r="AC197" s="17">
        <f t="shared" si="38"/>
        <v>36213.12912727279</v>
      </c>
      <c r="AD197" s="17">
        <v>3666676.17</v>
      </c>
      <c r="AE197" s="17">
        <v>1013474.48</v>
      </c>
      <c r="AF197" s="17">
        <v>1889390.61</v>
      </c>
      <c r="AG197" s="17">
        <v>495155.94</v>
      </c>
      <c r="AH197" s="17">
        <v>2021647.95</v>
      </c>
      <c r="AI197">
        <v>54.39</v>
      </c>
      <c r="AJ197">
        <v>0</v>
      </c>
      <c r="AK197" s="1">
        <v>16500</v>
      </c>
      <c r="AL197" s="1">
        <v>0</v>
      </c>
    </row>
    <row r="198" spans="1:38" x14ac:dyDescent="0.35">
      <c r="A198" t="s">
        <v>701</v>
      </c>
      <c r="B198" t="s">
        <v>702</v>
      </c>
      <c r="C198" s="2">
        <v>40867</v>
      </c>
      <c r="D198" s="3">
        <v>13.123287671232877</v>
      </c>
      <c r="E198" s="3" t="s">
        <v>64</v>
      </c>
      <c r="F198" s="3" t="s">
        <v>14</v>
      </c>
      <c r="G198" t="s">
        <v>703</v>
      </c>
      <c r="H198" t="s">
        <v>497</v>
      </c>
      <c r="I198" t="s">
        <v>12</v>
      </c>
      <c r="J198" t="s">
        <v>12</v>
      </c>
      <c r="K198" s="17">
        <v>2451849.9</v>
      </c>
      <c r="L198" s="17">
        <v>765028.71</v>
      </c>
      <c r="M198" s="10">
        <f t="shared" si="31"/>
        <v>0.31202102135208193</v>
      </c>
      <c r="N198" s="17">
        <v>66763.23</v>
      </c>
      <c r="O198" s="17">
        <v>0</v>
      </c>
      <c r="P198" s="17">
        <v>0</v>
      </c>
      <c r="Q198" s="17">
        <f t="shared" si="39"/>
        <v>66763.23</v>
      </c>
      <c r="R198" s="10">
        <f t="shared" si="40"/>
        <v>8.7268920927163637E-2</v>
      </c>
      <c r="S198" s="9">
        <f t="shared" si="32"/>
        <v>1.2</v>
      </c>
      <c r="T198" s="17">
        <f t="shared" si="33"/>
        <v>64262.411639999998</v>
      </c>
      <c r="U198" s="17">
        <f t="shared" si="41"/>
        <v>-2500.8183599999975</v>
      </c>
      <c r="V198" s="17" t="str">
        <f t="shared" si="42"/>
        <v>N</v>
      </c>
      <c r="W198" s="17">
        <f t="shared" si="34"/>
        <v>196147.992</v>
      </c>
      <c r="X198" s="17">
        <f t="shared" si="35"/>
        <v>61202.296799999996</v>
      </c>
      <c r="Y198" s="17">
        <f t="shared" si="36"/>
        <v>8078.7031775999985</v>
      </c>
      <c r="Z198" s="17">
        <f t="shared" si="43"/>
        <v>72341.114817599999</v>
      </c>
      <c r="AA198" s="17">
        <f t="shared" si="44"/>
        <v>5577.8848176000029</v>
      </c>
      <c r="AB198" s="17">
        <f t="shared" si="37"/>
        <v>0</v>
      </c>
      <c r="AC198" s="17">
        <f t="shared" si="38"/>
        <v>0</v>
      </c>
      <c r="AD198" s="17">
        <v>1745278</v>
      </c>
      <c r="AE198" s="17">
        <v>490074.62</v>
      </c>
      <c r="AF198" s="17">
        <v>2306710.79</v>
      </c>
      <c r="AG198" s="17">
        <v>713812.72</v>
      </c>
      <c r="AH198" s="17">
        <v>2893279.18</v>
      </c>
      <c r="AI198">
        <v>84.74</v>
      </c>
      <c r="AJ198">
        <v>0</v>
      </c>
      <c r="AK198" s="1">
        <v>6000</v>
      </c>
      <c r="AL198" s="1">
        <v>0</v>
      </c>
    </row>
    <row r="199" spans="1:38" x14ac:dyDescent="0.35">
      <c r="A199" t="s">
        <v>704</v>
      </c>
      <c r="B199" t="s">
        <v>705</v>
      </c>
      <c r="C199" s="2">
        <v>28037</v>
      </c>
      <c r="D199" s="3">
        <v>48.273972602739725</v>
      </c>
      <c r="E199" s="3" t="s">
        <v>64</v>
      </c>
      <c r="F199" s="3" t="s">
        <v>14</v>
      </c>
      <c r="G199" t="s">
        <v>706</v>
      </c>
      <c r="H199" t="s">
        <v>100</v>
      </c>
      <c r="I199" t="s">
        <v>12</v>
      </c>
      <c r="J199" t="s">
        <v>12</v>
      </c>
      <c r="K199" s="17">
        <v>3488166.08</v>
      </c>
      <c r="L199" s="17">
        <v>785133.66</v>
      </c>
      <c r="M199" s="10">
        <f t="shared" si="31"/>
        <v>0.22508494205642871</v>
      </c>
      <c r="N199" s="17">
        <v>52581.589999999989</v>
      </c>
      <c r="O199" s="17">
        <v>0</v>
      </c>
      <c r="P199" s="17">
        <v>0</v>
      </c>
      <c r="Q199" s="17">
        <f t="shared" si="39"/>
        <v>52581.589999999989</v>
      </c>
      <c r="R199" s="10">
        <f t="shared" si="40"/>
        <v>6.6971514124104667E-2</v>
      </c>
      <c r="S199" s="9">
        <f t="shared" si="32"/>
        <v>0.75</v>
      </c>
      <c r="T199" s="17">
        <f t="shared" si="33"/>
        <v>41219.517150000007</v>
      </c>
      <c r="U199" s="17">
        <f t="shared" si="41"/>
        <v>-11362.072849999982</v>
      </c>
      <c r="V199" s="17" t="str">
        <f t="shared" si="42"/>
        <v>N</v>
      </c>
      <c r="W199" s="17">
        <f t="shared" si="34"/>
        <v>279053.28639999998</v>
      </c>
      <c r="X199" s="17">
        <f t="shared" si="35"/>
        <v>62810.692799999997</v>
      </c>
      <c r="Y199" s="17">
        <f t="shared" si="36"/>
        <v>5181.8821559999997</v>
      </c>
      <c r="Z199" s="17">
        <f t="shared" si="43"/>
        <v>46401.399306000007</v>
      </c>
      <c r="AA199" s="17">
        <f t="shared" si="44"/>
        <v>-6180.1906939999826</v>
      </c>
      <c r="AB199" s="17">
        <f t="shared" si="37"/>
        <v>249610.44150857063</v>
      </c>
      <c r="AC199" s="17">
        <f t="shared" si="38"/>
        <v>56183.551763636206</v>
      </c>
      <c r="AD199" s="17">
        <v>3900013.96</v>
      </c>
      <c r="AE199" s="17">
        <v>820887.03</v>
      </c>
      <c r="AF199" s="17">
        <v>3233618.99</v>
      </c>
      <c r="AG199" s="17">
        <v>782032.42</v>
      </c>
      <c r="AH199" s="17">
        <v>3752866.24</v>
      </c>
      <c r="AI199">
        <v>92.95</v>
      </c>
      <c r="AJ199">
        <v>0</v>
      </c>
      <c r="AK199" s="1">
        <v>6000</v>
      </c>
      <c r="AL199" s="1">
        <v>0</v>
      </c>
    </row>
    <row r="200" spans="1:38" x14ac:dyDescent="0.35">
      <c r="A200" t="s">
        <v>707</v>
      </c>
      <c r="B200" t="s">
        <v>708</v>
      </c>
      <c r="C200" s="2">
        <v>45076</v>
      </c>
      <c r="D200" s="3">
        <v>1.5917808219178082</v>
      </c>
      <c r="E200" s="3" t="s">
        <v>64</v>
      </c>
      <c r="F200" s="3" t="s">
        <v>14</v>
      </c>
      <c r="G200" t="s">
        <v>709</v>
      </c>
      <c r="H200" t="s">
        <v>81</v>
      </c>
      <c r="I200" t="s">
        <v>12</v>
      </c>
      <c r="J200" t="s">
        <v>12</v>
      </c>
      <c r="K200" s="17">
        <v>388698.66</v>
      </c>
      <c r="L200" s="17">
        <v>131924.33000000002</v>
      </c>
      <c r="M200" s="10">
        <f t="shared" ref="M200:M263" si="45">L200/K200</f>
        <v>0.33940001233860706</v>
      </c>
      <c r="N200" s="17">
        <v>8637.4700000000012</v>
      </c>
      <c r="O200" s="17">
        <v>194.21</v>
      </c>
      <c r="P200" s="17">
        <v>1989.6494042999693</v>
      </c>
      <c r="Q200" s="17">
        <f t="shared" si="39"/>
        <v>6453.6105957000327</v>
      </c>
      <c r="R200" s="10">
        <f t="shared" si="40"/>
        <v>4.8919032567381858E-2</v>
      </c>
      <c r="S200" s="9">
        <f t="shared" ref="S200:S263" si="46">IF(M200&gt;=$W$4,$X$4,IF(M200&gt;=$W$3,$X$3,$X$2))</f>
        <v>1.2</v>
      </c>
      <c r="T200" s="17">
        <f t="shared" ref="T200:T263" si="47">IF(J200=R$2,S$2*L200*S200,IF(J200=R$3,S$3*L200*S200,S$4*L200*S200))</f>
        <v>11081.643720000002</v>
      </c>
      <c r="U200" s="17">
        <f t="shared" si="41"/>
        <v>4628.0331242999691</v>
      </c>
      <c r="V200" s="17" t="str">
        <f t="shared" si="42"/>
        <v>Y</v>
      </c>
      <c r="W200" s="17">
        <f t="shared" ref="W200:W263" si="48">IF(J200=R$2,K200*U$2,IF(J200=R$3,K200*U$3,K200*U$4))</f>
        <v>31095.892799999998</v>
      </c>
      <c r="X200" s="17">
        <f t="shared" ref="X200:X263" si="49">W200*M200</f>
        <v>10553.946400000003</v>
      </c>
      <c r="Y200" s="17">
        <f t="shared" ref="Y200:Y263" si="50">IF(J200=R$2,X200*S200*T$2,IF(J200=R$3,X200*S200*T$3,X200*S200*T$4))</f>
        <v>1393.1209248000005</v>
      </c>
      <c r="Z200" s="17">
        <f t="shared" si="43"/>
        <v>12474.764644800001</v>
      </c>
      <c r="AA200" s="17">
        <f t="shared" si="44"/>
        <v>3837.2946448000002</v>
      </c>
      <c r="AB200" s="17">
        <f t="shared" ref="AB200:AB263" si="51">IF(AC200&gt;0,AC200/M200,0)</f>
        <v>0</v>
      </c>
      <c r="AC200" s="17">
        <f t="shared" ref="AC200:AC263" si="52">IF(AA200&lt;0,-IF(J200="SR I",AA200/$T$2,IF(J200="SR II",AA200/$T$3,AA200/$T$4)),0)</f>
        <v>0</v>
      </c>
      <c r="AD200" s="17">
        <v>0</v>
      </c>
      <c r="AE200" s="17">
        <v>0</v>
      </c>
      <c r="AF200" s="17">
        <v>124064.8</v>
      </c>
      <c r="AG200" s="17">
        <v>41262.19</v>
      </c>
      <c r="AH200" s="17">
        <v>758371.72</v>
      </c>
      <c r="AI200">
        <v>51.25</v>
      </c>
      <c r="AJ200">
        <v>0</v>
      </c>
      <c r="AK200" s="1">
        <v>6000</v>
      </c>
      <c r="AL200" s="1">
        <v>0</v>
      </c>
    </row>
    <row r="201" spans="1:38" x14ac:dyDescent="0.35">
      <c r="A201" t="s">
        <v>710</v>
      </c>
      <c r="B201" t="s">
        <v>711</v>
      </c>
      <c r="C201" s="2">
        <v>44929</v>
      </c>
      <c r="D201" s="3">
        <v>1.9945205479452055</v>
      </c>
      <c r="E201" s="3" t="s">
        <v>64</v>
      </c>
      <c r="F201" s="3" t="s">
        <v>14</v>
      </c>
      <c r="G201" t="s">
        <v>712</v>
      </c>
      <c r="H201" t="s">
        <v>216</v>
      </c>
      <c r="I201" t="s">
        <v>12</v>
      </c>
      <c r="J201" t="s">
        <v>12</v>
      </c>
      <c r="K201" s="17">
        <v>921028.36</v>
      </c>
      <c r="L201" s="17">
        <v>165770.07000000004</v>
      </c>
      <c r="M201" s="10">
        <f t="shared" si="45"/>
        <v>0.17998367607268906</v>
      </c>
      <c r="N201" s="17">
        <v>16778.059999999998</v>
      </c>
      <c r="O201" s="17">
        <v>9662.85</v>
      </c>
      <c r="P201" s="17">
        <v>0</v>
      </c>
      <c r="Q201" s="17">
        <f t="shared" ref="Q201:Q264" si="53">N201-O201-P201</f>
        <v>7115.2099999999973</v>
      </c>
      <c r="R201" s="10">
        <f t="shared" ref="R201:R264" si="54">Q201/L201</f>
        <v>4.2922163210765342E-2</v>
      </c>
      <c r="S201" s="9">
        <f t="shared" si="46"/>
        <v>0.75</v>
      </c>
      <c r="T201" s="17">
        <f t="shared" si="47"/>
        <v>8702.9286750000028</v>
      </c>
      <c r="U201" s="17">
        <f t="shared" ref="U201:U264" si="55">T201-Q201</f>
        <v>1587.7186750000055</v>
      </c>
      <c r="V201" s="17" t="str">
        <f t="shared" ref="V201:V264" si="56">IF(U201&gt;0,"Y","N")</f>
        <v>Y</v>
      </c>
      <c r="W201" s="17">
        <f t="shared" si="48"/>
        <v>73682.268800000005</v>
      </c>
      <c r="X201" s="17">
        <f t="shared" si="49"/>
        <v>13261.605600000004</v>
      </c>
      <c r="Y201" s="17">
        <f t="shared" si="50"/>
        <v>1094.0824620000005</v>
      </c>
      <c r="Z201" s="17">
        <f t="shared" ref="Z201:Z264" si="57">Y201+T201</f>
        <v>9797.0111370000031</v>
      </c>
      <c r="AA201" s="17">
        <f t="shared" si="44"/>
        <v>-6981.0488629999945</v>
      </c>
      <c r="AB201" s="17">
        <f t="shared" si="51"/>
        <v>352610.20308917528</v>
      </c>
      <c r="AC201" s="17">
        <f t="shared" si="52"/>
        <v>63464.080572727224</v>
      </c>
      <c r="AD201" s="17">
        <v>0</v>
      </c>
      <c r="AE201" s="17">
        <v>0</v>
      </c>
      <c r="AF201" s="17">
        <v>373600.92</v>
      </c>
      <c r="AG201" s="17">
        <v>80852.149999999994</v>
      </c>
      <c r="AH201" s="17">
        <v>612762.93000000005</v>
      </c>
      <c r="AI201">
        <v>150.31</v>
      </c>
      <c r="AJ201">
        <v>200</v>
      </c>
      <c r="AK201" s="1">
        <v>6000</v>
      </c>
      <c r="AL201" s="1">
        <v>12000</v>
      </c>
    </row>
    <row r="202" spans="1:38" x14ac:dyDescent="0.35">
      <c r="A202" t="s">
        <v>713</v>
      </c>
      <c r="B202" t="s">
        <v>714</v>
      </c>
      <c r="C202" s="2">
        <v>43430</v>
      </c>
      <c r="D202" s="3">
        <v>6.1013698630136988</v>
      </c>
      <c r="E202" s="3" t="s">
        <v>64</v>
      </c>
      <c r="F202" s="3" t="s">
        <v>14</v>
      </c>
      <c r="G202" t="s">
        <v>715</v>
      </c>
      <c r="H202" t="s">
        <v>474</v>
      </c>
      <c r="I202" t="s">
        <v>12</v>
      </c>
      <c r="J202" t="s">
        <v>12</v>
      </c>
      <c r="K202" s="17">
        <v>3948680.4</v>
      </c>
      <c r="L202" s="17">
        <v>1079441.5899999999</v>
      </c>
      <c r="M202" s="10">
        <f t="shared" si="45"/>
        <v>0.27336767746510959</v>
      </c>
      <c r="N202" s="17">
        <v>94234.579999999987</v>
      </c>
      <c r="O202" s="17">
        <v>0</v>
      </c>
      <c r="P202" s="17">
        <v>0</v>
      </c>
      <c r="Q202" s="17">
        <f t="shared" si="53"/>
        <v>94234.579999999987</v>
      </c>
      <c r="R202" s="10">
        <f t="shared" si="54"/>
        <v>8.7299378561094723E-2</v>
      </c>
      <c r="S202" s="9">
        <f t="shared" si="46"/>
        <v>1</v>
      </c>
      <c r="T202" s="17">
        <f t="shared" si="47"/>
        <v>75560.911299999992</v>
      </c>
      <c r="U202" s="17">
        <f t="shared" si="55"/>
        <v>-18673.668699999995</v>
      </c>
      <c r="V202" s="17" t="str">
        <f t="shared" si="56"/>
        <v>N</v>
      </c>
      <c r="W202" s="17">
        <f t="shared" si="48"/>
        <v>315894.43199999997</v>
      </c>
      <c r="X202" s="17">
        <f t="shared" si="49"/>
        <v>86355.327199999985</v>
      </c>
      <c r="Y202" s="17">
        <f t="shared" si="50"/>
        <v>9499.0859919999984</v>
      </c>
      <c r="Z202" s="17">
        <f t="shared" si="57"/>
        <v>85059.997291999985</v>
      </c>
      <c r="AA202" s="17">
        <f t="shared" si="44"/>
        <v>-9174.5827080000017</v>
      </c>
      <c r="AB202" s="17">
        <f t="shared" si="51"/>
        <v>305102.99578522675</v>
      </c>
      <c r="AC202" s="17">
        <f t="shared" si="52"/>
        <v>83405.297345454557</v>
      </c>
      <c r="AD202" s="17">
        <v>3224763.98</v>
      </c>
      <c r="AE202" s="17">
        <v>665531.56000000006</v>
      </c>
      <c r="AF202" s="17">
        <v>2463660.77</v>
      </c>
      <c r="AG202" s="17">
        <v>600785.6</v>
      </c>
      <c r="AH202" s="17">
        <v>3867627.13</v>
      </c>
      <c r="AI202">
        <v>102.1</v>
      </c>
      <c r="AJ202">
        <v>110.5</v>
      </c>
      <c r="AK202" s="1">
        <v>6000</v>
      </c>
      <c r="AL202" s="1">
        <v>6630</v>
      </c>
    </row>
    <row r="203" spans="1:38" x14ac:dyDescent="0.35">
      <c r="A203" t="s">
        <v>716</v>
      </c>
      <c r="B203" t="s">
        <v>717</v>
      </c>
      <c r="C203" s="2">
        <v>45229</v>
      </c>
      <c r="D203" s="3">
        <v>1.1726027397260275</v>
      </c>
      <c r="E203" s="3" t="s">
        <v>64</v>
      </c>
      <c r="F203" s="3" t="s">
        <v>14</v>
      </c>
      <c r="G203" t="s">
        <v>718</v>
      </c>
      <c r="H203" t="s">
        <v>185</v>
      </c>
      <c r="I203" t="s">
        <v>12</v>
      </c>
      <c r="J203" t="s">
        <v>12</v>
      </c>
      <c r="K203" s="17">
        <v>572603.11</v>
      </c>
      <c r="L203" s="17">
        <v>147546.75</v>
      </c>
      <c r="M203" s="10">
        <f t="shared" si="45"/>
        <v>0.25767717188961831</v>
      </c>
      <c r="N203" s="17">
        <v>25779.910000000003</v>
      </c>
      <c r="O203" s="17">
        <v>14727.609999999999</v>
      </c>
      <c r="P203" s="17">
        <v>0</v>
      </c>
      <c r="Q203" s="17">
        <f t="shared" si="53"/>
        <v>11052.300000000005</v>
      </c>
      <c r="R203" s="10">
        <f t="shared" si="54"/>
        <v>7.4907105713951705E-2</v>
      </c>
      <c r="S203" s="9">
        <f t="shared" si="46"/>
        <v>1</v>
      </c>
      <c r="T203" s="17">
        <f t="shared" si="47"/>
        <v>10328.272500000001</v>
      </c>
      <c r="U203" s="17">
        <f t="shared" si="55"/>
        <v>-724.02750000000378</v>
      </c>
      <c r="V203" s="17" t="str">
        <f t="shared" si="56"/>
        <v>N</v>
      </c>
      <c r="W203" s="17">
        <f t="shared" si="48"/>
        <v>45808.248800000001</v>
      </c>
      <c r="X203" s="17">
        <f t="shared" si="49"/>
        <v>11803.740000000002</v>
      </c>
      <c r="Y203" s="17">
        <f t="shared" si="50"/>
        <v>1298.4114000000002</v>
      </c>
      <c r="Z203" s="17">
        <f t="shared" si="57"/>
        <v>11626.683900000002</v>
      </c>
      <c r="AA203" s="17">
        <f t="shared" si="44"/>
        <v>-14153.226100000002</v>
      </c>
      <c r="AB203" s="17">
        <f t="shared" si="51"/>
        <v>499329.02815814287</v>
      </c>
      <c r="AC203" s="17">
        <f t="shared" si="52"/>
        <v>128665.69181818183</v>
      </c>
      <c r="AD203" s="17">
        <v>0</v>
      </c>
      <c r="AE203" s="17">
        <v>0</v>
      </c>
      <c r="AF203" s="17">
        <v>0</v>
      </c>
      <c r="AG203" s="17">
        <v>0</v>
      </c>
      <c r="AH203" s="17">
        <v>1747216.71</v>
      </c>
      <c r="AI203">
        <v>32.770000000000003</v>
      </c>
      <c r="AJ203">
        <v>0</v>
      </c>
      <c r="AK203" s="1">
        <v>6000</v>
      </c>
      <c r="AL203" s="1">
        <v>0</v>
      </c>
    </row>
    <row r="204" spans="1:38" x14ac:dyDescent="0.35">
      <c r="A204" t="s">
        <v>719</v>
      </c>
      <c r="B204" t="s">
        <v>720</v>
      </c>
      <c r="C204" s="2">
        <v>44291</v>
      </c>
      <c r="D204" s="3">
        <v>3.7424657534246575</v>
      </c>
      <c r="E204" s="3" t="s">
        <v>64</v>
      </c>
      <c r="F204" s="3" t="s">
        <v>14</v>
      </c>
      <c r="G204" t="s">
        <v>721</v>
      </c>
      <c r="H204" t="s">
        <v>128</v>
      </c>
      <c r="I204" t="s">
        <v>12</v>
      </c>
      <c r="J204" t="s">
        <v>12</v>
      </c>
      <c r="K204" s="17">
        <v>1262290.7</v>
      </c>
      <c r="L204" s="17">
        <v>326201.77999999997</v>
      </c>
      <c r="M204" s="10">
        <f t="shared" si="45"/>
        <v>0.25842048903632103</v>
      </c>
      <c r="N204" s="17">
        <v>21436.639999999999</v>
      </c>
      <c r="O204" s="17">
        <v>0</v>
      </c>
      <c r="P204" s="17">
        <v>0</v>
      </c>
      <c r="Q204" s="17">
        <f t="shared" si="53"/>
        <v>21436.639999999999</v>
      </c>
      <c r="R204" s="10">
        <f t="shared" si="54"/>
        <v>6.5715889103977299E-2</v>
      </c>
      <c r="S204" s="9">
        <f t="shared" si="46"/>
        <v>1</v>
      </c>
      <c r="T204" s="17">
        <f t="shared" si="47"/>
        <v>22834.124599999999</v>
      </c>
      <c r="U204" s="17">
        <f t="shared" si="55"/>
        <v>1397.4845999999998</v>
      </c>
      <c r="V204" s="17" t="str">
        <f t="shared" si="56"/>
        <v>Y</v>
      </c>
      <c r="W204" s="17">
        <f t="shared" si="48"/>
        <v>100983.25599999999</v>
      </c>
      <c r="X204" s="17">
        <f t="shared" si="49"/>
        <v>26096.142399999997</v>
      </c>
      <c r="Y204" s="17">
        <f t="shared" si="50"/>
        <v>2870.5756639999995</v>
      </c>
      <c r="Z204" s="17">
        <f t="shared" si="57"/>
        <v>25704.700263999999</v>
      </c>
      <c r="AA204" s="17">
        <f t="shared" si="44"/>
        <v>4268.0602639999997</v>
      </c>
      <c r="AB204" s="17">
        <f t="shared" si="51"/>
        <v>0</v>
      </c>
      <c r="AC204" s="17">
        <f t="shared" si="52"/>
        <v>0</v>
      </c>
      <c r="AD204" s="17">
        <v>781825.21</v>
      </c>
      <c r="AE204" s="17">
        <v>188989.88</v>
      </c>
      <c r="AF204" s="17">
        <v>1230179.43</v>
      </c>
      <c r="AG204" s="17">
        <v>375002.91</v>
      </c>
      <c r="AH204" s="17">
        <v>1635644.37</v>
      </c>
      <c r="AI204">
        <v>77.17</v>
      </c>
      <c r="AJ204">
        <v>0</v>
      </c>
      <c r="AK204" s="1">
        <v>6000</v>
      </c>
      <c r="AL204" s="1">
        <v>0</v>
      </c>
    </row>
    <row r="205" spans="1:38" x14ac:dyDescent="0.35">
      <c r="A205" t="s">
        <v>722</v>
      </c>
      <c r="B205" t="s">
        <v>723</v>
      </c>
      <c r="C205" s="2">
        <v>44816</v>
      </c>
      <c r="D205" s="3">
        <v>2.3041095890410959</v>
      </c>
      <c r="E205" s="3" t="s">
        <v>64</v>
      </c>
      <c r="F205" s="3" t="s">
        <v>14</v>
      </c>
      <c r="G205" t="s">
        <v>724</v>
      </c>
      <c r="H205" t="s">
        <v>230</v>
      </c>
      <c r="I205" t="s">
        <v>12</v>
      </c>
      <c r="J205" t="s">
        <v>12</v>
      </c>
      <c r="K205" s="17">
        <v>539996.49</v>
      </c>
      <c r="L205" s="17">
        <v>120396.26999999997</v>
      </c>
      <c r="M205" s="10">
        <f t="shared" si="45"/>
        <v>0.22295750477933657</v>
      </c>
      <c r="N205" s="17">
        <v>15657.249999999998</v>
      </c>
      <c r="O205" s="17">
        <v>8954.7799999999988</v>
      </c>
      <c r="P205" s="17">
        <v>6415.4925248999789</v>
      </c>
      <c r="Q205" s="17">
        <f t="shared" si="53"/>
        <v>286.97747510002046</v>
      </c>
      <c r="R205" s="10">
        <f t="shared" si="54"/>
        <v>2.3836076906703215E-3</v>
      </c>
      <c r="S205" s="9">
        <f t="shared" si="46"/>
        <v>0.75</v>
      </c>
      <c r="T205" s="17">
        <f t="shared" si="47"/>
        <v>6320.8041749999993</v>
      </c>
      <c r="U205" s="17">
        <f t="shared" si="55"/>
        <v>6033.8266998999788</v>
      </c>
      <c r="V205" s="17" t="str">
        <f t="shared" si="56"/>
        <v>Y</v>
      </c>
      <c r="W205" s="17">
        <f t="shared" si="48"/>
        <v>43199.7192</v>
      </c>
      <c r="X205" s="17">
        <f t="shared" si="49"/>
        <v>9631.7015999999985</v>
      </c>
      <c r="Y205" s="17">
        <f t="shared" si="50"/>
        <v>794.61538199999984</v>
      </c>
      <c r="Z205" s="17">
        <f t="shared" si="57"/>
        <v>7115.4195569999993</v>
      </c>
      <c r="AA205" s="17">
        <f t="shared" si="44"/>
        <v>-8541.8304429999989</v>
      </c>
      <c r="AB205" s="17">
        <f t="shared" si="51"/>
        <v>348286.11893610278</v>
      </c>
      <c r="AC205" s="17">
        <f t="shared" si="52"/>
        <v>77653.00402727272</v>
      </c>
      <c r="AD205" s="17">
        <v>0</v>
      </c>
      <c r="AE205" s="17">
        <v>0</v>
      </c>
      <c r="AF205" s="17">
        <v>36549.01</v>
      </c>
      <c r="AG205" s="17">
        <v>10492.03</v>
      </c>
      <c r="AH205" s="17">
        <v>336126.66</v>
      </c>
      <c r="AI205">
        <v>160.65</v>
      </c>
      <c r="AJ205">
        <v>200</v>
      </c>
      <c r="AK205" s="1">
        <v>6000</v>
      </c>
      <c r="AL205" s="1">
        <v>12000</v>
      </c>
    </row>
    <row r="206" spans="1:38" x14ac:dyDescent="0.35">
      <c r="A206" t="s">
        <v>725</v>
      </c>
      <c r="B206" t="s">
        <v>726</v>
      </c>
      <c r="C206" s="2">
        <v>42373</v>
      </c>
      <c r="D206" s="3">
        <v>8.9972602739726035</v>
      </c>
      <c r="E206" s="3" t="s">
        <v>64</v>
      </c>
      <c r="F206" s="3" t="s">
        <v>14</v>
      </c>
      <c r="G206" t="s">
        <v>727</v>
      </c>
      <c r="H206" t="s">
        <v>493</v>
      </c>
      <c r="I206" t="s">
        <v>12</v>
      </c>
      <c r="J206" t="s">
        <v>12</v>
      </c>
      <c r="K206" s="17">
        <v>2773735.74</v>
      </c>
      <c r="L206" s="17">
        <v>695485.40999999992</v>
      </c>
      <c r="M206" s="10">
        <f t="shared" si="45"/>
        <v>0.25073960722732724</v>
      </c>
      <c r="N206" s="17">
        <v>48687.31</v>
      </c>
      <c r="O206" s="17">
        <v>0</v>
      </c>
      <c r="P206" s="17">
        <v>2602.3669166699474</v>
      </c>
      <c r="Q206" s="17">
        <f t="shared" si="53"/>
        <v>46084.94308333005</v>
      </c>
      <c r="R206" s="10">
        <f t="shared" si="54"/>
        <v>6.6262990453430301E-2</v>
      </c>
      <c r="S206" s="9">
        <f t="shared" si="46"/>
        <v>1</v>
      </c>
      <c r="T206" s="17">
        <f t="shared" si="47"/>
        <v>48683.9787</v>
      </c>
      <c r="U206" s="17">
        <f t="shared" si="55"/>
        <v>2599.0356166699494</v>
      </c>
      <c r="V206" s="17" t="str">
        <f t="shared" si="56"/>
        <v>Y</v>
      </c>
      <c r="W206" s="17">
        <f t="shared" si="48"/>
        <v>221898.85920000004</v>
      </c>
      <c r="X206" s="17">
        <f t="shared" si="49"/>
        <v>55638.832799999996</v>
      </c>
      <c r="Y206" s="17">
        <f t="shared" si="50"/>
        <v>6120.271608</v>
      </c>
      <c r="Z206" s="17">
        <f t="shared" si="57"/>
        <v>54804.250308000002</v>
      </c>
      <c r="AA206" s="17">
        <f t="shared" si="44"/>
        <v>6116.9403080000047</v>
      </c>
      <c r="AB206" s="17">
        <f t="shared" si="51"/>
        <v>0</v>
      </c>
      <c r="AC206" s="17">
        <f t="shared" si="52"/>
        <v>0</v>
      </c>
      <c r="AD206" s="17">
        <v>2018730.13</v>
      </c>
      <c r="AE206" s="17">
        <v>456895.5</v>
      </c>
      <c r="AF206" s="17">
        <v>2636994.04</v>
      </c>
      <c r="AG206" s="17">
        <v>638366.54</v>
      </c>
      <c r="AH206" s="17">
        <v>3235022.03</v>
      </c>
      <c r="AI206">
        <v>85.74</v>
      </c>
      <c r="AJ206">
        <v>0</v>
      </c>
      <c r="AK206" s="1">
        <v>6000</v>
      </c>
      <c r="AL206" s="1">
        <v>0</v>
      </c>
    </row>
    <row r="207" spans="1:38" x14ac:dyDescent="0.35">
      <c r="A207" t="s">
        <v>728</v>
      </c>
      <c r="B207" t="s">
        <v>729</v>
      </c>
      <c r="C207" s="2">
        <v>32419</v>
      </c>
      <c r="D207" s="3">
        <v>36.268493150684932</v>
      </c>
      <c r="E207" s="3" t="s">
        <v>64</v>
      </c>
      <c r="F207" s="3" t="s">
        <v>14</v>
      </c>
      <c r="G207" t="s">
        <v>730</v>
      </c>
      <c r="H207" t="s">
        <v>192</v>
      </c>
      <c r="I207" t="s">
        <v>12</v>
      </c>
      <c r="J207" t="s">
        <v>12</v>
      </c>
      <c r="K207" s="17">
        <v>2549088.48</v>
      </c>
      <c r="L207" s="17">
        <v>740023.29</v>
      </c>
      <c r="M207" s="10">
        <f t="shared" si="45"/>
        <v>0.29030898527304161</v>
      </c>
      <c r="N207" s="17">
        <v>63441.369999999995</v>
      </c>
      <c r="O207" s="17">
        <v>0</v>
      </c>
      <c r="P207" s="17">
        <v>0</v>
      </c>
      <c r="Q207" s="17">
        <f t="shared" si="53"/>
        <v>63441.369999999995</v>
      </c>
      <c r="R207" s="10">
        <f t="shared" si="54"/>
        <v>8.5728882938265347E-2</v>
      </c>
      <c r="S207" s="9">
        <f t="shared" si="46"/>
        <v>1.2</v>
      </c>
      <c r="T207" s="17">
        <f t="shared" si="47"/>
        <v>62161.956360000004</v>
      </c>
      <c r="U207" s="17">
        <f t="shared" si="55"/>
        <v>-1279.4136399999916</v>
      </c>
      <c r="V207" s="17" t="str">
        <f t="shared" si="56"/>
        <v>N</v>
      </c>
      <c r="W207" s="17">
        <f t="shared" si="48"/>
        <v>203927.0784</v>
      </c>
      <c r="X207" s="17">
        <f t="shared" si="49"/>
        <v>59201.8632</v>
      </c>
      <c r="Y207" s="17">
        <f t="shared" si="50"/>
        <v>7814.6459423999995</v>
      </c>
      <c r="Z207" s="17">
        <f t="shared" si="57"/>
        <v>69976.602302400002</v>
      </c>
      <c r="AA207" s="17">
        <f t="shared" ref="AA207:AA270" si="58">Z207-N207</f>
        <v>6535.232302400007</v>
      </c>
      <c r="AB207" s="17">
        <f t="shared" si="51"/>
        <v>0</v>
      </c>
      <c r="AC207" s="17">
        <f t="shared" si="52"/>
        <v>0</v>
      </c>
      <c r="AD207" s="17">
        <v>2106429.7999999998</v>
      </c>
      <c r="AE207" s="17">
        <v>491321.19</v>
      </c>
      <c r="AF207" s="17">
        <v>2461449.04</v>
      </c>
      <c r="AG207" s="17">
        <v>720012.43</v>
      </c>
      <c r="AH207" s="17">
        <v>2795490.18</v>
      </c>
      <c r="AI207">
        <v>91.19</v>
      </c>
      <c r="AJ207">
        <v>0</v>
      </c>
      <c r="AK207" s="1">
        <v>6000</v>
      </c>
      <c r="AL207" s="1">
        <v>0</v>
      </c>
    </row>
    <row r="208" spans="1:38" x14ac:dyDescent="0.35">
      <c r="A208" t="s">
        <v>731</v>
      </c>
      <c r="B208" t="s">
        <v>732</v>
      </c>
      <c r="C208" s="2">
        <v>44970</v>
      </c>
      <c r="D208" s="3">
        <v>1.8821917808219177</v>
      </c>
      <c r="E208" s="3" t="s">
        <v>64</v>
      </c>
      <c r="F208" s="3" t="s">
        <v>14</v>
      </c>
      <c r="G208" t="s">
        <v>733</v>
      </c>
      <c r="H208" t="s">
        <v>470</v>
      </c>
      <c r="I208" t="s">
        <v>12</v>
      </c>
      <c r="J208" t="s">
        <v>12</v>
      </c>
      <c r="K208" s="17">
        <v>3468345.08</v>
      </c>
      <c r="L208" s="17">
        <v>1052390.19</v>
      </c>
      <c r="M208" s="10">
        <f t="shared" si="45"/>
        <v>0.3034271866627527</v>
      </c>
      <c r="N208" s="17">
        <v>98095.19</v>
      </c>
      <c r="O208" s="17">
        <v>0</v>
      </c>
      <c r="P208" s="17">
        <v>0</v>
      </c>
      <c r="Q208" s="17">
        <f t="shared" si="53"/>
        <v>98095.19</v>
      </c>
      <c r="R208" s="10">
        <f t="shared" si="54"/>
        <v>9.321180578469665E-2</v>
      </c>
      <c r="S208" s="9">
        <f t="shared" si="46"/>
        <v>1.2</v>
      </c>
      <c r="T208" s="17">
        <f t="shared" si="47"/>
        <v>88400.775960000014</v>
      </c>
      <c r="U208" s="17">
        <f t="shared" si="55"/>
        <v>-9694.4140399999887</v>
      </c>
      <c r="V208" s="17" t="str">
        <f t="shared" si="56"/>
        <v>N</v>
      </c>
      <c r="W208" s="17">
        <f t="shared" si="48"/>
        <v>277467.60639999999</v>
      </c>
      <c r="X208" s="17">
        <f t="shared" si="49"/>
        <v>84191.215199999991</v>
      </c>
      <c r="Y208" s="17">
        <f t="shared" si="50"/>
        <v>11113.240406399998</v>
      </c>
      <c r="Z208" s="17">
        <f t="shared" si="57"/>
        <v>99514.016366400014</v>
      </c>
      <c r="AA208" s="17">
        <f t="shared" si="58"/>
        <v>1418.8263664000115</v>
      </c>
      <c r="AB208" s="17">
        <f t="shared" si="51"/>
        <v>0</v>
      </c>
      <c r="AC208" s="17">
        <f t="shared" si="52"/>
        <v>0</v>
      </c>
      <c r="AD208" s="17">
        <v>0</v>
      </c>
      <c r="AE208" s="17">
        <v>0</v>
      </c>
      <c r="AF208" s="17">
        <v>2639015.0499999998</v>
      </c>
      <c r="AG208" s="17">
        <v>701427.94</v>
      </c>
      <c r="AH208" s="17">
        <v>4165440.85</v>
      </c>
      <c r="AI208">
        <v>83.26</v>
      </c>
      <c r="AJ208">
        <v>0</v>
      </c>
      <c r="AK208" s="1">
        <v>6000</v>
      </c>
      <c r="AL208" s="1">
        <v>0</v>
      </c>
    </row>
    <row r="209" spans="1:38" x14ac:dyDescent="0.35">
      <c r="A209" t="s">
        <v>734</v>
      </c>
      <c r="B209" t="s">
        <v>735</v>
      </c>
      <c r="C209" s="2">
        <v>31810</v>
      </c>
      <c r="D209" s="3">
        <v>37.936986301369863</v>
      </c>
      <c r="E209" s="3" t="s">
        <v>64</v>
      </c>
      <c r="F209" s="3" t="s">
        <v>14</v>
      </c>
      <c r="G209" t="s">
        <v>736</v>
      </c>
      <c r="H209" t="s">
        <v>353</v>
      </c>
      <c r="I209" t="s">
        <v>12</v>
      </c>
      <c r="J209" t="s">
        <v>12</v>
      </c>
      <c r="K209" s="17">
        <v>1479121.28</v>
      </c>
      <c r="L209" s="17">
        <v>423183.91</v>
      </c>
      <c r="M209" s="10">
        <f t="shared" si="45"/>
        <v>0.28610494333500491</v>
      </c>
      <c r="N209" s="17">
        <v>30864.859999999997</v>
      </c>
      <c r="O209" s="17">
        <v>0</v>
      </c>
      <c r="P209" s="17">
        <v>0</v>
      </c>
      <c r="Q209" s="17">
        <f t="shared" si="53"/>
        <v>30864.859999999997</v>
      </c>
      <c r="R209" s="10">
        <f t="shared" si="54"/>
        <v>7.2934861819297425E-2</v>
      </c>
      <c r="S209" s="9">
        <f t="shared" si="46"/>
        <v>1</v>
      </c>
      <c r="T209" s="17">
        <f t="shared" si="47"/>
        <v>29622.8737</v>
      </c>
      <c r="U209" s="17">
        <f t="shared" si="55"/>
        <v>-1241.9862999999968</v>
      </c>
      <c r="V209" s="17" t="str">
        <f t="shared" si="56"/>
        <v>N</v>
      </c>
      <c r="W209" s="17">
        <f t="shared" si="48"/>
        <v>118329.70240000001</v>
      </c>
      <c r="X209" s="17">
        <f t="shared" si="49"/>
        <v>33854.712799999994</v>
      </c>
      <c r="Y209" s="17">
        <f t="shared" si="50"/>
        <v>3724.0184079999995</v>
      </c>
      <c r="Z209" s="17">
        <f t="shared" si="57"/>
        <v>33346.892108</v>
      </c>
      <c r="AA209" s="17">
        <f t="shared" si="58"/>
        <v>2482.0321080000031</v>
      </c>
      <c r="AB209" s="17">
        <f t="shared" si="51"/>
        <v>0</v>
      </c>
      <c r="AC209" s="17">
        <f t="shared" si="52"/>
        <v>0</v>
      </c>
      <c r="AD209" s="17">
        <v>2163921.87</v>
      </c>
      <c r="AE209" s="17">
        <v>577569.12</v>
      </c>
      <c r="AF209" s="17">
        <v>1503461.35</v>
      </c>
      <c r="AG209" s="17">
        <v>393231.85</v>
      </c>
      <c r="AH209" s="17">
        <v>1856298.69</v>
      </c>
      <c r="AI209">
        <v>79.680000000000007</v>
      </c>
      <c r="AJ209">
        <v>0</v>
      </c>
      <c r="AK209" s="1">
        <v>6000</v>
      </c>
      <c r="AL209" s="1">
        <v>0</v>
      </c>
    </row>
    <row r="210" spans="1:38" x14ac:dyDescent="0.35">
      <c r="A210" t="s">
        <v>737</v>
      </c>
      <c r="B210" t="s">
        <v>738</v>
      </c>
      <c r="C210" s="2">
        <v>45054</v>
      </c>
      <c r="D210" s="3">
        <v>1.6520547945205479</v>
      </c>
      <c r="E210" s="3" t="s">
        <v>64</v>
      </c>
      <c r="F210" s="3" t="s">
        <v>14</v>
      </c>
      <c r="G210" t="s">
        <v>739</v>
      </c>
      <c r="H210" t="s">
        <v>185</v>
      </c>
      <c r="I210" t="s">
        <v>12</v>
      </c>
      <c r="J210" t="s">
        <v>12</v>
      </c>
      <c r="K210" s="17">
        <v>1821655.35</v>
      </c>
      <c r="L210" s="17">
        <v>429321.89999999997</v>
      </c>
      <c r="M210" s="10">
        <f t="shared" si="45"/>
        <v>0.23567679802878186</v>
      </c>
      <c r="N210" s="17">
        <v>38591.82</v>
      </c>
      <c r="O210" s="17">
        <v>7600.48</v>
      </c>
      <c r="P210" s="17">
        <v>0</v>
      </c>
      <c r="Q210" s="17">
        <f t="shared" si="53"/>
        <v>30991.34</v>
      </c>
      <c r="R210" s="10">
        <f t="shared" si="54"/>
        <v>7.2186720500398427E-2</v>
      </c>
      <c r="S210" s="9">
        <f t="shared" si="46"/>
        <v>0.75</v>
      </c>
      <c r="T210" s="17">
        <f t="shared" si="47"/>
        <v>22539.39975</v>
      </c>
      <c r="U210" s="17">
        <f t="shared" si="55"/>
        <v>-8451.9402499999997</v>
      </c>
      <c r="V210" s="17" t="str">
        <f t="shared" si="56"/>
        <v>N</v>
      </c>
      <c r="W210" s="17">
        <f t="shared" si="48"/>
        <v>145732.42800000001</v>
      </c>
      <c r="X210" s="17">
        <f t="shared" si="49"/>
        <v>34345.752</v>
      </c>
      <c r="Y210" s="17">
        <f t="shared" si="50"/>
        <v>2833.5245399999999</v>
      </c>
      <c r="Z210" s="17">
        <f t="shared" si="57"/>
        <v>25372.924289999999</v>
      </c>
      <c r="AA210" s="17">
        <f t="shared" si="58"/>
        <v>-13218.895710000001</v>
      </c>
      <c r="AB210" s="17">
        <f t="shared" si="51"/>
        <v>509900.76319325372</v>
      </c>
      <c r="AC210" s="17">
        <f t="shared" si="52"/>
        <v>120171.77918181819</v>
      </c>
      <c r="AD210" s="17">
        <v>0</v>
      </c>
      <c r="AE210" s="17">
        <v>0</v>
      </c>
      <c r="AF210" s="17">
        <v>649357</v>
      </c>
      <c r="AG210" s="17">
        <v>208181.14</v>
      </c>
      <c r="AH210" s="17">
        <v>2459884.59</v>
      </c>
      <c r="AI210">
        <v>74.05</v>
      </c>
      <c r="AJ210">
        <v>0</v>
      </c>
      <c r="AK210" s="1">
        <v>6000</v>
      </c>
      <c r="AL210" s="1">
        <v>0</v>
      </c>
    </row>
    <row r="211" spans="1:38" x14ac:dyDescent="0.35">
      <c r="A211" t="s">
        <v>740</v>
      </c>
      <c r="B211" t="s">
        <v>741</v>
      </c>
      <c r="C211" s="2">
        <v>44818</v>
      </c>
      <c r="D211" s="3">
        <v>2.2986301369863016</v>
      </c>
      <c r="E211" s="3" t="s">
        <v>64</v>
      </c>
      <c r="F211" s="3" t="s">
        <v>14</v>
      </c>
      <c r="G211" t="s">
        <v>742</v>
      </c>
      <c r="H211" t="s">
        <v>743</v>
      </c>
      <c r="I211" t="s">
        <v>12</v>
      </c>
      <c r="J211" t="s">
        <v>12</v>
      </c>
      <c r="K211" s="17">
        <v>2716518.2</v>
      </c>
      <c r="L211" s="17">
        <v>753587.7</v>
      </c>
      <c r="M211" s="10">
        <f t="shared" si="45"/>
        <v>0.27740940590790075</v>
      </c>
      <c r="N211" s="17">
        <v>63762.599999999991</v>
      </c>
      <c r="O211" s="17">
        <v>3272.92</v>
      </c>
      <c r="P211" s="17">
        <v>0</v>
      </c>
      <c r="Q211" s="17">
        <f t="shared" si="53"/>
        <v>60489.679999999993</v>
      </c>
      <c r="R211" s="10">
        <f t="shared" si="54"/>
        <v>8.0268932202582383E-2</v>
      </c>
      <c r="S211" s="9">
        <f t="shared" si="46"/>
        <v>1</v>
      </c>
      <c r="T211" s="17">
        <f t="shared" si="47"/>
        <v>52751.139000000003</v>
      </c>
      <c r="U211" s="17">
        <f t="shared" si="55"/>
        <v>-7738.5409999999902</v>
      </c>
      <c r="V211" s="17" t="str">
        <f t="shared" si="56"/>
        <v>N</v>
      </c>
      <c r="W211" s="17">
        <f t="shared" si="48"/>
        <v>217321.45600000001</v>
      </c>
      <c r="X211" s="17">
        <f t="shared" si="49"/>
        <v>60287.015999999996</v>
      </c>
      <c r="Y211" s="17">
        <f t="shared" si="50"/>
        <v>6631.5717599999998</v>
      </c>
      <c r="Z211" s="17">
        <f t="shared" si="57"/>
        <v>59382.710760000002</v>
      </c>
      <c r="AA211" s="17">
        <f t="shared" si="58"/>
        <v>-4379.8892399999895</v>
      </c>
      <c r="AB211" s="17">
        <f t="shared" si="51"/>
        <v>143532.17324689424</v>
      </c>
      <c r="AC211" s="17">
        <f t="shared" si="52"/>
        <v>39817.174909090812</v>
      </c>
      <c r="AD211" s="17">
        <v>11520.01</v>
      </c>
      <c r="AE211" s="17">
        <v>1548.09</v>
      </c>
      <c r="AF211" s="17">
        <v>2515850.34</v>
      </c>
      <c r="AG211" s="17">
        <v>739317.75</v>
      </c>
      <c r="AH211" s="17">
        <v>4638442.0999999996</v>
      </c>
      <c r="AI211">
        <v>58.57</v>
      </c>
      <c r="AJ211">
        <v>0</v>
      </c>
      <c r="AK211" s="1">
        <v>6000</v>
      </c>
      <c r="AL211" s="1">
        <v>0</v>
      </c>
    </row>
    <row r="212" spans="1:38" x14ac:dyDescent="0.35">
      <c r="A212" t="s">
        <v>744</v>
      </c>
      <c r="B212" t="s">
        <v>745</v>
      </c>
      <c r="C212" s="2">
        <v>44270</v>
      </c>
      <c r="D212" s="3">
        <v>3.8</v>
      </c>
      <c r="E212" s="3" t="s">
        <v>64</v>
      </c>
      <c r="F212" s="3" t="s">
        <v>14</v>
      </c>
      <c r="G212" t="s">
        <v>746</v>
      </c>
      <c r="H212" t="s">
        <v>89</v>
      </c>
      <c r="I212" t="s">
        <v>12</v>
      </c>
      <c r="J212" s="31" t="s">
        <v>9</v>
      </c>
      <c r="K212" s="17">
        <v>2323363.4700000002</v>
      </c>
      <c r="L212" s="17">
        <v>371172.86</v>
      </c>
      <c r="M212" s="26">
        <f t="shared" si="45"/>
        <v>0.15975669101830201</v>
      </c>
      <c r="N212" s="17">
        <v>14231.519999999999</v>
      </c>
      <c r="O212" s="17">
        <v>0</v>
      </c>
      <c r="P212" s="17">
        <v>0</v>
      </c>
      <c r="Q212" s="17">
        <f t="shared" si="53"/>
        <v>14231.519999999999</v>
      </c>
      <c r="R212" s="10">
        <f t="shared" si="54"/>
        <v>3.8342027485522512E-2</v>
      </c>
      <c r="S212" s="9">
        <f t="shared" si="46"/>
        <v>0.75</v>
      </c>
      <c r="T212" s="17">
        <f t="shared" si="47"/>
        <v>13918.982250000001</v>
      </c>
      <c r="U212" s="17">
        <f t="shared" si="55"/>
        <v>-312.53774999999769</v>
      </c>
      <c r="V212" s="17" t="str">
        <f t="shared" si="56"/>
        <v>N</v>
      </c>
      <c r="W212" s="17">
        <f t="shared" si="48"/>
        <v>116168.17350000002</v>
      </c>
      <c r="X212" s="17">
        <f t="shared" si="49"/>
        <v>18558.643000000004</v>
      </c>
      <c r="Y212" s="17">
        <f t="shared" si="50"/>
        <v>974.32875750000028</v>
      </c>
      <c r="Z212" s="17">
        <f t="shared" si="57"/>
        <v>14893.3110075</v>
      </c>
      <c r="AA212" s="17">
        <f t="shared" si="58"/>
        <v>661.7910075000018</v>
      </c>
      <c r="AB212" s="17">
        <f t="shared" si="51"/>
        <v>0</v>
      </c>
      <c r="AC212" s="17">
        <f t="shared" si="52"/>
        <v>0</v>
      </c>
      <c r="AD212" s="17">
        <v>4418574.1900000004</v>
      </c>
      <c r="AE212" s="17">
        <v>822700.2</v>
      </c>
      <c r="AF212" s="17">
        <v>5427362.0300000003</v>
      </c>
      <c r="AG212" s="17">
        <v>778738.84</v>
      </c>
      <c r="AH212" s="17">
        <v>2959293.41</v>
      </c>
      <c r="AI212">
        <v>78.510000000000005</v>
      </c>
      <c r="AJ212">
        <v>0</v>
      </c>
      <c r="AK212" s="1">
        <v>6000</v>
      </c>
      <c r="AL212" s="1">
        <v>0</v>
      </c>
    </row>
    <row r="213" spans="1:38" x14ac:dyDescent="0.35">
      <c r="A213" t="s">
        <v>747</v>
      </c>
      <c r="B213" t="s">
        <v>748</v>
      </c>
      <c r="C213" s="2">
        <v>42387</v>
      </c>
      <c r="D213" s="3">
        <v>8.9589041095890405</v>
      </c>
      <c r="E213" s="3" t="s">
        <v>64</v>
      </c>
      <c r="F213" s="3" t="s">
        <v>14</v>
      </c>
      <c r="G213" t="s">
        <v>749</v>
      </c>
      <c r="H213" t="s">
        <v>273</v>
      </c>
      <c r="I213" t="s">
        <v>12</v>
      </c>
      <c r="J213" t="s">
        <v>12</v>
      </c>
      <c r="K213" s="17">
        <v>3718392.02</v>
      </c>
      <c r="L213" s="17">
        <v>865907.84</v>
      </c>
      <c r="M213" s="10">
        <f t="shared" si="45"/>
        <v>0.23287158409940864</v>
      </c>
      <c r="N213" s="17">
        <v>65920.3</v>
      </c>
      <c r="O213" s="17">
        <v>0</v>
      </c>
      <c r="P213" s="17">
        <v>0</v>
      </c>
      <c r="Q213" s="17">
        <f t="shared" si="53"/>
        <v>65920.3</v>
      </c>
      <c r="R213" s="10">
        <f t="shared" si="54"/>
        <v>7.612854042296234E-2</v>
      </c>
      <c r="S213" s="9">
        <f t="shared" si="46"/>
        <v>0.75</v>
      </c>
      <c r="T213" s="17">
        <f t="shared" si="47"/>
        <v>45460.161600000007</v>
      </c>
      <c r="U213" s="17">
        <f t="shared" si="55"/>
        <v>-20460.138399999996</v>
      </c>
      <c r="V213" s="17" t="str">
        <f t="shared" si="56"/>
        <v>N</v>
      </c>
      <c r="W213" s="17">
        <f t="shared" si="48"/>
        <v>297471.3616</v>
      </c>
      <c r="X213" s="17">
        <f t="shared" si="49"/>
        <v>69272.627200000003</v>
      </c>
      <c r="Y213" s="17">
        <f t="shared" si="50"/>
        <v>5714.9917440000008</v>
      </c>
      <c r="Z213" s="17">
        <f t="shared" si="57"/>
        <v>51175.153344000006</v>
      </c>
      <c r="AA213" s="17">
        <f t="shared" si="58"/>
        <v>-14745.146655999997</v>
      </c>
      <c r="AB213" s="17">
        <f t="shared" si="51"/>
        <v>575625.35291809589</v>
      </c>
      <c r="AC213" s="17">
        <f t="shared" si="52"/>
        <v>134046.78778181816</v>
      </c>
      <c r="AD213" s="17">
        <v>2895973.09</v>
      </c>
      <c r="AE213" s="17">
        <v>618922.32999999996</v>
      </c>
      <c r="AF213" s="17">
        <v>3498345.09</v>
      </c>
      <c r="AG213" s="17">
        <v>864620.71</v>
      </c>
      <c r="AH213" s="17">
        <v>4250790.7699999996</v>
      </c>
      <c r="AI213">
        <v>87.48</v>
      </c>
      <c r="AJ213">
        <v>0</v>
      </c>
      <c r="AK213" s="1">
        <v>6000</v>
      </c>
      <c r="AL213" s="1">
        <v>0</v>
      </c>
    </row>
    <row r="214" spans="1:38" x14ac:dyDescent="0.35">
      <c r="A214" t="s">
        <v>750</v>
      </c>
      <c r="B214" t="s">
        <v>751</v>
      </c>
      <c r="C214" s="2">
        <v>43318</v>
      </c>
      <c r="D214" s="3">
        <v>6.4082191780821915</v>
      </c>
      <c r="E214" s="3" t="s">
        <v>64</v>
      </c>
      <c r="F214" s="3" t="s">
        <v>14</v>
      </c>
      <c r="G214" t="s">
        <v>752</v>
      </c>
      <c r="H214" t="s">
        <v>743</v>
      </c>
      <c r="I214" t="s">
        <v>12</v>
      </c>
      <c r="J214" t="s">
        <v>12</v>
      </c>
      <c r="K214" s="17">
        <v>2370627.48</v>
      </c>
      <c r="L214" s="17">
        <v>658977.31999999995</v>
      </c>
      <c r="M214" s="10">
        <f t="shared" si="45"/>
        <v>0.27797590534975153</v>
      </c>
      <c r="N214" s="17">
        <v>51778.879999999997</v>
      </c>
      <c r="O214" s="17">
        <v>0</v>
      </c>
      <c r="P214" s="17">
        <v>0</v>
      </c>
      <c r="Q214" s="17">
        <f t="shared" si="53"/>
        <v>51778.879999999997</v>
      </c>
      <c r="R214" s="10">
        <f t="shared" si="54"/>
        <v>7.857460101965269E-2</v>
      </c>
      <c r="S214" s="9">
        <f t="shared" si="46"/>
        <v>1</v>
      </c>
      <c r="T214" s="17">
        <f t="shared" si="47"/>
        <v>46128.412400000001</v>
      </c>
      <c r="U214" s="17">
        <f t="shared" si="55"/>
        <v>-5650.4675999999963</v>
      </c>
      <c r="V214" s="17" t="str">
        <f t="shared" si="56"/>
        <v>N</v>
      </c>
      <c r="W214" s="17">
        <f t="shared" si="48"/>
        <v>189650.19839999999</v>
      </c>
      <c r="X214" s="17">
        <f t="shared" si="49"/>
        <v>52718.185599999997</v>
      </c>
      <c r="Y214" s="17">
        <f t="shared" si="50"/>
        <v>5799.0004159999999</v>
      </c>
      <c r="Z214" s="17">
        <f t="shared" si="57"/>
        <v>51927.412816000004</v>
      </c>
      <c r="AA214" s="17">
        <f t="shared" si="58"/>
        <v>148.53281600000628</v>
      </c>
      <c r="AB214" s="17">
        <f t="shared" si="51"/>
        <v>0</v>
      </c>
      <c r="AC214" s="17">
        <f t="shared" si="52"/>
        <v>0</v>
      </c>
      <c r="AD214" s="17">
        <v>1813662.7</v>
      </c>
      <c r="AE214" s="17">
        <v>461950.87</v>
      </c>
      <c r="AF214" s="17">
        <v>1952659.87</v>
      </c>
      <c r="AG214" s="17">
        <v>556658.66</v>
      </c>
      <c r="AH214" s="17">
        <v>2941771.86</v>
      </c>
      <c r="AI214">
        <v>80.59</v>
      </c>
      <c r="AJ214">
        <v>0</v>
      </c>
      <c r="AK214" s="1">
        <v>6000</v>
      </c>
      <c r="AL214" s="1">
        <v>0</v>
      </c>
    </row>
    <row r="215" spans="1:38" x14ac:dyDescent="0.35">
      <c r="A215" t="s">
        <v>753</v>
      </c>
      <c r="B215" t="s">
        <v>754</v>
      </c>
      <c r="C215" s="2">
        <v>45180</v>
      </c>
      <c r="D215" s="3">
        <v>1.3068493150684932</v>
      </c>
      <c r="E215" s="3" t="s">
        <v>64</v>
      </c>
      <c r="F215" s="3" t="s">
        <v>14</v>
      </c>
      <c r="G215" t="s">
        <v>755</v>
      </c>
      <c r="H215" t="s">
        <v>164</v>
      </c>
      <c r="I215" t="s">
        <v>12</v>
      </c>
      <c r="J215" t="s">
        <v>12</v>
      </c>
      <c r="K215" s="17">
        <v>2757933.19</v>
      </c>
      <c r="L215" s="17">
        <v>654354.14</v>
      </c>
      <c r="M215" s="10">
        <f t="shared" si="45"/>
        <v>0.23726250598550577</v>
      </c>
      <c r="N215" s="17">
        <v>50265.94</v>
      </c>
      <c r="O215" s="17">
        <v>1327.19</v>
      </c>
      <c r="P215" s="17">
        <v>0</v>
      </c>
      <c r="Q215" s="17">
        <f t="shared" si="53"/>
        <v>48938.75</v>
      </c>
      <c r="R215" s="10">
        <f t="shared" si="54"/>
        <v>7.4789394623529085E-2</v>
      </c>
      <c r="S215" s="9">
        <f t="shared" si="46"/>
        <v>0.75</v>
      </c>
      <c r="T215" s="17">
        <f t="shared" si="47"/>
        <v>34353.592350000006</v>
      </c>
      <c r="U215" s="17">
        <f t="shared" si="55"/>
        <v>-14585.157649999994</v>
      </c>
      <c r="V215" s="17" t="str">
        <f t="shared" si="56"/>
        <v>N</v>
      </c>
      <c r="W215" s="17">
        <f t="shared" si="48"/>
        <v>220634.65520000001</v>
      </c>
      <c r="X215" s="17">
        <f t="shared" si="49"/>
        <v>52348.331200000008</v>
      </c>
      <c r="Y215" s="17">
        <f t="shared" si="50"/>
        <v>4318.7373240000006</v>
      </c>
      <c r="Z215" s="17">
        <f t="shared" si="57"/>
        <v>38672.329674000008</v>
      </c>
      <c r="AA215" s="17">
        <f t="shared" si="58"/>
        <v>-11593.610325999995</v>
      </c>
      <c r="AB215" s="17">
        <f t="shared" si="51"/>
        <v>444218.7655032585</v>
      </c>
      <c r="AC215" s="17">
        <f t="shared" si="52"/>
        <v>105396.45750909086</v>
      </c>
      <c r="AD215" s="17">
        <v>0</v>
      </c>
      <c r="AE215" s="17">
        <v>0</v>
      </c>
      <c r="AF215" s="17">
        <v>0</v>
      </c>
      <c r="AG215" s="17">
        <v>0</v>
      </c>
      <c r="AH215" s="17">
        <v>3190304.01</v>
      </c>
      <c r="AI215">
        <v>86.45</v>
      </c>
      <c r="AJ215">
        <v>0</v>
      </c>
      <c r="AK215" s="1">
        <v>6000</v>
      </c>
      <c r="AL215" s="1">
        <v>0</v>
      </c>
    </row>
    <row r="216" spans="1:38" x14ac:dyDescent="0.35">
      <c r="A216" t="s">
        <v>756</v>
      </c>
      <c r="B216" t="s">
        <v>757</v>
      </c>
      <c r="C216" s="2">
        <v>45068</v>
      </c>
      <c r="D216" s="3">
        <v>1.6136986301369862</v>
      </c>
      <c r="E216" s="3" t="s">
        <v>64</v>
      </c>
      <c r="F216" s="3" t="s">
        <v>14</v>
      </c>
      <c r="G216" t="s">
        <v>758</v>
      </c>
      <c r="H216" t="s">
        <v>273</v>
      </c>
      <c r="I216" t="s">
        <v>12</v>
      </c>
      <c r="J216" t="s">
        <v>12</v>
      </c>
      <c r="K216" s="17">
        <v>430049.9</v>
      </c>
      <c r="L216" s="17">
        <v>95620.950000000026</v>
      </c>
      <c r="M216" s="10">
        <f t="shared" si="45"/>
        <v>0.22234849955784206</v>
      </c>
      <c r="N216" s="17">
        <v>11606.01</v>
      </c>
      <c r="O216" s="17">
        <v>6157.3600000000006</v>
      </c>
      <c r="P216" s="17">
        <v>0</v>
      </c>
      <c r="Q216" s="17">
        <f t="shared" si="53"/>
        <v>5448.65</v>
      </c>
      <c r="R216" s="10">
        <f t="shared" si="54"/>
        <v>5.6981759750347576E-2</v>
      </c>
      <c r="S216" s="9">
        <f t="shared" si="46"/>
        <v>0.75</v>
      </c>
      <c r="T216" s="17">
        <f t="shared" si="47"/>
        <v>5020.0998750000017</v>
      </c>
      <c r="U216" s="17">
        <f t="shared" si="55"/>
        <v>-428.55012499999793</v>
      </c>
      <c r="V216" s="17" t="str">
        <f t="shared" si="56"/>
        <v>N</v>
      </c>
      <c r="W216" s="17">
        <f t="shared" si="48"/>
        <v>34403.992000000006</v>
      </c>
      <c r="X216" s="17">
        <f t="shared" si="49"/>
        <v>7649.6760000000031</v>
      </c>
      <c r="Y216" s="17">
        <f t="shared" si="50"/>
        <v>631.0982700000003</v>
      </c>
      <c r="Z216" s="17">
        <f t="shared" si="57"/>
        <v>5651.1981450000021</v>
      </c>
      <c r="AA216" s="17">
        <f t="shared" si="58"/>
        <v>-5954.8118549999981</v>
      </c>
      <c r="AB216" s="17">
        <f t="shared" si="51"/>
        <v>243467.58954939584</v>
      </c>
      <c r="AC216" s="17">
        <f t="shared" si="52"/>
        <v>54134.653227272713</v>
      </c>
      <c r="AD216" s="17">
        <v>0</v>
      </c>
      <c r="AE216" s="17">
        <v>0</v>
      </c>
      <c r="AF216" s="17">
        <v>315335.59000000003</v>
      </c>
      <c r="AG216" s="17">
        <v>86257.14</v>
      </c>
      <c r="AH216" s="17">
        <v>719997.32</v>
      </c>
      <c r="AI216">
        <v>59.73</v>
      </c>
      <c r="AJ216">
        <v>0</v>
      </c>
      <c r="AK216" s="1">
        <v>6000</v>
      </c>
      <c r="AL216" s="1">
        <v>0</v>
      </c>
    </row>
    <row r="217" spans="1:38" x14ac:dyDescent="0.35">
      <c r="A217" t="s">
        <v>759</v>
      </c>
      <c r="B217" t="s">
        <v>760</v>
      </c>
      <c r="C217" s="2">
        <v>45166</v>
      </c>
      <c r="D217" s="3">
        <v>1.3452054794520547</v>
      </c>
      <c r="E217" s="3" t="s">
        <v>64</v>
      </c>
      <c r="F217" s="3" t="s">
        <v>14</v>
      </c>
      <c r="G217" t="s">
        <v>761</v>
      </c>
      <c r="H217" t="s">
        <v>185</v>
      </c>
      <c r="I217" t="s">
        <v>12</v>
      </c>
      <c r="J217" t="s">
        <v>12</v>
      </c>
      <c r="K217" s="17">
        <v>1481810.32</v>
      </c>
      <c r="L217" s="17">
        <v>453498.45</v>
      </c>
      <c r="M217" s="10">
        <f t="shared" si="45"/>
        <v>0.30604352249348621</v>
      </c>
      <c r="N217" s="17">
        <v>38135.770000000004</v>
      </c>
      <c r="O217" s="17">
        <v>4429.25</v>
      </c>
      <c r="P217" s="17">
        <v>4968.0554612249834</v>
      </c>
      <c r="Q217" s="17">
        <f t="shared" si="53"/>
        <v>28738.464538775021</v>
      </c>
      <c r="R217" s="10">
        <f t="shared" si="54"/>
        <v>6.3370590437023588E-2</v>
      </c>
      <c r="S217" s="9">
        <f t="shared" si="46"/>
        <v>1.2</v>
      </c>
      <c r="T217" s="17">
        <f t="shared" si="47"/>
        <v>38093.869800000008</v>
      </c>
      <c r="U217" s="17">
        <f t="shared" si="55"/>
        <v>9355.405261224987</v>
      </c>
      <c r="V217" s="17" t="str">
        <f t="shared" si="56"/>
        <v>Y</v>
      </c>
      <c r="W217" s="17">
        <f t="shared" si="48"/>
        <v>118544.82560000001</v>
      </c>
      <c r="X217" s="17">
        <f t="shared" si="49"/>
        <v>36279.876000000004</v>
      </c>
      <c r="Y217" s="17">
        <f t="shared" si="50"/>
        <v>4788.9436320000004</v>
      </c>
      <c r="Z217" s="17">
        <f t="shared" si="57"/>
        <v>42882.81343200001</v>
      </c>
      <c r="AA217" s="17">
        <f t="shared" si="58"/>
        <v>4747.0434320000059</v>
      </c>
      <c r="AB217" s="17">
        <f t="shared" si="51"/>
        <v>0</v>
      </c>
      <c r="AC217" s="17">
        <f t="shared" si="52"/>
        <v>0</v>
      </c>
      <c r="AD217" s="17">
        <v>0</v>
      </c>
      <c r="AE217" s="17">
        <v>0</v>
      </c>
      <c r="AF217" s="17">
        <v>271048.63</v>
      </c>
      <c r="AG217" s="17">
        <v>96205.28</v>
      </c>
      <c r="AH217" s="17">
        <v>1561986.24</v>
      </c>
      <c r="AI217">
        <v>94.87</v>
      </c>
      <c r="AJ217">
        <v>0</v>
      </c>
      <c r="AK217" s="1">
        <v>6000</v>
      </c>
      <c r="AL217" s="1">
        <v>0</v>
      </c>
    </row>
    <row r="218" spans="1:38" x14ac:dyDescent="0.35">
      <c r="A218" t="s">
        <v>762</v>
      </c>
      <c r="B218" t="s">
        <v>763</v>
      </c>
      <c r="C218" s="2">
        <v>43192</v>
      </c>
      <c r="D218" s="3">
        <v>6.7534246575342465</v>
      </c>
      <c r="E218" s="3" t="s">
        <v>64</v>
      </c>
      <c r="F218" s="3" t="s">
        <v>14</v>
      </c>
      <c r="G218" t="s">
        <v>764</v>
      </c>
      <c r="H218" t="s">
        <v>153</v>
      </c>
      <c r="I218" t="s">
        <v>12</v>
      </c>
      <c r="J218" t="s">
        <v>12</v>
      </c>
      <c r="K218" s="17">
        <v>1265633.01</v>
      </c>
      <c r="L218" s="17">
        <v>325162.5</v>
      </c>
      <c r="M218" s="10">
        <f t="shared" si="45"/>
        <v>0.25691689252005206</v>
      </c>
      <c r="N218" s="17">
        <v>19528.77</v>
      </c>
      <c r="O218" s="17">
        <v>0</v>
      </c>
      <c r="P218" s="17">
        <v>0</v>
      </c>
      <c r="Q218" s="17">
        <f t="shared" si="53"/>
        <v>19528.77</v>
      </c>
      <c r="R218" s="10">
        <f t="shared" si="54"/>
        <v>6.0058493830008074E-2</v>
      </c>
      <c r="S218" s="9">
        <f t="shared" si="46"/>
        <v>1</v>
      </c>
      <c r="T218" s="17">
        <f t="shared" si="47"/>
        <v>22761.375000000004</v>
      </c>
      <c r="U218" s="17">
        <f t="shared" si="55"/>
        <v>3232.6050000000032</v>
      </c>
      <c r="V218" s="17" t="str">
        <f t="shared" si="56"/>
        <v>Y</v>
      </c>
      <c r="W218" s="17">
        <f t="shared" si="48"/>
        <v>101250.64080000001</v>
      </c>
      <c r="X218" s="17">
        <f t="shared" si="49"/>
        <v>26013</v>
      </c>
      <c r="Y218" s="17">
        <f t="shared" si="50"/>
        <v>2861.43</v>
      </c>
      <c r="Z218" s="17">
        <f t="shared" si="57"/>
        <v>25622.805000000004</v>
      </c>
      <c r="AA218" s="17">
        <f t="shared" si="58"/>
        <v>6094.0350000000035</v>
      </c>
      <c r="AB218" s="17">
        <f t="shared" si="51"/>
        <v>0</v>
      </c>
      <c r="AC218" s="17">
        <f t="shared" si="52"/>
        <v>0</v>
      </c>
      <c r="AD218" s="17">
        <v>1734265.24</v>
      </c>
      <c r="AE218" s="17">
        <v>404942.83</v>
      </c>
      <c r="AF218" s="17">
        <v>1764468.22</v>
      </c>
      <c r="AG218" s="17">
        <v>411144.67</v>
      </c>
      <c r="AH218" s="17">
        <v>1794879.01</v>
      </c>
      <c r="AI218">
        <v>70.510000000000005</v>
      </c>
      <c r="AJ218">
        <v>0</v>
      </c>
      <c r="AK218" s="1">
        <v>6000</v>
      </c>
      <c r="AL218" s="1">
        <v>0</v>
      </c>
    </row>
    <row r="219" spans="1:38" x14ac:dyDescent="0.35">
      <c r="A219" t="s">
        <v>765</v>
      </c>
      <c r="B219" t="s">
        <v>766</v>
      </c>
      <c r="C219" s="2">
        <v>37837</v>
      </c>
      <c r="D219" s="3">
        <v>21.424657534246574</v>
      </c>
      <c r="E219" s="3" t="s">
        <v>64</v>
      </c>
      <c r="F219" s="3" t="s">
        <v>14</v>
      </c>
      <c r="G219" t="s">
        <v>767</v>
      </c>
      <c r="H219" t="s">
        <v>396</v>
      </c>
      <c r="I219" t="s">
        <v>12</v>
      </c>
      <c r="J219" t="s">
        <v>12</v>
      </c>
      <c r="K219" s="17">
        <v>1950364.21</v>
      </c>
      <c r="L219" s="17">
        <v>615261.78</v>
      </c>
      <c r="M219" s="10">
        <f t="shared" si="45"/>
        <v>0.31545994171006658</v>
      </c>
      <c r="N219" s="17">
        <v>50339.140000000007</v>
      </c>
      <c r="O219" s="17">
        <v>0</v>
      </c>
      <c r="P219" s="17">
        <v>0</v>
      </c>
      <c r="Q219" s="17">
        <f t="shared" si="53"/>
        <v>50339.140000000007</v>
      </c>
      <c r="R219" s="10">
        <f t="shared" si="54"/>
        <v>8.1817433873431905E-2</v>
      </c>
      <c r="S219" s="9">
        <f t="shared" si="46"/>
        <v>1.2</v>
      </c>
      <c r="T219" s="17">
        <f t="shared" si="47"/>
        <v>51681.98952000001</v>
      </c>
      <c r="U219" s="17">
        <f t="shared" si="55"/>
        <v>1342.8495200000034</v>
      </c>
      <c r="V219" s="17" t="str">
        <f t="shared" si="56"/>
        <v>Y</v>
      </c>
      <c r="W219" s="17">
        <f t="shared" si="48"/>
        <v>156029.13680000001</v>
      </c>
      <c r="X219" s="17">
        <f t="shared" si="49"/>
        <v>49220.942400000007</v>
      </c>
      <c r="Y219" s="17">
        <f t="shared" si="50"/>
        <v>6497.1643968000008</v>
      </c>
      <c r="Z219" s="17">
        <f t="shared" si="57"/>
        <v>58179.153916800009</v>
      </c>
      <c r="AA219" s="17">
        <f t="shared" si="58"/>
        <v>7840.0139168000023</v>
      </c>
      <c r="AB219" s="17">
        <f t="shared" si="51"/>
        <v>0</v>
      </c>
      <c r="AC219" s="17">
        <f t="shared" si="52"/>
        <v>0</v>
      </c>
      <c r="AD219" s="17">
        <v>2174144.0099999998</v>
      </c>
      <c r="AE219" s="17">
        <v>604690.82999999996</v>
      </c>
      <c r="AF219" s="17">
        <v>1497956.73</v>
      </c>
      <c r="AG219" s="17">
        <v>436675</v>
      </c>
      <c r="AH219" s="17">
        <v>1679979.31</v>
      </c>
      <c r="AI219">
        <v>116.09</v>
      </c>
      <c r="AJ219">
        <v>200</v>
      </c>
      <c r="AK219" s="1">
        <v>6000</v>
      </c>
      <c r="AL219" s="1">
        <v>12000</v>
      </c>
    </row>
    <row r="220" spans="1:38" x14ac:dyDescent="0.35">
      <c r="A220" t="s">
        <v>768</v>
      </c>
      <c r="B220" t="s">
        <v>769</v>
      </c>
      <c r="C220" s="2">
        <v>40043</v>
      </c>
      <c r="D220" s="3">
        <v>15.38082191780822</v>
      </c>
      <c r="E220" s="3" t="s">
        <v>64</v>
      </c>
      <c r="F220" s="3" t="s">
        <v>14</v>
      </c>
      <c r="G220" t="s">
        <v>770</v>
      </c>
      <c r="H220" t="s">
        <v>353</v>
      </c>
      <c r="I220" t="s">
        <v>12</v>
      </c>
      <c r="J220" t="s">
        <v>12</v>
      </c>
      <c r="K220" s="17">
        <v>2544399.19</v>
      </c>
      <c r="L220" s="17">
        <v>617174.84000000008</v>
      </c>
      <c r="M220" s="10">
        <f t="shared" si="45"/>
        <v>0.24256211149006068</v>
      </c>
      <c r="N220" s="17">
        <v>44873.380000000005</v>
      </c>
      <c r="O220" s="17">
        <v>0</v>
      </c>
      <c r="P220" s="17">
        <v>0</v>
      </c>
      <c r="Q220" s="17">
        <f t="shared" si="53"/>
        <v>44873.380000000005</v>
      </c>
      <c r="R220" s="10">
        <f t="shared" si="54"/>
        <v>7.2707727359721919E-2</v>
      </c>
      <c r="S220" s="9">
        <f t="shared" si="46"/>
        <v>1</v>
      </c>
      <c r="T220" s="17">
        <f t="shared" si="47"/>
        <v>43202.238800000006</v>
      </c>
      <c r="U220" s="17">
        <f t="shared" si="55"/>
        <v>-1671.1411999999982</v>
      </c>
      <c r="V220" s="17" t="str">
        <f t="shared" si="56"/>
        <v>N</v>
      </c>
      <c r="W220" s="17">
        <f t="shared" si="48"/>
        <v>203551.93520000001</v>
      </c>
      <c r="X220" s="17">
        <f t="shared" si="49"/>
        <v>49373.98720000001</v>
      </c>
      <c r="Y220" s="17">
        <f t="shared" si="50"/>
        <v>5431.1385920000012</v>
      </c>
      <c r="Z220" s="17">
        <f t="shared" si="57"/>
        <v>48633.377392000009</v>
      </c>
      <c r="AA220" s="17">
        <f t="shared" si="58"/>
        <v>3759.9973920000048</v>
      </c>
      <c r="AB220" s="17">
        <f t="shared" si="51"/>
        <v>0</v>
      </c>
      <c r="AC220" s="17">
        <f t="shared" si="52"/>
        <v>0</v>
      </c>
      <c r="AD220" s="17">
        <v>2895739.05</v>
      </c>
      <c r="AE220" s="17">
        <v>592428.67000000004</v>
      </c>
      <c r="AF220" s="17">
        <v>2388453.25</v>
      </c>
      <c r="AG220" s="17">
        <v>554007.97</v>
      </c>
      <c r="AH220" s="17">
        <v>2631270.62</v>
      </c>
      <c r="AI220">
        <v>96.7</v>
      </c>
      <c r="AJ220">
        <v>0</v>
      </c>
      <c r="AK220" s="1">
        <v>6000</v>
      </c>
      <c r="AL220" s="1">
        <v>0</v>
      </c>
    </row>
    <row r="221" spans="1:38" x14ac:dyDescent="0.35">
      <c r="A221" t="s">
        <v>771</v>
      </c>
      <c r="B221" t="s">
        <v>772</v>
      </c>
      <c r="C221" s="2">
        <v>43409</v>
      </c>
      <c r="D221" s="3">
        <v>6.1589041095890407</v>
      </c>
      <c r="E221" s="3" t="s">
        <v>64</v>
      </c>
      <c r="F221" s="3" t="s">
        <v>14</v>
      </c>
      <c r="G221" t="s">
        <v>773</v>
      </c>
      <c r="H221" t="s">
        <v>308</v>
      </c>
      <c r="I221" t="s">
        <v>12</v>
      </c>
      <c r="J221" t="s">
        <v>12</v>
      </c>
      <c r="K221" s="17">
        <v>1862446.75</v>
      </c>
      <c r="L221" s="17">
        <v>507183.98</v>
      </c>
      <c r="M221" s="10">
        <f t="shared" si="45"/>
        <v>0.27232133214010013</v>
      </c>
      <c r="N221" s="17">
        <v>35424.15</v>
      </c>
      <c r="O221" s="17">
        <v>0</v>
      </c>
      <c r="P221" s="17">
        <v>0</v>
      </c>
      <c r="Q221" s="17">
        <f t="shared" si="53"/>
        <v>35424.15</v>
      </c>
      <c r="R221" s="10">
        <f t="shared" si="54"/>
        <v>6.9844773093976673E-2</v>
      </c>
      <c r="S221" s="9">
        <f t="shared" si="46"/>
        <v>1</v>
      </c>
      <c r="T221" s="17">
        <f t="shared" si="47"/>
        <v>35502.878600000004</v>
      </c>
      <c r="U221" s="17">
        <f t="shared" si="55"/>
        <v>78.728600000002189</v>
      </c>
      <c r="V221" s="17" t="str">
        <f t="shared" si="56"/>
        <v>Y</v>
      </c>
      <c r="W221" s="17">
        <f t="shared" si="48"/>
        <v>148995.74</v>
      </c>
      <c r="X221" s="17">
        <f t="shared" si="49"/>
        <v>40574.718399999998</v>
      </c>
      <c r="Y221" s="17">
        <f t="shared" si="50"/>
        <v>4463.219024</v>
      </c>
      <c r="Z221" s="17">
        <f t="shared" si="57"/>
        <v>39966.097624000002</v>
      </c>
      <c r="AA221" s="17">
        <f t="shared" si="58"/>
        <v>4541.9476240000004</v>
      </c>
      <c r="AB221" s="17">
        <f t="shared" si="51"/>
        <v>0</v>
      </c>
      <c r="AC221" s="17">
        <f t="shared" si="52"/>
        <v>0</v>
      </c>
      <c r="AD221" s="17">
        <v>1843577.7600000002</v>
      </c>
      <c r="AE221" s="17">
        <v>579877.79</v>
      </c>
      <c r="AF221" s="17">
        <v>1730563.2</v>
      </c>
      <c r="AG221" s="17">
        <v>565081.5</v>
      </c>
      <c r="AH221" s="17">
        <v>2196137.5299999998</v>
      </c>
      <c r="AI221">
        <v>84.81</v>
      </c>
      <c r="AJ221">
        <v>0</v>
      </c>
      <c r="AK221" s="1">
        <v>6000</v>
      </c>
      <c r="AL221" s="1">
        <v>0</v>
      </c>
    </row>
    <row r="222" spans="1:38" x14ac:dyDescent="0.35">
      <c r="A222" t="s">
        <v>774</v>
      </c>
      <c r="B222" t="s">
        <v>775</v>
      </c>
      <c r="C222" s="2">
        <v>38166</v>
      </c>
      <c r="D222" s="3">
        <v>20.523287671232875</v>
      </c>
      <c r="E222" s="3" t="s">
        <v>64</v>
      </c>
      <c r="F222" s="3" t="s">
        <v>14</v>
      </c>
      <c r="G222" t="s">
        <v>776</v>
      </c>
      <c r="H222" t="s">
        <v>273</v>
      </c>
      <c r="I222" t="s">
        <v>12</v>
      </c>
      <c r="J222" t="s">
        <v>12</v>
      </c>
      <c r="K222" s="17">
        <v>1837264.24</v>
      </c>
      <c r="L222" s="17">
        <v>448128.07</v>
      </c>
      <c r="M222" s="10">
        <f t="shared" si="45"/>
        <v>0.24391051664947228</v>
      </c>
      <c r="N222" s="17">
        <v>33449.11</v>
      </c>
      <c r="O222" s="17">
        <v>0</v>
      </c>
      <c r="P222" s="17">
        <v>2808.5912883750352</v>
      </c>
      <c r="Q222" s="17">
        <f t="shared" si="53"/>
        <v>30640.518711624965</v>
      </c>
      <c r="R222" s="10">
        <f t="shared" si="54"/>
        <v>6.837446873529919E-2</v>
      </c>
      <c r="S222" s="9">
        <f t="shared" si="46"/>
        <v>1</v>
      </c>
      <c r="T222" s="17">
        <f t="shared" si="47"/>
        <v>31368.964900000003</v>
      </c>
      <c r="U222" s="17">
        <f t="shared" si="55"/>
        <v>728.44618837503731</v>
      </c>
      <c r="V222" s="17" t="str">
        <f t="shared" si="56"/>
        <v>Y</v>
      </c>
      <c r="W222" s="17">
        <f t="shared" si="48"/>
        <v>146981.13920000001</v>
      </c>
      <c r="X222" s="17">
        <f t="shared" si="49"/>
        <v>35850.245600000002</v>
      </c>
      <c r="Y222" s="17">
        <f t="shared" si="50"/>
        <v>3943.5270160000005</v>
      </c>
      <c r="Z222" s="17">
        <f t="shared" si="57"/>
        <v>35312.491916000006</v>
      </c>
      <c r="AA222" s="17">
        <f t="shared" si="58"/>
        <v>1863.3819160000057</v>
      </c>
      <c r="AB222" s="17">
        <f t="shared" si="51"/>
        <v>0</v>
      </c>
      <c r="AC222" s="17">
        <f t="shared" si="52"/>
        <v>0</v>
      </c>
      <c r="AD222" s="17">
        <v>2324291.48</v>
      </c>
      <c r="AE222" s="17">
        <v>550255.71</v>
      </c>
      <c r="AF222" s="17">
        <v>1667247.37</v>
      </c>
      <c r="AG222" s="17">
        <v>445049.35</v>
      </c>
      <c r="AH222" s="17">
        <v>1796282.49</v>
      </c>
      <c r="AI222">
        <v>102.28</v>
      </c>
      <c r="AJ222">
        <v>111.4</v>
      </c>
      <c r="AK222" s="1">
        <v>6000</v>
      </c>
      <c r="AL222" s="1">
        <v>6684</v>
      </c>
    </row>
    <row r="223" spans="1:38" x14ac:dyDescent="0.35">
      <c r="A223" t="s">
        <v>777</v>
      </c>
      <c r="B223" t="s">
        <v>778</v>
      </c>
      <c r="C223" s="2">
        <v>41477</v>
      </c>
      <c r="D223" s="3">
        <v>11.452054794520548</v>
      </c>
      <c r="E223" s="3" t="s">
        <v>64</v>
      </c>
      <c r="F223" s="3" t="s">
        <v>14</v>
      </c>
      <c r="G223" t="s">
        <v>779</v>
      </c>
      <c r="H223" t="s">
        <v>262</v>
      </c>
      <c r="I223" t="s">
        <v>12</v>
      </c>
      <c r="J223" t="s">
        <v>12</v>
      </c>
      <c r="K223" s="17">
        <v>2685444.63</v>
      </c>
      <c r="L223" s="17">
        <v>619512.43999999994</v>
      </c>
      <c r="M223" s="10">
        <f t="shared" si="45"/>
        <v>0.23069268793674585</v>
      </c>
      <c r="N223" s="17">
        <v>41390.819999999992</v>
      </c>
      <c r="O223" s="17">
        <v>0</v>
      </c>
      <c r="P223" s="17">
        <v>1287.0992339999939</v>
      </c>
      <c r="Q223" s="17">
        <f t="shared" si="53"/>
        <v>40103.720765999999</v>
      </c>
      <c r="R223" s="10">
        <f t="shared" si="54"/>
        <v>6.4734326829659794E-2</v>
      </c>
      <c r="S223" s="9">
        <f t="shared" si="46"/>
        <v>0.75</v>
      </c>
      <c r="T223" s="17">
        <f t="shared" si="47"/>
        <v>32524.403099999996</v>
      </c>
      <c r="U223" s="17">
        <f t="shared" si="55"/>
        <v>-7579.3176660000026</v>
      </c>
      <c r="V223" s="17" t="str">
        <f t="shared" si="56"/>
        <v>N</v>
      </c>
      <c r="W223" s="17">
        <f t="shared" si="48"/>
        <v>214835.5704</v>
      </c>
      <c r="X223" s="17">
        <f t="shared" si="49"/>
        <v>49560.995199999998</v>
      </c>
      <c r="Y223" s="17">
        <f t="shared" si="50"/>
        <v>4088.7821039999994</v>
      </c>
      <c r="Z223" s="17">
        <f t="shared" si="57"/>
        <v>36613.185203999994</v>
      </c>
      <c r="AA223" s="17">
        <f t="shared" si="58"/>
        <v>-4777.6347959999985</v>
      </c>
      <c r="AB223" s="17">
        <f t="shared" si="51"/>
        <v>188272.30281312161</v>
      </c>
      <c r="AC223" s="17">
        <f t="shared" si="52"/>
        <v>43433.043599999983</v>
      </c>
      <c r="AD223" s="17">
        <v>3104620.42</v>
      </c>
      <c r="AE223" s="17">
        <v>706045.24</v>
      </c>
      <c r="AF223" s="17">
        <v>3196205.5</v>
      </c>
      <c r="AG223" s="17">
        <v>767161.1</v>
      </c>
      <c r="AH223" s="17">
        <v>3572925.04</v>
      </c>
      <c r="AI223">
        <v>75.16</v>
      </c>
      <c r="AJ223">
        <v>0</v>
      </c>
      <c r="AK223" s="1">
        <v>6000</v>
      </c>
      <c r="AL223" s="1">
        <v>0</v>
      </c>
    </row>
    <row r="224" spans="1:38" x14ac:dyDescent="0.35">
      <c r="A224" t="s">
        <v>780</v>
      </c>
      <c r="B224" t="s">
        <v>781</v>
      </c>
      <c r="C224" s="2">
        <v>38657</v>
      </c>
      <c r="D224" s="3">
        <v>19.17808219178082</v>
      </c>
      <c r="E224" s="3" t="s">
        <v>64</v>
      </c>
      <c r="F224" s="3" t="s">
        <v>14</v>
      </c>
      <c r="G224" t="s">
        <v>782</v>
      </c>
      <c r="H224" t="s">
        <v>209</v>
      </c>
      <c r="I224" t="s">
        <v>12</v>
      </c>
      <c r="J224" t="s">
        <v>12</v>
      </c>
      <c r="K224" s="17">
        <v>2278314.58</v>
      </c>
      <c r="L224" s="17">
        <v>710989.81</v>
      </c>
      <c r="M224" s="10">
        <f t="shared" si="45"/>
        <v>0.31206832289156489</v>
      </c>
      <c r="N224" s="17">
        <v>60292.259999999995</v>
      </c>
      <c r="O224" s="17">
        <v>0</v>
      </c>
      <c r="P224" s="17">
        <v>2925.8260650000011</v>
      </c>
      <c r="Q224" s="17">
        <f t="shared" si="53"/>
        <v>57366.433934999994</v>
      </c>
      <c r="R224" s="10">
        <f t="shared" si="54"/>
        <v>8.0685310996229317E-2</v>
      </c>
      <c r="S224" s="9">
        <f t="shared" si="46"/>
        <v>1.2</v>
      </c>
      <c r="T224" s="17">
        <f t="shared" si="47"/>
        <v>59723.144040000014</v>
      </c>
      <c r="U224" s="17">
        <f t="shared" si="55"/>
        <v>2356.7101050000201</v>
      </c>
      <c r="V224" s="17" t="str">
        <f t="shared" si="56"/>
        <v>Y</v>
      </c>
      <c r="W224" s="17">
        <f t="shared" si="48"/>
        <v>182265.16640000002</v>
      </c>
      <c r="X224" s="17">
        <f t="shared" si="49"/>
        <v>56879.18480000001</v>
      </c>
      <c r="Y224" s="17">
        <f t="shared" si="50"/>
        <v>7508.0523936</v>
      </c>
      <c r="Z224" s="17">
        <f t="shared" si="57"/>
        <v>67231.196433600009</v>
      </c>
      <c r="AA224" s="17">
        <f t="shared" si="58"/>
        <v>6938.9364336000144</v>
      </c>
      <c r="AB224" s="17">
        <f t="shared" si="51"/>
        <v>0</v>
      </c>
      <c r="AC224" s="17">
        <f t="shared" si="52"/>
        <v>0</v>
      </c>
      <c r="AD224" s="17">
        <v>2940842.23</v>
      </c>
      <c r="AE224" s="17">
        <v>788765.74</v>
      </c>
      <c r="AF224" s="17">
        <v>2755751.18</v>
      </c>
      <c r="AG224" s="17">
        <v>795057.32</v>
      </c>
      <c r="AH224" s="17">
        <v>2947257.09</v>
      </c>
      <c r="AI224">
        <v>77.3</v>
      </c>
      <c r="AJ224">
        <v>0</v>
      </c>
      <c r="AK224" s="1">
        <v>6000</v>
      </c>
      <c r="AL224" s="1">
        <v>0</v>
      </c>
    </row>
    <row r="225" spans="1:38" x14ac:dyDescent="0.35">
      <c r="A225" t="s">
        <v>783</v>
      </c>
      <c r="B225" t="s">
        <v>784</v>
      </c>
      <c r="C225" s="2">
        <v>45271</v>
      </c>
      <c r="D225" s="3">
        <v>1.0575342465753426</v>
      </c>
      <c r="E225" s="3" t="s">
        <v>64</v>
      </c>
      <c r="F225" s="3" t="s">
        <v>14</v>
      </c>
      <c r="G225" t="s">
        <v>785</v>
      </c>
      <c r="H225" t="s">
        <v>565</v>
      </c>
      <c r="I225" t="s">
        <v>12</v>
      </c>
      <c r="J225" t="s">
        <v>12</v>
      </c>
      <c r="K225" s="17">
        <v>929537.63</v>
      </c>
      <c r="L225" s="17">
        <v>212594.00999999998</v>
      </c>
      <c r="M225" s="10">
        <f t="shared" si="45"/>
        <v>0.22870941760582622</v>
      </c>
      <c r="N225" s="17">
        <v>38548.760000000009</v>
      </c>
      <c r="O225" s="17">
        <v>26525.870000000003</v>
      </c>
      <c r="P225" s="17">
        <v>1455.7837865999991</v>
      </c>
      <c r="Q225" s="17">
        <f t="shared" si="53"/>
        <v>10567.106213400008</v>
      </c>
      <c r="R225" s="10">
        <f t="shared" si="54"/>
        <v>4.9705568907609431E-2</v>
      </c>
      <c r="S225" s="9">
        <f t="shared" si="46"/>
        <v>0.75</v>
      </c>
      <c r="T225" s="17">
        <f t="shared" si="47"/>
        <v>11161.185525000001</v>
      </c>
      <c r="U225" s="17">
        <f t="shared" si="55"/>
        <v>594.07931159999316</v>
      </c>
      <c r="V225" s="17" t="str">
        <f t="shared" si="56"/>
        <v>Y</v>
      </c>
      <c r="W225" s="17">
        <f t="shared" si="48"/>
        <v>74363.010399999999</v>
      </c>
      <c r="X225" s="17">
        <f t="shared" si="49"/>
        <v>17007.520799999998</v>
      </c>
      <c r="Y225" s="17">
        <f t="shared" si="50"/>
        <v>1403.1204659999999</v>
      </c>
      <c r="Z225" s="17">
        <f t="shared" si="57"/>
        <v>12564.305991000001</v>
      </c>
      <c r="AA225" s="17">
        <f t="shared" si="58"/>
        <v>-25984.454009000008</v>
      </c>
      <c r="AB225" s="17">
        <f t="shared" si="51"/>
        <v>1032849.0695553664</v>
      </c>
      <c r="AC225" s="17">
        <f t="shared" si="52"/>
        <v>236222.30917272734</v>
      </c>
      <c r="AD225" s="17">
        <v>0</v>
      </c>
      <c r="AE225" s="17">
        <v>0</v>
      </c>
      <c r="AF225" s="17">
        <v>0</v>
      </c>
      <c r="AG225" s="17">
        <v>0</v>
      </c>
      <c r="AH225" s="17">
        <v>1048724.3600000001</v>
      </c>
      <c r="AI225">
        <v>88.64</v>
      </c>
      <c r="AJ225">
        <v>0</v>
      </c>
      <c r="AK225" s="1">
        <v>6000</v>
      </c>
      <c r="AL225" s="1">
        <v>0</v>
      </c>
    </row>
    <row r="226" spans="1:38" x14ac:dyDescent="0.35">
      <c r="A226" t="s">
        <v>786</v>
      </c>
      <c r="B226" t="s">
        <v>787</v>
      </c>
      <c r="C226" s="2">
        <v>44473</v>
      </c>
      <c r="D226" s="3">
        <v>3.2438356164383562</v>
      </c>
      <c r="E226" s="3" t="s">
        <v>64</v>
      </c>
      <c r="F226" s="3" t="s">
        <v>14</v>
      </c>
      <c r="G226" t="s">
        <v>788</v>
      </c>
      <c r="H226" t="s">
        <v>226</v>
      </c>
      <c r="I226" t="s">
        <v>12</v>
      </c>
      <c r="J226" t="s">
        <v>12</v>
      </c>
      <c r="K226" s="17">
        <v>3136532.69</v>
      </c>
      <c r="L226" s="17">
        <v>814130.76000000013</v>
      </c>
      <c r="M226" s="10">
        <f t="shared" si="45"/>
        <v>0.2595639326813457</v>
      </c>
      <c r="N226" s="17">
        <v>62770.119999999995</v>
      </c>
      <c r="O226" s="17">
        <v>0</v>
      </c>
      <c r="P226" s="17">
        <v>2207.5359033000059</v>
      </c>
      <c r="Q226" s="17">
        <f t="shared" si="53"/>
        <v>60562.584096699989</v>
      </c>
      <c r="R226" s="10">
        <f t="shared" si="54"/>
        <v>7.4389259161145041E-2</v>
      </c>
      <c r="S226" s="9">
        <f t="shared" si="46"/>
        <v>1</v>
      </c>
      <c r="T226" s="17">
        <f t="shared" si="47"/>
        <v>56989.153200000015</v>
      </c>
      <c r="U226" s="17">
        <f t="shared" si="55"/>
        <v>-3573.4308966999743</v>
      </c>
      <c r="V226" s="17" t="str">
        <f t="shared" si="56"/>
        <v>N</v>
      </c>
      <c r="W226" s="17">
        <f t="shared" si="48"/>
        <v>250922.6152</v>
      </c>
      <c r="X226" s="17">
        <f t="shared" si="49"/>
        <v>65130.460800000008</v>
      </c>
      <c r="Y226" s="17">
        <f t="shared" si="50"/>
        <v>7164.3506880000014</v>
      </c>
      <c r="Z226" s="17">
        <f t="shared" si="57"/>
        <v>64153.503888000014</v>
      </c>
      <c r="AA226" s="17">
        <f t="shared" si="58"/>
        <v>1383.3838880000185</v>
      </c>
      <c r="AB226" s="17">
        <f t="shared" si="51"/>
        <v>0</v>
      </c>
      <c r="AC226" s="17">
        <f t="shared" si="52"/>
        <v>0</v>
      </c>
      <c r="AD226" s="17">
        <v>1442127.23</v>
      </c>
      <c r="AE226" s="17">
        <v>232785.99</v>
      </c>
      <c r="AF226" s="17">
        <v>2032999.8</v>
      </c>
      <c r="AG226" s="17">
        <v>428554.31</v>
      </c>
      <c r="AH226" s="17">
        <v>4166677.85</v>
      </c>
      <c r="AI226">
        <v>75.28</v>
      </c>
      <c r="AJ226">
        <v>0</v>
      </c>
      <c r="AK226" s="1">
        <v>6000</v>
      </c>
      <c r="AL226" s="1">
        <v>0</v>
      </c>
    </row>
    <row r="227" spans="1:38" x14ac:dyDescent="0.35">
      <c r="A227" t="s">
        <v>789</v>
      </c>
      <c r="B227" t="s">
        <v>790</v>
      </c>
      <c r="C227" s="2">
        <v>44417</v>
      </c>
      <c r="D227" s="3">
        <v>3.3972602739726026</v>
      </c>
      <c r="E227" s="3" t="s">
        <v>64</v>
      </c>
      <c r="F227" s="3" t="s">
        <v>14</v>
      </c>
      <c r="G227" t="s">
        <v>791</v>
      </c>
      <c r="H227" t="s">
        <v>304</v>
      </c>
      <c r="I227" t="s">
        <v>12</v>
      </c>
      <c r="J227" t="s">
        <v>12</v>
      </c>
      <c r="K227" s="17">
        <v>2846572.46</v>
      </c>
      <c r="L227" s="17">
        <v>678761.08</v>
      </c>
      <c r="M227" s="10">
        <f t="shared" si="45"/>
        <v>0.23844855156084802</v>
      </c>
      <c r="N227" s="17">
        <v>49778.58</v>
      </c>
      <c r="O227" s="17">
        <v>0</v>
      </c>
      <c r="P227" s="17">
        <v>0</v>
      </c>
      <c r="Q227" s="17">
        <f t="shared" si="53"/>
        <v>49778.58</v>
      </c>
      <c r="R227" s="10">
        <f t="shared" si="54"/>
        <v>7.3337410565732508E-2</v>
      </c>
      <c r="S227" s="9">
        <f t="shared" si="46"/>
        <v>0.75</v>
      </c>
      <c r="T227" s="17">
        <f t="shared" si="47"/>
        <v>35634.956700000002</v>
      </c>
      <c r="U227" s="17">
        <f t="shared" si="55"/>
        <v>-14143.623299999999</v>
      </c>
      <c r="V227" s="17" t="str">
        <f t="shared" si="56"/>
        <v>N</v>
      </c>
      <c r="W227" s="17">
        <f t="shared" si="48"/>
        <v>227725.79680000001</v>
      </c>
      <c r="X227" s="17">
        <f t="shared" si="49"/>
        <v>54300.886400000003</v>
      </c>
      <c r="Y227" s="17">
        <f t="shared" si="50"/>
        <v>4479.823128</v>
      </c>
      <c r="Z227" s="17">
        <f t="shared" si="57"/>
        <v>40114.779827999999</v>
      </c>
      <c r="AA227" s="17">
        <f t="shared" si="58"/>
        <v>-9663.8001720000029</v>
      </c>
      <c r="AB227" s="17">
        <f t="shared" si="51"/>
        <v>368434.73471024685</v>
      </c>
      <c r="AC227" s="17">
        <f t="shared" si="52"/>
        <v>87852.728836363662</v>
      </c>
      <c r="AD227" s="17">
        <v>1166895.1599999999</v>
      </c>
      <c r="AE227" s="17">
        <v>272049.51</v>
      </c>
      <c r="AF227" s="17">
        <v>2414883.89</v>
      </c>
      <c r="AG227" s="17">
        <v>667648.44999999995</v>
      </c>
      <c r="AH227" s="17">
        <v>2808779.86</v>
      </c>
      <c r="AI227">
        <v>101.35</v>
      </c>
      <c r="AJ227">
        <v>106.75</v>
      </c>
      <c r="AK227" s="1">
        <v>6000</v>
      </c>
      <c r="AL227" s="1">
        <v>6405</v>
      </c>
    </row>
    <row r="228" spans="1:38" x14ac:dyDescent="0.35">
      <c r="A228" t="s">
        <v>792</v>
      </c>
      <c r="B228" t="s">
        <v>793</v>
      </c>
      <c r="C228" s="2">
        <v>44854</v>
      </c>
      <c r="D228" s="3">
        <v>2.2000000000000002</v>
      </c>
      <c r="E228" s="3" t="s">
        <v>64</v>
      </c>
      <c r="F228" s="3" t="s">
        <v>14</v>
      </c>
      <c r="G228" t="s">
        <v>794</v>
      </c>
      <c r="H228" t="s">
        <v>132</v>
      </c>
      <c r="I228" t="s">
        <v>12</v>
      </c>
      <c r="J228" t="s">
        <v>12</v>
      </c>
      <c r="K228" s="17">
        <v>1841048.03</v>
      </c>
      <c r="L228" s="17">
        <v>523070.03</v>
      </c>
      <c r="M228" s="10">
        <f t="shared" si="45"/>
        <v>0.28411536335638132</v>
      </c>
      <c r="N228" s="17">
        <v>43957.99</v>
      </c>
      <c r="O228" s="17">
        <v>3742.46</v>
      </c>
      <c r="P228" s="17">
        <v>0</v>
      </c>
      <c r="Q228" s="17">
        <f t="shared" si="53"/>
        <v>40215.53</v>
      </c>
      <c r="R228" s="10">
        <f t="shared" si="54"/>
        <v>7.6883644050491667E-2</v>
      </c>
      <c r="S228" s="9">
        <f t="shared" si="46"/>
        <v>1</v>
      </c>
      <c r="T228" s="17">
        <f t="shared" si="47"/>
        <v>36614.902100000007</v>
      </c>
      <c r="U228" s="17">
        <f t="shared" si="55"/>
        <v>-3600.6278999999922</v>
      </c>
      <c r="V228" s="17" t="str">
        <f t="shared" si="56"/>
        <v>N</v>
      </c>
      <c r="W228" s="17">
        <f t="shared" si="48"/>
        <v>147283.84239999999</v>
      </c>
      <c r="X228" s="17">
        <f t="shared" si="49"/>
        <v>41845.602400000003</v>
      </c>
      <c r="Y228" s="17">
        <f t="shared" si="50"/>
        <v>4603.0162640000008</v>
      </c>
      <c r="Z228" s="17">
        <f t="shared" si="57"/>
        <v>41217.918364000005</v>
      </c>
      <c r="AA228" s="17">
        <f t="shared" si="58"/>
        <v>-2740.0716359999933</v>
      </c>
      <c r="AB228" s="17">
        <f t="shared" si="51"/>
        <v>87674.745396322847</v>
      </c>
      <c r="AC228" s="17">
        <f t="shared" si="52"/>
        <v>24909.742145454486</v>
      </c>
      <c r="AD228" s="17">
        <v>0</v>
      </c>
      <c r="AE228" s="17">
        <v>0</v>
      </c>
      <c r="AF228" s="17">
        <v>809177.51</v>
      </c>
      <c r="AG228" s="17">
        <v>246490.8</v>
      </c>
      <c r="AH228" s="17">
        <v>1425116.42</v>
      </c>
      <c r="AI228">
        <v>129.19</v>
      </c>
      <c r="AJ228">
        <v>200</v>
      </c>
      <c r="AK228" s="1">
        <v>6000</v>
      </c>
      <c r="AL228" s="1">
        <v>12000</v>
      </c>
    </row>
    <row r="229" spans="1:38" x14ac:dyDescent="0.35">
      <c r="A229" t="s">
        <v>795</v>
      </c>
      <c r="B229" t="s">
        <v>796</v>
      </c>
      <c r="C229" s="2">
        <v>44627</v>
      </c>
      <c r="D229" s="3">
        <v>2.8219178082191783</v>
      </c>
      <c r="E229" s="3" t="s">
        <v>64</v>
      </c>
      <c r="F229" s="3" t="s">
        <v>14</v>
      </c>
      <c r="G229" t="s">
        <v>797</v>
      </c>
      <c r="H229" t="s">
        <v>77</v>
      </c>
      <c r="I229" t="s">
        <v>12</v>
      </c>
      <c r="J229" s="31" t="s">
        <v>9</v>
      </c>
      <c r="K229" s="17">
        <v>1249635.08</v>
      </c>
      <c r="L229" s="17">
        <v>193732.21</v>
      </c>
      <c r="M229" s="26">
        <f t="shared" si="45"/>
        <v>0.15503102713793854</v>
      </c>
      <c r="N229" s="17">
        <v>6814.6100000000006</v>
      </c>
      <c r="O229" s="17">
        <v>0</v>
      </c>
      <c r="P229" s="17">
        <v>0</v>
      </c>
      <c r="Q229" s="17">
        <f t="shared" si="53"/>
        <v>6814.6100000000006</v>
      </c>
      <c r="R229" s="10">
        <f t="shared" si="54"/>
        <v>3.5175410428653041E-2</v>
      </c>
      <c r="S229" s="9">
        <f t="shared" si="46"/>
        <v>0.75</v>
      </c>
      <c r="T229" s="17">
        <f t="shared" si="47"/>
        <v>7264.9578750000001</v>
      </c>
      <c r="U229" s="17">
        <f t="shared" si="55"/>
        <v>450.34787499999948</v>
      </c>
      <c r="V229" s="17" t="str">
        <f t="shared" si="56"/>
        <v>Y</v>
      </c>
      <c r="W229" s="17">
        <f t="shared" si="48"/>
        <v>62481.754000000008</v>
      </c>
      <c r="X229" s="17">
        <f t="shared" si="49"/>
        <v>9686.6105000000007</v>
      </c>
      <c r="Y229" s="17">
        <f t="shared" si="50"/>
        <v>508.54705125000004</v>
      </c>
      <c r="Z229" s="17">
        <f t="shared" si="57"/>
        <v>7773.5049262499997</v>
      </c>
      <c r="AA229" s="17">
        <f t="shared" si="58"/>
        <v>958.89492624999912</v>
      </c>
      <c r="AB229" s="17">
        <f t="shared" si="51"/>
        <v>0</v>
      </c>
      <c r="AC229" s="17">
        <f t="shared" si="52"/>
        <v>0</v>
      </c>
      <c r="AD229" s="17">
        <v>40800.68</v>
      </c>
      <c r="AE229" s="17">
        <v>8699.77</v>
      </c>
      <c r="AF229" s="17">
        <v>688903.85</v>
      </c>
      <c r="AG229" s="17">
        <v>124445.18</v>
      </c>
      <c r="AH229" s="17">
        <v>978833.9</v>
      </c>
      <c r="AI229">
        <v>127.67</v>
      </c>
      <c r="AJ229">
        <v>200</v>
      </c>
      <c r="AK229" s="1">
        <v>6000</v>
      </c>
      <c r="AL229" s="1">
        <v>12000</v>
      </c>
    </row>
    <row r="230" spans="1:38" x14ac:dyDescent="0.35">
      <c r="A230" t="s">
        <v>798</v>
      </c>
      <c r="B230" t="s">
        <v>799</v>
      </c>
      <c r="C230" s="2">
        <v>38266</v>
      </c>
      <c r="D230" s="3">
        <v>20.24931506849315</v>
      </c>
      <c r="E230" s="3" t="s">
        <v>64</v>
      </c>
      <c r="F230" s="3" t="s">
        <v>14</v>
      </c>
      <c r="G230" t="s">
        <v>800</v>
      </c>
      <c r="H230" t="s">
        <v>116</v>
      </c>
      <c r="I230" t="s">
        <v>12</v>
      </c>
      <c r="J230" t="s">
        <v>12</v>
      </c>
      <c r="K230" s="17">
        <v>5444867.4199999999</v>
      </c>
      <c r="L230" s="17">
        <v>1191238.6000000001</v>
      </c>
      <c r="M230" s="10">
        <f t="shared" si="45"/>
        <v>0.21878192949645781</v>
      </c>
      <c r="N230" s="17">
        <v>95973.24</v>
      </c>
      <c r="O230" s="17">
        <v>0</v>
      </c>
      <c r="P230" s="17">
        <v>0</v>
      </c>
      <c r="Q230" s="17">
        <f t="shared" si="53"/>
        <v>95973.24</v>
      </c>
      <c r="R230" s="10">
        <f t="shared" si="54"/>
        <v>8.0565925247889039E-2</v>
      </c>
      <c r="S230" s="9">
        <f t="shared" si="46"/>
        <v>0.75</v>
      </c>
      <c r="T230" s="17">
        <f t="shared" si="47"/>
        <v>62540.026500000014</v>
      </c>
      <c r="U230" s="17">
        <f t="shared" si="55"/>
        <v>-33433.213499999991</v>
      </c>
      <c r="V230" s="17" t="str">
        <f t="shared" si="56"/>
        <v>N</v>
      </c>
      <c r="W230" s="17">
        <f t="shared" si="48"/>
        <v>435589.39360000001</v>
      </c>
      <c r="X230" s="17">
        <f t="shared" si="49"/>
        <v>95299.088000000018</v>
      </c>
      <c r="Y230" s="17">
        <f t="shared" si="50"/>
        <v>7862.1747600000026</v>
      </c>
      <c r="Z230" s="17">
        <f t="shared" si="57"/>
        <v>70402.201260000016</v>
      </c>
      <c r="AA230" s="17">
        <f t="shared" si="58"/>
        <v>-25571.038739999989</v>
      </c>
      <c r="AB230" s="17">
        <f t="shared" si="51"/>
        <v>1062537.4274762403</v>
      </c>
      <c r="AC230" s="17">
        <f t="shared" si="52"/>
        <v>232463.98854545446</v>
      </c>
      <c r="AD230" s="17">
        <v>3498816.01</v>
      </c>
      <c r="AE230" s="17">
        <v>763511.77</v>
      </c>
      <c r="AF230" s="17">
        <v>2757480.99</v>
      </c>
      <c r="AG230" s="17">
        <v>745247.42</v>
      </c>
      <c r="AH230" s="17">
        <v>5899266.3600000003</v>
      </c>
      <c r="AI230">
        <v>92.3</v>
      </c>
      <c r="AJ230">
        <v>0</v>
      </c>
      <c r="AK230" s="1">
        <v>6000</v>
      </c>
      <c r="AL230" s="1">
        <v>0</v>
      </c>
    </row>
    <row r="231" spans="1:38" x14ac:dyDescent="0.35">
      <c r="A231" t="s">
        <v>801</v>
      </c>
      <c r="B231" t="s">
        <v>802</v>
      </c>
      <c r="C231" s="2">
        <v>44620</v>
      </c>
      <c r="D231" s="3">
        <v>2.8410958904109589</v>
      </c>
      <c r="E231" s="3" t="s">
        <v>64</v>
      </c>
      <c r="F231" s="3" t="s">
        <v>14</v>
      </c>
      <c r="G231" t="s">
        <v>803</v>
      </c>
      <c r="H231" t="s">
        <v>438</v>
      </c>
      <c r="I231" t="s">
        <v>12</v>
      </c>
      <c r="J231" t="s">
        <v>12</v>
      </c>
      <c r="K231" s="17">
        <v>2963310.08</v>
      </c>
      <c r="L231" s="17">
        <v>705118.85000000009</v>
      </c>
      <c r="M231" s="10">
        <f t="shared" si="45"/>
        <v>0.23794973558757648</v>
      </c>
      <c r="N231" s="17">
        <v>49645.25</v>
      </c>
      <c r="O231" s="17">
        <v>0</v>
      </c>
      <c r="P231" s="17">
        <v>0</v>
      </c>
      <c r="Q231" s="17">
        <f t="shared" si="53"/>
        <v>49645.25</v>
      </c>
      <c r="R231" s="10">
        <f t="shared" si="54"/>
        <v>7.0406925016966992E-2</v>
      </c>
      <c r="S231" s="9">
        <f t="shared" si="46"/>
        <v>0.75</v>
      </c>
      <c r="T231" s="17">
        <f t="shared" si="47"/>
        <v>37018.739625000009</v>
      </c>
      <c r="U231" s="17">
        <f t="shared" si="55"/>
        <v>-12626.510374999991</v>
      </c>
      <c r="V231" s="17" t="str">
        <f t="shared" si="56"/>
        <v>N</v>
      </c>
      <c r="W231" s="17">
        <f t="shared" si="48"/>
        <v>237064.8064</v>
      </c>
      <c r="X231" s="17">
        <f t="shared" si="49"/>
        <v>56409.508000000009</v>
      </c>
      <c r="Y231" s="17">
        <f t="shared" si="50"/>
        <v>4653.7844100000011</v>
      </c>
      <c r="Z231" s="17">
        <f t="shared" si="57"/>
        <v>41672.524035000009</v>
      </c>
      <c r="AA231" s="17">
        <f t="shared" si="58"/>
        <v>-7972.7259649999905</v>
      </c>
      <c r="AB231" s="17">
        <f t="shared" si="51"/>
        <v>304599.31705984025</v>
      </c>
      <c r="AC231" s="17">
        <f t="shared" si="52"/>
        <v>72479.326954545366</v>
      </c>
      <c r="AD231" s="17">
        <v>1912605.56</v>
      </c>
      <c r="AE231" s="17">
        <v>470321.11</v>
      </c>
      <c r="AF231" s="17">
        <v>2445314.04</v>
      </c>
      <c r="AG231" s="17">
        <v>630989.94999999995</v>
      </c>
      <c r="AH231" s="17">
        <v>3991757.19</v>
      </c>
      <c r="AI231">
        <v>74.239999999999995</v>
      </c>
      <c r="AJ231">
        <v>0</v>
      </c>
      <c r="AK231" s="1">
        <v>6000</v>
      </c>
      <c r="AL231" s="1">
        <v>0</v>
      </c>
    </row>
    <row r="232" spans="1:38" x14ac:dyDescent="0.35">
      <c r="A232" t="s">
        <v>804</v>
      </c>
      <c r="B232" t="s">
        <v>805</v>
      </c>
      <c r="C232" s="2">
        <v>43171</v>
      </c>
      <c r="D232" s="3">
        <v>6.8109589041095893</v>
      </c>
      <c r="E232" s="3" t="s">
        <v>64</v>
      </c>
      <c r="F232" s="3" t="s">
        <v>14</v>
      </c>
      <c r="G232" t="s">
        <v>806</v>
      </c>
      <c r="H232" t="s">
        <v>400</v>
      </c>
      <c r="I232" t="s">
        <v>12</v>
      </c>
      <c r="J232" t="s">
        <v>12</v>
      </c>
      <c r="K232" s="17">
        <v>2792567.82</v>
      </c>
      <c r="L232" s="17">
        <v>561474.31999999995</v>
      </c>
      <c r="M232" s="10">
        <f t="shared" si="45"/>
        <v>0.2010602270708684</v>
      </c>
      <c r="N232" s="17">
        <v>34273.689999999995</v>
      </c>
      <c r="O232" s="17">
        <v>0</v>
      </c>
      <c r="P232" s="17">
        <v>0</v>
      </c>
      <c r="Q232" s="17">
        <f t="shared" si="53"/>
        <v>34273.689999999995</v>
      </c>
      <c r="R232" s="10">
        <f t="shared" si="54"/>
        <v>6.1042310893221256E-2</v>
      </c>
      <c r="S232" s="9">
        <f t="shared" si="46"/>
        <v>0.75</v>
      </c>
      <c r="T232" s="17">
        <f t="shared" si="47"/>
        <v>29477.4018</v>
      </c>
      <c r="U232" s="17">
        <f t="shared" si="55"/>
        <v>-4796.2881999999954</v>
      </c>
      <c r="V232" s="17" t="str">
        <f t="shared" si="56"/>
        <v>N</v>
      </c>
      <c r="W232" s="17">
        <f t="shared" si="48"/>
        <v>223405.42559999999</v>
      </c>
      <c r="X232" s="17">
        <f t="shared" si="49"/>
        <v>44917.945599999992</v>
      </c>
      <c r="Y232" s="17">
        <f t="shared" si="50"/>
        <v>3705.7305119999996</v>
      </c>
      <c r="Z232" s="17">
        <f t="shared" si="57"/>
        <v>33183.132312000002</v>
      </c>
      <c r="AA232" s="17">
        <f t="shared" si="58"/>
        <v>-1090.5576879999935</v>
      </c>
      <c r="AB232" s="17">
        <f t="shared" si="51"/>
        <v>49309.408153137432</v>
      </c>
      <c r="AC232" s="17">
        <f t="shared" si="52"/>
        <v>9914.1607999999414</v>
      </c>
      <c r="AD232" s="17">
        <v>2549276.86</v>
      </c>
      <c r="AE232" s="17">
        <v>478512.6</v>
      </c>
      <c r="AF232" s="17">
        <v>2750704.79</v>
      </c>
      <c r="AG232" s="17">
        <v>650897.75</v>
      </c>
      <c r="AH232" s="17">
        <v>3131756.54</v>
      </c>
      <c r="AI232">
        <v>89.17</v>
      </c>
      <c r="AJ232">
        <v>0</v>
      </c>
      <c r="AK232" s="1">
        <v>6000</v>
      </c>
      <c r="AL232" s="1">
        <v>0</v>
      </c>
    </row>
    <row r="233" spans="1:38" x14ac:dyDescent="0.35">
      <c r="A233" t="s">
        <v>807</v>
      </c>
      <c r="B233" t="s">
        <v>808</v>
      </c>
      <c r="C233" s="2">
        <v>44816</v>
      </c>
      <c r="D233" s="3">
        <v>2.3041095890410959</v>
      </c>
      <c r="E233" s="3" t="s">
        <v>64</v>
      </c>
      <c r="F233" s="3" t="s">
        <v>14</v>
      </c>
      <c r="G233" t="s">
        <v>809</v>
      </c>
      <c r="H233" t="s">
        <v>185</v>
      </c>
      <c r="I233" t="s">
        <v>12</v>
      </c>
      <c r="J233" t="s">
        <v>12</v>
      </c>
      <c r="K233" s="17">
        <v>2403472.33</v>
      </c>
      <c r="L233" s="17">
        <v>692818.29</v>
      </c>
      <c r="M233" s="10">
        <f t="shared" si="45"/>
        <v>0.28825723573027362</v>
      </c>
      <c r="N233" s="17">
        <v>56554.19</v>
      </c>
      <c r="O233" s="17">
        <v>0</v>
      </c>
      <c r="P233" s="17">
        <v>940.19005702499635</v>
      </c>
      <c r="Q233" s="17">
        <f t="shared" si="53"/>
        <v>55613.999942975002</v>
      </c>
      <c r="R233" s="10">
        <f t="shared" si="54"/>
        <v>8.0272130146816709E-2</v>
      </c>
      <c r="S233" s="9">
        <f t="shared" si="46"/>
        <v>1</v>
      </c>
      <c r="T233" s="17">
        <f t="shared" si="47"/>
        <v>48497.280300000006</v>
      </c>
      <c r="U233" s="17">
        <f t="shared" si="55"/>
        <v>-7116.7196429749965</v>
      </c>
      <c r="V233" s="17" t="str">
        <f t="shared" si="56"/>
        <v>N</v>
      </c>
      <c r="W233" s="17">
        <f t="shared" si="48"/>
        <v>192277.78640000001</v>
      </c>
      <c r="X233" s="17">
        <f t="shared" si="49"/>
        <v>55425.463200000006</v>
      </c>
      <c r="Y233" s="17">
        <f t="shared" si="50"/>
        <v>6096.8009520000005</v>
      </c>
      <c r="Z233" s="17">
        <f t="shared" si="57"/>
        <v>54594.081252000004</v>
      </c>
      <c r="AA233" s="17">
        <f t="shared" si="58"/>
        <v>-1960.1087479999987</v>
      </c>
      <c r="AB233" s="17">
        <f t="shared" si="51"/>
        <v>61816.905970184467</v>
      </c>
      <c r="AC233" s="17">
        <f t="shared" si="52"/>
        <v>17819.170436363624</v>
      </c>
      <c r="AD233" s="17">
        <v>0</v>
      </c>
      <c r="AE233" s="17">
        <v>0</v>
      </c>
      <c r="AF233" s="17">
        <v>2130981.85</v>
      </c>
      <c r="AG233" s="17">
        <v>552224.22</v>
      </c>
      <c r="AH233" s="17">
        <v>2738228.18</v>
      </c>
      <c r="AI233">
        <v>87.77</v>
      </c>
      <c r="AJ233">
        <v>0</v>
      </c>
      <c r="AK233" s="1">
        <v>6000</v>
      </c>
      <c r="AL233" s="1">
        <v>0</v>
      </c>
    </row>
    <row r="234" spans="1:38" x14ac:dyDescent="0.35">
      <c r="A234" t="s">
        <v>810</v>
      </c>
      <c r="B234" t="s">
        <v>811</v>
      </c>
      <c r="C234" s="2">
        <v>44886</v>
      </c>
      <c r="D234" s="3">
        <v>2.1123287671232878</v>
      </c>
      <c r="E234" s="3" t="s">
        <v>64</v>
      </c>
      <c r="F234" s="3" t="s">
        <v>8</v>
      </c>
      <c r="G234" t="s">
        <v>812</v>
      </c>
      <c r="H234" t="s">
        <v>381</v>
      </c>
      <c r="I234" t="s">
        <v>12</v>
      </c>
      <c r="J234" t="s">
        <v>12</v>
      </c>
      <c r="K234" s="17">
        <v>926985.75</v>
      </c>
      <c r="L234" s="17">
        <v>248795.61</v>
      </c>
      <c r="M234" s="10">
        <f t="shared" si="45"/>
        <v>0.26839205457041815</v>
      </c>
      <c r="N234" s="17">
        <v>31740.5</v>
      </c>
      <c r="O234" s="17">
        <v>16576.099999999999</v>
      </c>
      <c r="P234" s="17">
        <v>2653.1387694000077</v>
      </c>
      <c r="Q234" s="17">
        <f t="shared" si="53"/>
        <v>12511.261230599994</v>
      </c>
      <c r="R234" s="10">
        <f t="shared" si="54"/>
        <v>5.028730704130991E-2</v>
      </c>
      <c r="S234" s="9">
        <f t="shared" si="46"/>
        <v>1</v>
      </c>
      <c r="T234" s="17">
        <f t="shared" si="47"/>
        <v>17415.6927</v>
      </c>
      <c r="U234" s="17">
        <f t="shared" si="55"/>
        <v>4904.4314694000059</v>
      </c>
      <c r="V234" s="17" t="str">
        <f t="shared" si="56"/>
        <v>Y</v>
      </c>
      <c r="W234" s="17">
        <f t="shared" si="48"/>
        <v>74158.86</v>
      </c>
      <c r="X234" s="17">
        <f t="shared" si="49"/>
        <v>19903.648799999999</v>
      </c>
      <c r="Y234" s="17">
        <f t="shared" si="50"/>
        <v>2189.4013679999998</v>
      </c>
      <c r="Z234" s="17">
        <f t="shared" si="57"/>
        <v>19605.094067999999</v>
      </c>
      <c r="AA234" s="17">
        <f t="shared" si="58"/>
        <v>-12135.405932000001</v>
      </c>
      <c r="AB234" s="17">
        <f t="shared" si="51"/>
        <v>411047.45923149423</v>
      </c>
      <c r="AC234" s="17">
        <f t="shared" si="52"/>
        <v>110321.87210909092</v>
      </c>
      <c r="AD234" s="17">
        <v>4878.6400000000003</v>
      </c>
      <c r="AE234" s="17">
        <v>444.07</v>
      </c>
      <c r="AF234" s="17">
        <v>408200.8</v>
      </c>
      <c r="AG234" s="17">
        <v>103943.13</v>
      </c>
      <c r="AH234" s="17">
        <v>506047.92</v>
      </c>
      <c r="AI234">
        <v>183.18</v>
      </c>
      <c r="AJ234">
        <v>200</v>
      </c>
      <c r="AK234" s="1">
        <v>6000</v>
      </c>
      <c r="AL234" s="1">
        <v>12000</v>
      </c>
    </row>
    <row r="235" spans="1:38" x14ac:dyDescent="0.35">
      <c r="A235" t="s">
        <v>813</v>
      </c>
      <c r="B235" t="s">
        <v>814</v>
      </c>
      <c r="C235" s="2">
        <v>44830</v>
      </c>
      <c r="D235" s="3">
        <v>2.2657534246575342</v>
      </c>
      <c r="E235" s="3" t="s">
        <v>64</v>
      </c>
      <c r="F235" s="3" t="s">
        <v>8</v>
      </c>
      <c r="G235" t="s">
        <v>815</v>
      </c>
      <c r="H235" t="s">
        <v>364</v>
      </c>
      <c r="I235" t="s">
        <v>12</v>
      </c>
      <c r="J235" t="s">
        <v>12</v>
      </c>
      <c r="K235" s="17">
        <v>695009.66</v>
      </c>
      <c r="L235" s="17">
        <v>167980.91999999998</v>
      </c>
      <c r="M235" s="10">
        <f t="shared" si="45"/>
        <v>0.24169580606980337</v>
      </c>
      <c r="N235" s="17">
        <v>9983.4700000000012</v>
      </c>
      <c r="O235" s="17">
        <v>0</v>
      </c>
      <c r="P235" s="17">
        <v>0</v>
      </c>
      <c r="Q235" s="17">
        <f t="shared" si="53"/>
        <v>9983.4700000000012</v>
      </c>
      <c r="R235" s="10">
        <f t="shared" si="54"/>
        <v>5.9432166462714944E-2</v>
      </c>
      <c r="S235" s="9">
        <f t="shared" si="46"/>
        <v>1</v>
      </c>
      <c r="T235" s="17">
        <f t="shared" si="47"/>
        <v>11758.6644</v>
      </c>
      <c r="U235" s="17">
        <f t="shared" si="55"/>
        <v>1775.1943999999985</v>
      </c>
      <c r="V235" s="17" t="str">
        <f t="shared" si="56"/>
        <v>Y</v>
      </c>
      <c r="W235" s="17">
        <f t="shared" si="48"/>
        <v>55600.772800000006</v>
      </c>
      <c r="X235" s="17">
        <f t="shared" si="49"/>
        <v>13438.473599999999</v>
      </c>
      <c r="Y235" s="17">
        <f t="shared" si="50"/>
        <v>1478.232096</v>
      </c>
      <c r="Z235" s="17">
        <f t="shared" si="57"/>
        <v>13236.896495999999</v>
      </c>
      <c r="AA235" s="17">
        <f t="shared" si="58"/>
        <v>3253.4264959999982</v>
      </c>
      <c r="AB235" s="17">
        <f t="shared" si="51"/>
        <v>0</v>
      </c>
      <c r="AC235" s="17">
        <f t="shared" si="52"/>
        <v>0</v>
      </c>
      <c r="AD235" s="17">
        <v>6487.32</v>
      </c>
      <c r="AE235" s="17">
        <v>3459.82</v>
      </c>
      <c r="AF235" s="17">
        <v>533005.05999999994</v>
      </c>
      <c r="AG235" s="17">
        <v>153873.13</v>
      </c>
      <c r="AH235" s="17">
        <v>853183.91</v>
      </c>
      <c r="AI235">
        <v>81.459999999999994</v>
      </c>
      <c r="AJ235">
        <v>0</v>
      </c>
      <c r="AK235" s="1">
        <v>6000</v>
      </c>
      <c r="AL235" s="1">
        <v>0</v>
      </c>
    </row>
    <row r="236" spans="1:38" x14ac:dyDescent="0.35">
      <c r="A236" t="s">
        <v>816</v>
      </c>
      <c r="B236" t="s">
        <v>817</v>
      </c>
      <c r="C236" s="2">
        <v>44900</v>
      </c>
      <c r="D236" s="3">
        <v>2.0739726027397261</v>
      </c>
      <c r="E236" s="3" t="s">
        <v>64</v>
      </c>
      <c r="F236" s="3" t="s">
        <v>8</v>
      </c>
      <c r="G236" t="s">
        <v>818</v>
      </c>
      <c r="H236" t="s">
        <v>374</v>
      </c>
      <c r="I236" t="s">
        <v>12</v>
      </c>
      <c r="J236" t="s">
        <v>12</v>
      </c>
      <c r="K236" s="17">
        <v>541342.13</v>
      </c>
      <c r="L236" s="17">
        <v>45135.240000000005</v>
      </c>
      <c r="M236" s="26">
        <f t="shared" si="45"/>
        <v>8.3376551534978458E-2</v>
      </c>
      <c r="N236" s="17">
        <v>1583.6200000000001</v>
      </c>
      <c r="O236" s="17">
        <v>0</v>
      </c>
      <c r="P236" s="17">
        <v>0</v>
      </c>
      <c r="Q236" s="17">
        <f t="shared" si="53"/>
        <v>1583.6200000000001</v>
      </c>
      <c r="R236" s="10">
        <f t="shared" si="54"/>
        <v>3.5086110099337015E-2</v>
      </c>
      <c r="S236" s="9">
        <f t="shared" si="46"/>
        <v>0.75</v>
      </c>
      <c r="T236" s="17">
        <f t="shared" si="47"/>
        <v>2369.6001000000006</v>
      </c>
      <c r="U236" s="17">
        <f t="shared" si="55"/>
        <v>785.98010000000045</v>
      </c>
      <c r="V236" s="17" t="str">
        <f t="shared" si="56"/>
        <v>Y</v>
      </c>
      <c r="W236" s="17">
        <f t="shared" si="48"/>
        <v>43307.3704</v>
      </c>
      <c r="X236" s="17">
        <f t="shared" si="49"/>
        <v>3610.8192000000008</v>
      </c>
      <c r="Y236" s="17">
        <f t="shared" si="50"/>
        <v>297.89258400000006</v>
      </c>
      <c r="Z236" s="17">
        <f t="shared" si="57"/>
        <v>2667.4926840000007</v>
      </c>
      <c r="AA236" s="17">
        <f t="shared" si="58"/>
        <v>1083.8726840000006</v>
      </c>
      <c r="AB236" s="17">
        <f t="shared" si="51"/>
        <v>0</v>
      </c>
      <c r="AC236" s="17">
        <f t="shared" si="52"/>
        <v>0</v>
      </c>
      <c r="AD236" s="17">
        <v>0</v>
      </c>
      <c r="AE236" s="17">
        <v>0</v>
      </c>
      <c r="AF236" s="17">
        <v>265082.89</v>
      </c>
      <c r="AG236" s="17">
        <v>8228.65</v>
      </c>
      <c r="AH236" s="17">
        <v>383072.71</v>
      </c>
      <c r="AI236">
        <v>141.32</v>
      </c>
      <c r="AJ236">
        <v>200</v>
      </c>
      <c r="AK236" s="1">
        <v>6000</v>
      </c>
      <c r="AL236" s="1">
        <v>12000</v>
      </c>
    </row>
    <row r="237" spans="1:38" x14ac:dyDescent="0.35">
      <c r="A237" t="s">
        <v>819</v>
      </c>
      <c r="B237" t="s">
        <v>820</v>
      </c>
      <c r="C237" s="2">
        <v>43325</v>
      </c>
      <c r="D237" s="3">
        <v>6.3890410958904109</v>
      </c>
      <c r="E237" s="3" t="s">
        <v>64</v>
      </c>
      <c r="F237" s="3" t="s">
        <v>8</v>
      </c>
      <c r="G237" t="s">
        <v>821</v>
      </c>
      <c r="H237" t="s">
        <v>254</v>
      </c>
      <c r="I237" t="s">
        <v>12</v>
      </c>
      <c r="J237" t="s">
        <v>12</v>
      </c>
      <c r="K237" s="17">
        <v>4192584.97</v>
      </c>
      <c r="L237" s="17">
        <v>808824.8600000001</v>
      </c>
      <c r="M237" s="26">
        <f t="shared" si="45"/>
        <v>0.19291794102863466</v>
      </c>
      <c r="N237" s="17">
        <v>44360.52</v>
      </c>
      <c r="O237" s="17">
        <v>0</v>
      </c>
      <c r="P237" s="17">
        <v>0</v>
      </c>
      <c r="Q237" s="17">
        <f t="shared" si="53"/>
        <v>44360.52</v>
      </c>
      <c r="R237" s="10">
        <f t="shared" si="54"/>
        <v>5.484564359211213E-2</v>
      </c>
      <c r="S237" s="9">
        <f t="shared" si="46"/>
        <v>0.75</v>
      </c>
      <c r="T237" s="17">
        <f t="shared" si="47"/>
        <v>42463.305150000015</v>
      </c>
      <c r="U237" s="17">
        <f t="shared" si="55"/>
        <v>-1897.2148499999821</v>
      </c>
      <c r="V237" s="17" t="str">
        <f t="shared" si="56"/>
        <v>N</v>
      </c>
      <c r="W237" s="17">
        <f t="shared" si="48"/>
        <v>335406.79760000005</v>
      </c>
      <c r="X237" s="17">
        <f t="shared" si="49"/>
        <v>64705.988800000014</v>
      </c>
      <c r="Y237" s="17">
        <f t="shared" si="50"/>
        <v>5338.2440760000009</v>
      </c>
      <c r="Z237" s="17">
        <f t="shared" si="57"/>
        <v>47801.549226000017</v>
      </c>
      <c r="AA237" s="17">
        <f t="shared" si="58"/>
        <v>3441.0292260000206</v>
      </c>
      <c r="AB237" s="17">
        <f t="shared" si="51"/>
        <v>0</v>
      </c>
      <c r="AC237" s="17">
        <f t="shared" si="52"/>
        <v>0</v>
      </c>
      <c r="AD237" s="17">
        <v>3336160.28</v>
      </c>
      <c r="AE237" s="17">
        <v>643599.52</v>
      </c>
      <c r="AF237" s="17">
        <v>4211158.67</v>
      </c>
      <c r="AG237" s="17">
        <v>788654.85</v>
      </c>
      <c r="AH237" s="17">
        <v>4875236.0999999996</v>
      </c>
      <c r="AI237">
        <v>86</v>
      </c>
      <c r="AJ237">
        <v>0</v>
      </c>
      <c r="AK237" s="1">
        <v>6000</v>
      </c>
      <c r="AL237" s="1">
        <v>0</v>
      </c>
    </row>
    <row r="238" spans="1:38" x14ac:dyDescent="0.35">
      <c r="A238" t="s">
        <v>822</v>
      </c>
      <c r="B238" t="s">
        <v>823</v>
      </c>
      <c r="C238" s="2">
        <v>40420</v>
      </c>
      <c r="D238" s="3">
        <v>14.347945205479451</v>
      </c>
      <c r="E238" s="3" t="s">
        <v>64</v>
      </c>
      <c r="F238" s="3" t="s">
        <v>8</v>
      </c>
      <c r="G238" t="s">
        <v>824</v>
      </c>
      <c r="H238" t="s">
        <v>258</v>
      </c>
      <c r="I238" t="s">
        <v>12</v>
      </c>
      <c r="J238" t="s">
        <v>12</v>
      </c>
      <c r="K238" s="17">
        <v>1221997.33</v>
      </c>
      <c r="L238" s="17">
        <v>332222.33999999997</v>
      </c>
      <c r="M238" s="10">
        <f t="shared" si="45"/>
        <v>0.27186830269097229</v>
      </c>
      <c r="N238" s="17">
        <v>23541.64</v>
      </c>
      <c r="O238" s="17">
        <v>0</v>
      </c>
      <c r="P238" s="17">
        <v>1011.316847625003</v>
      </c>
      <c r="Q238" s="17">
        <f t="shared" si="53"/>
        <v>22530.323152374996</v>
      </c>
      <c r="R238" s="10">
        <f t="shared" si="54"/>
        <v>6.7817002169014276E-2</v>
      </c>
      <c r="S238" s="9">
        <f t="shared" si="46"/>
        <v>1</v>
      </c>
      <c r="T238" s="17">
        <f t="shared" si="47"/>
        <v>23255.5638</v>
      </c>
      <c r="U238" s="17">
        <f t="shared" si="55"/>
        <v>725.24064762500348</v>
      </c>
      <c r="V238" s="17" t="str">
        <f t="shared" si="56"/>
        <v>Y</v>
      </c>
      <c r="W238" s="17">
        <f t="shared" si="48"/>
        <v>97759.786400000012</v>
      </c>
      <c r="X238" s="17">
        <f t="shared" si="49"/>
        <v>26577.787199999999</v>
      </c>
      <c r="Y238" s="17">
        <f t="shared" si="50"/>
        <v>2923.5565919999999</v>
      </c>
      <c r="Z238" s="17">
        <f t="shared" si="57"/>
        <v>26179.120392000001</v>
      </c>
      <c r="AA238" s="17">
        <f t="shared" si="58"/>
        <v>2637.4803920000013</v>
      </c>
      <c r="AB238" s="17">
        <f t="shared" si="51"/>
        <v>0</v>
      </c>
      <c r="AC238" s="17">
        <f t="shared" si="52"/>
        <v>0</v>
      </c>
      <c r="AD238" s="17">
        <v>0</v>
      </c>
      <c r="AE238" s="17">
        <v>0</v>
      </c>
      <c r="AF238" s="17">
        <v>444294.2</v>
      </c>
      <c r="AG238" s="17">
        <v>137694.45000000001</v>
      </c>
      <c r="AH238" s="17">
        <v>867190.63</v>
      </c>
      <c r="AI238">
        <v>140.91</v>
      </c>
      <c r="AJ238">
        <v>200</v>
      </c>
      <c r="AK238" s="1">
        <v>6000</v>
      </c>
      <c r="AL238" s="1">
        <v>12000</v>
      </c>
    </row>
    <row r="239" spans="1:38" x14ac:dyDescent="0.35">
      <c r="A239" t="s">
        <v>825</v>
      </c>
      <c r="B239" t="s">
        <v>826</v>
      </c>
      <c r="C239" s="2">
        <v>44986</v>
      </c>
      <c r="D239" s="3">
        <v>1.8383561643835618</v>
      </c>
      <c r="E239" s="3" t="s">
        <v>64</v>
      </c>
      <c r="F239" s="3" t="s">
        <v>8</v>
      </c>
      <c r="G239" t="s">
        <v>827</v>
      </c>
      <c r="H239" t="s">
        <v>286</v>
      </c>
      <c r="I239" t="s">
        <v>12</v>
      </c>
      <c r="J239" t="s">
        <v>12</v>
      </c>
      <c r="K239" s="17">
        <v>560341.46</v>
      </c>
      <c r="L239" s="17">
        <v>164474.68</v>
      </c>
      <c r="M239" s="10">
        <f t="shared" si="45"/>
        <v>0.29352580835264269</v>
      </c>
      <c r="N239" s="17">
        <v>14430.180000000002</v>
      </c>
      <c r="O239" s="17">
        <v>4119.49</v>
      </c>
      <c r="P239" s="17">
        <v>0</v>
      </c>
      <c r="Q239" s="17">
        <f t="shared" si="53"/>
        <v>10310.690000000002</v>
      </c>
      <c r="R239" s="10">
        <f t="shared" si="54"/>
        <v>6.2688615658045371E-2</v>
      </c>
      <c r="S239" s="9">
        <f t="shared" si="46"/>
        <v>1.2</v>
      </c>
      <c r="T239" s="17">
        <f t="shared" si="47"/>
        <v>13815.87312</v>
      </c>
      <c r="U239" s="17">
        <f t="shared" si="55"/>
        <v>3505.1831199999979</v>
      </c>
      <c r="V239" s="17" t="str">
        <f t="shared" si="56"/>
        <v>Y</v>
      </c>
      <c r="W239" s="17">
        <f t="shared" si="48"/>
        <v>44827.316800000001</v>
      </c>
      <c r="X239" s="17">
        <f t="shared" si="49"/>
        <v>13157.974400000001</v>
      </c>
      <c r="Y239" s="17">
        <f t="shared" si="50"/>
        <v>1736.8526208000001</v>
      </c>
      <c r="Z239" s="17">
        <f t="shared" si="57"/>
        <v>15552.7257408</v>
      </c>
      <c r="AA239" s="17">
        <f t="shared" si="58"/>
        <v>1122.5457407999984</v>
      </c>
      <c r="AB239" s="17">
        <f t="shared" si="51"/>
        <v>0</v>
      </c>
      <c r="AC239" s="17">
        <f t="shared" si="52"/>
        <v>0</v>
      </c>
      <c r="AD239" s="17">
        <v>0</v>
      </c>
      <c r="AE239" s="17">
        <v>0</v>
      </c>
      <c r="AF239" s="17">
        <v>275524.09999999998</v>
      </c>
      <c r="AG239" s="17">
        <v>95297.64</v>
      </c>
      <c r="AH239" s="17">
        <v>719996.89</v>
      </c>
      <c r="AI239">
        <v>77.83</v>
      </c>
      <c r="AJ239">
        <v>0</v>
      </c>
      <c r="AK239" s="1">
        <v>6000</v>
      </c>
      <c r="AL239" s="1">
        <v>0</v>
      </c>
    </row>
    <row r="240" spans="1:38" x14ac:dyDescent="0.35">
      <c r="A240" t="s">
        <v>828</v>
      </c>
      <c r="B240" t="s">
        <v>829</v>
      </c>
      <c r="C240" s="2">
        <v>44963</v>
      </c>
      <c r="D240" s="3">
        <v>1.9013698630136986</v>
      </c>
      <c r="E240" s="3" t="s">
        <v>64</v>
      </c>
      <c r="F240" s="3" t="s">
        <v>8</v>
      </c>
      <c r="G240" t="s">
        <v>830</v>
      </c>
      <c r="H240" t="s">
        <v>831</v>
      </c>
      <c r="I240" t="s">
        <v>12</v>
      </c>
      <c r="J240" t="s">
        <v>12</v>
      </c>
      <c r="K240" s="17">
        <v>316023.92</v>
      </c>
      <c r="L240" s="17">
        <v>69719.659999999989</v>
      </c>
      <c r="M240" s="10">
        <f t="shared" si="45"/>
        <v>0.22061513571504332</v>
      </c>
      <c r="N240" s="17">
        <v>5028.93</v>
      </c>
      <c r="O240" s="17">
        <v>566.55999999999995</v>
      </c>
      <c r="P240" s="17">
        <v>4778.6193161999981</v>
      </c>
      <c r="Q240" s="17">
        <f t="shared" si="53"/>
        <v>-316.24931619999734</v>
      </c>
      <c r="R240" s="10">
        <f t="shared" si="54"/>
        <v>-4.5360134601918223E-3</v>
      </c>
      <c r="S240" s="9">
        <f t="shared" si="46"/>
        <v>0.75</v>
      </c>
      <c r="T240" s="17">
        <f t="shared" si="47"/>
        <v>3660.28215</v>
      </c>
      <c r="U240" s="17">
        <f t="shared" si="55"/>
        <v>3976.5314661999973</v>
      </c>
      <c r="V240" s="17" t="str">
        <f t="shared" si="56"/>
        <v>Y</v>
      </c>
      <c r="W240" s="17">
        <f t="shared" si="48"/>
        <v>25281.9136</v>
      </c>
      <c r="X240" s="17">
        <f t="shared" si="49"/>
        <v>5577.572799999999</v>
      </c>
      <c r="Y240" s="17">
        <f t="shared" si="50"/>
        <v>460.14975599999997</v>
      </c>
      <c r="Z240" s="17">
        <f t="shared" si="57"/>
        <v>4120.4319059999998</v>
      </c>
      <c r="AA240" s="17">
        <f t="shared" si="58"/>
        <v>-908.49809400000049</v>
      </c>
      <c r="AB240" s="17">
        <f t="shared" si="51"/>
        <v>37436.568234765116</v>
      </c>
      <c r="AC240" s="17">
        <f t="shared" si="52"/>
        <v>8259.0735818181856</v>
      </c>
      <c r="AD240" s="17">
        <v>0</v>
      </c>
      <c r="AE240" s="17">
        <v>0</v>
      </c>
      <c r="AF240" s="17">
        <v>103460.17</v>
      </c>
      <c r="AG240" s="17">
        <v>32629.43</v>
      </c>
      <c r="AH240" s="17">
        <v>292839.94</v>
      </c>
      <c r="AI240">
        <v>107.92</v>
      </c>
      <c r="AJ240">
        <v>146.9</v>
      </c>
      <c r="AK240" s="1">
        <v>6000</v>
      </c>
      <c r="AL240" s="1">
        <v>8814</v>
      </c>
    </row>
    <row r="241" spans="1:38" x14ac:dyDescent="0.35">
      <c r="A241" t="s">
        <v>832</v>
      </c>
      <c r="B241" t="s">
        <v>833</v>
      </c>
      <c r="C241" s="2">
        <v>44900</v>
      </c>
      <c r="D241" s="3">
        <v>2.0739726027397261</v>
      </c>
      <c r="E241" s="3" t="s">
        <v>64</v>
      </c>
      <c r="F241" s="3" t="s">
        <v>8</v>
      </c>
      <c r="G241" t="s">
        <v>834</v>
      </c>
      <c r="H241" t="s">
        <v>258</v>
      </c>
      <c r="I241" t="s">
        <v>12</v>
      </c>
      <c r="J241" s="31" t="s">
        <v>9</v>
      </c>
      <c r="K241" s="17">
        <v>1904056.42</v>
      </c>
      <c r="L241" s="17">
        <v>344907.98000000004</v>
      </c>
      <c r="M241" s="26">
        <f t="shared" si="45"/>
        <v>0.18114378144319906</v>
      </c>
      <c r="N241" s="17">
        <v>15629.450000000003</v>
      </c>
      <c r="O241" s="17">
        <v>0</v>
      </c>
      <c r="P241" s="17">
        <v>139.03679999999986</v>
      </c>
      <c r="Q241" s="17">
        <f t="shared" si="53"/>
        <v>15490.413200000003</v>
      </c>
      <c r="R241" s="10">
        <f t="shared" si="54"/>
        <v>4.4911727470034184E-2</v>
      </c>
      <c r="S241" s="9">
        <f t="shared" si="46"/>
        <v>0.75</v>
      </c>
      <c r="T241" s="17">
        <f t="shared" si="47"/>
        <v>12934.04925</v>
      </c>
      <c r="U241" s="17">
        <f t="shared" si="55"/>
        <v>-2556.3639500000027</v>
      </c>
      <c r="V241" s="17" t="str">
        <f t="shared" si="56"/>
        <v>N</v>
      </c>
      <c r="W241" s="17">
        <f t="shared" si="48"/>
        <v>95202.820999999996</v>
      </c>
      <c r="X241" s="17">
        <f t="shared" si="49"/>
        <v>17245.399000000001</v>
      </c>
      <c r="Y241" s="17">
        <f t="shared" si="50"/>
        <v>905.3834475000001</v>
      </c>
      <c r="Z241" s="17">
        <f t="shared" si="57"/>
        <v>13839.4326975</v>
      </c>
      <c r="AA241" s="17">
        <f t="shared" si="58"/>
        <v>-1790.0173025000022</v>
      </c>
      <c r="AB241" s="17">
        <f t="shared" si="51"/>
        <v>141167.83665586938</v>
      </c>
      <c r="AC241" s="17">
        <f t="shared" si="52"/>
        <v>25571.675750000028</v>
      </c>
      <c r="AD241" s="17">
        <v>111741.72</v>
      </c>
      <c r="AE241" s="17">
        <v>11790.16</v>
      </c>
      <c r="AF241" s="17">
        <v>2802238.07</v>
      </c>
      <c r="AG241" s="17">
        <v>377272.44</v>
      </c>
      <c r="AH241" s="17">
        <v>3382155.47</v>
      </c>
      <c r="AI241">
        <v>56.3</v>
      </c>
      <c r="AJ241">
        <v>0</v>
      </c>
      <c r="AK241" s="1">
        <v>6000</v>
      </c>
      <c r="AL241" s="1">
        <v>0</v>
      </c>
    </row>
    <row r="242" spans="1:38" x14ac:dyDescent="0.35">
      <c r="A242" t="s">
        <v>835</v>
      </c>
      <c r="B242" t="s">
        <v>836</v>
      </c>
      <c r="C242" s="2">
        <v>43787</v>
      </c>
      <c r="D242" s="3">
        <v>5.1232876712328768</v>
      </c>
      <c r="E242" s="3" t="s">
        <v>64</v>
      </c>
      <c r="F242" s="3" t="s">
        <v>8</v>
      </c>
      <c r="G242" t="s">
        <v>837</v>
      </c>
      <c r="H242" t="s">
        <v>831</v>
      </c>
      <c r="I242" t="s">
        <v>12</v>
      </c>
      <c r="J242" t="s">
        <v>12</v>
      </c>
      <c r="K242" s="17">
        <v>1545548.62</v>
      </c>
      <c r="L242" s="17">
        <v>394302.68999999994</v>
      </c>
      <c r="M242" s="10">
        <f t="shared" si="45"/>
        <v>0.25512150500965797</v>
      </c>
      <c r="N242" s="17">
        <v>27570.69</v>
      </c>
      <c r="O242" s="17">
        <v>0</v>
      </c>
      <c r="P242" s="17">
        <v>447.95808749999742</v>
      </c>
      <c r="Q242" s="17">
        <f t="shared" si="53"/>
        <v>27122.731912499999</v>
      </c>
      <c r="R242" s="10">
        <f t="shared" si="54"/>
        <v>6.8786575898074659E-2</v>
      </c>
      <c r="S242" s="9">
        <f t="shared" si="46"/>
        <v>1</v>
      </c>
      <c r="T242" s="17">
        <f t="shared" si="47"/>
        <v>27601.188299999998</v>
      </c>
      <c r="U242" s="17">
        <f t="shared" si="55"/>
        <v>478.45638749999853</v>
      </c>
      <c r="V242" s="17" t="str">
        <f t="shared" si="56"/>
        <v>Y</v>
      </c>
      <c r="W242" s="17">
        <f t="shared" si="48"/>
        <v>123643.88960000001</v>
      </c>
      <c r="X242" s="17">
        <f t="shared" si="49"/>
        <v>31544.215199999999</v>
      </c>
      <c r="Y242" s="17">
        <f t="shared" si="50"/>
        <v>3469.863672</v>
      </c>
      <c r="Z242" s="17">
        <f t="shared" si="57"/>
        <v>31071.051971999997</v>
      </c>
      <c r="AA242" s="17">
        <f t="shared" si="58"/>
        <v>3500.3619719999988</v>
      </c>
      <c r="AB242" s="17">
        <f t="shared" si="51"/>
        <v>0</v>
      </c>
      <c r="AC242" s="17">
        <f t="shared" si="52"/>
        <v>0</v>
      </c>
      <c r="AD242" s="17">
        <v>1738875.92</v>
      </c>
      <c r="AE242" s="17">
        <v>498433.04</v>
      </c>
      <c r="AF242" s="17">
        <v>1613543.46</v>
      </c>
      <c r="AG242" s="17">
        <v>455250.27</v>
      </c>
      <c r="AH242" s="17">
        <v>1838432.73</v>
      </c>
      <c r="AI242">
        <v>84.07</v>
      </c>
      <c r="AJ242">
        <v>0</v>
      </c>
      <c r="AK242" s="1">
        <v>6000</v>
      </c>
      <c r="AL242" s="1">
        <v>0</v>
      </c>
    </row>
    <row r="243" spans="1:38" x14ac:dyDescent="0.35">
      <c r="A243" t="s">
        <v>838</v>
      </c>
      <c r="B243" t="s">
        <v>839</v>
      </c>
      <c r="C243" s="2">
        <v>43185</v>
      </c>
      <c r="D243" s="3">
        <v>6.7726027397260271</v>
      </c>
      <c r="E243" s="3" t="s">
        <v>64</v>
      </c>
      <c r="F243" s="3" t="s">
        <v>8</v>
      </c>
      <c r="G243" t="s">
        <v>840</v>
      </c>
      <c r="H243" t="s">
        <v>831</v>
      </c>
      <c r="I243" t="s">
        <v>12</v>
      </c>
      <c r="J243" s="31" t="s">
        <v>9</v>
      </c>
      <c r="K243" s="17">
        <v>3726752.41</v>
      </c>
      <c r="L243" s="17">
        <v>416551.86000000004</v>
      </c>
      <c r="M243" s="26">
        <f t="shared" si="45"/>
        <v>0.11177341936702472</v>
      </c>
      <c r="N243" s="17">
        <v>15523.399999999998</v>
      </c>
      <c r="O243" s="17">
        <v>0</v>
      </c>
      <c r="P243" s="17">
        <v>0</v>
      </c>
      <c r="Q243" s="17">
        <f t="shared" si="53"/>
        <v>15523.399999999998</v>
      </c>
      <c r="R243" s="10">
        <f t="shared" si="54"/>
        <v>3.7266428242572237E-2</v>
      </c>
      <c r="S243" s="9">
        <f t="shared" si="46"/>
        <v>0.75</v>
      </c>
      <c r="T243" s="17">
        <f t="shared" si="47"/>
        <v>15620.694750000002</v>
      </c>
      <c r="U243" s="17">
        <f t="shared" si="55"/>
        <v>97.294750000004569</v>
      </c>
      <c r="V243" s="17" t="str">
        <f t="shared" si="56"/>
        <v>Y</v>
      </c>
      <c r="W243" s="17">
        <f t="shared" si="48"/>
        <v>186337.62050000002</v>
      </c>
      <c r="X243" s="17">
        <f t="shared" si="49"/>
        <v>20827.593000000004</v>
      </c>
      <c r="Y243" s="17">
        <f t="shared" si="50"/>
        <v>1093.4486325000003</v>
      </c>
      <c r="Z243" s="17">
        <f t="shared" si="57"/>
        <v>16714.143382500002</v>
      </c>
      <c r="AA243" s="17">
        <f t="shared" si="58"/>
        <v>1190.7433825000044</v>
      </c>
      <c r="AB243" s="17">
        <f t="shared" si="51"/>
        <v>0</v>
      </c>
      <c r="AC243" s="17">
        <f t="shared" si="52"/>
        <v>0</v>
      </c>
      <c r="AD243" s="17">
        <v>2852168.76</v>
      </c>
      <c r="AE243" s="17">
        <v>380681.86</v>
      </c>
      <c r="AF243" s="17">
        <v>4769702.8600000003</v>
      </c>
      <c r="AG243" s="17">
        <v>555569.77</v>
      </c>
      <c r="AH243" s="17">
        <v>5765524.5999999996</v>
      </c>
      <c r="AI243">
        <v>64.64</v>
      </c>
      <c r="AJ243">
        <v>0</v>
      </c>
      <c r="AK243" s="1">
        <v>6000</v>
      </c>
      <c r="AL243" s="1">
        <v>0</v>
      </c>
    </row>
    <row r="244" spans="1:38" x14ac:dyDescent="0.35">
      <c r="A244" t="s">
        <v>841</v>
      </c>
      <c r="B244" t="s">
        <v>842</v>
      </c>
      <c r="C244" s="2">
        <v>36159</v>
      </c>
      <c r="D244" s="3">
        <v>26.021917808219179</v>
      </c>
      <c r="E244" s="3" t="s">
        <v>64</v>
      </c>
      <c r="F244" s="3" t="s">
        <v>8</v>
      </c>
      <c r="G244" t="s">
        <v>843</v>
      </c>
      <c r="H244" t="s">
        <v>381</v>
      </c>
      <c r="I244" t="s">
        <v>12</v>
      </c>
      <c r="J244" s="31" t="s">
        <v>9</v>
      </c>
      <c r="K244" s="17">
        <v>3179176.68</v>
      </c>
      <c r="L244" s="17">
        <v>406286.49999999994</v>
      </c>
      <c r="M244" s="26">
        <f t="shared" si="45"/>
        <v>0.12779613745782759</v>
      </c>
      <c r="N244" s="17">
        <v>20032.149999999998</v>
      </c>
      <c r="O244" s="17">
        <v>0</v>
      </c>
      <c r="P244" s="17">
        <v>1830.9990281999926</v>
      </c>
      <c r="Q244" s="17">
        <f t="shared" si="53"/>
        <v>18201.150971800005</v>
      </c>
      <c r="R244" s="10">
        <f t="shared" si="54"/>
        <v>4.4798808160743733E-2</v>
      </c>
      <c r="S244" s="9">
        <f t="shared" si="46"/>
        <v>0.75</v>
      </c>
      <c r="T244" s="17">
        <f t="shared" si="47"/>
        <v>15235.743749999998</v>
      </c>
      <c r="U244" s="17">
        <f t="shared" si="55"/>
        <v>-2965.4072218000074</v>
      </c>
      <c r="V244" s="17" t="str">
        <f t="shared" si="56"/>
        <v>N</v>
      </c>
      <c r="W244" s="17">
        <f t="shared" si="48"/>
        <v>158958.83400000003</v>
      </c>
      <c r="X244" s="17">
        <f t="shared" si="49"/>
        <v>20314.325000000001</v>
      </c>
      <c r="Y244" s="17">
        <f t="shared" si="50"/>
        <v>1066.5020625000002</v>
      </c>
      <c r="Z244" s="17">
        <f t="shared" si="57"/>
        <v>16302.245812499998</v>
      </c>
      <c r="AA244" s="17">
        <f t="shared" si="58"/>
        <v>-3729.9041875000003</v>
      </c>
      <c r="AB244" s="17">
        <f t="shared" si="51"/>
        <v>416948.01263690763</v>
      </c>
      <c r="AC244" s="17">
        <f t="shared" si="52"/>
        <v>53284.345535714281</v>
      </c>
      <c r="AD244" s="17">
        <v>2031105.56</v>
      </c>
      <c r="AE244" s="17">
        <v>441741.61</v>
      </c>
      <c r="AF244" s="17">
        <v>2117652.9300000002</v>
      </c>
      <c r="AG244" s="17">
        <v>459464.99</v>
      </c>
      <c r="AH244" s="17">
        <v>2390385.4500000002</v>
      </c>
      <c r="AI244">
        <v>133</v>
      </c>
      <c r="AJ244">
        <v>200</v>
      </c>
      <c r="AK244" s="1">
        <v>6000</v>
      </c>
      <c r="AL244" s="1">
        <v>12000</v>
      </c>
    </row>
    <row r="245" spans="1:38" x14ac:dyDescent="0.35">
      <c r="A245" t="s">
        <v>844</v>
      </c>
      <c r="B245" t="s">
        <v>845</v>
      </c>
      <c r="C245" s="2">
        <v>42667</v>
      </c>
      <c r="D245" s="3">
        <v>8.1917808219178081</v>
      </c>
      <c r="E245" s="3" t="s">
        <v>64</v>
      </c>
      <c r="F245" s="3" t="s">
        <v>8</v>
      </c>
      <c r="G245" t="s">
        <v>846</v>
      </c>
      <c r="H245" t="s">
        <v>286</v>
      </c>
      <c r="I245" t="s">
        <v>12</v>
      </c>
      <c r="J245" s="31" t="s">
        <v>9</v>
      </c>
      <c r="K245" s="17">
        <v>4325184.8099999996</v>
      </c>
      <c r="L245" s="17">
        <v>527710.22</v>
      </c>
      <c r="M245" s="26">
        <f t="shared" si="45"/>
        <v>0.12200871018965777</v>
      </c>
      <c r="N245" s="17">
        <v>22491.279999999999</v>
      </c>
      <c r="O245" s="17">
        <v>0</v>
      </c>
      <c r="P245" s="17">
        <v>0</v>
      </c>
      <c r="Q245" s="17">
        <f t="shared" si="53"/>
        <v>22491.279999999999</v>
      </c>
      <c r="R245" s="10">
        <f t="shared" si="54"/>
        <v>4.2620512447153286E-2</v>
      </c>
      <c r="S245" s="9">
        <f t="shared" si="46"/>
        <v>0.75</v>
      </c>
      <c r="T245" s="17">
        <f t="shared" si="47"/>
        <v>19789.133249999999</v>
      </c>
      <c r="U245" s="17">
        <f t="shared" si="55"/>
        <v>-2702.1467499999999</v>
      </c>
      <c r="V245" s="17" t="str">
        <f t="shared" si="56"/>
        <v>N</v>
      </c>
      <c r="W245" s="17">
        <f t="shared" si="48"/>
        <v>216259.24049999999</v>
      </c>
      <c r="X245" s="17">
        <f t="shared" si="49"/>
        <v>26385.510999999999</v>
      </c>
      <c r="Y245" s="17">
        <f t="shared" si="50"/>
        <v>1385.2393274999999</v>
      </c>
      <c r="Z245" s="17">
        <f t="shared" si="57"/>
        <v>21174.372577499998</v>
      </c>
      <c r="AA245" s="17">
        <f t="shared" si="58"/>
        <v>-1316.9074225000004</v>
      </c>
      <c r="AB245" s="17">
        <f t="shared" si="51"/>
        <v>154193.60756561902</v>
      </c>
      <c r="AC245" s="17">
        <f t="shared" si="52"/>
        <v>18812.963178571434</v>
      </c>
      <c r="AD245" s="17">
        <v>2918490.65</v>
      </c>
      <c r="AE245" s="17">
        <v>421537.34</v>
      </c>
      <c r="AF245" s="17">
        <v>3510000.66</v>
      </c>
      <c r="AG245" s="17">
        <v>478865.46</v>
      </c>
      <c r="AH245" s="17">
        <v>3980513.35</v>
      </c>
      <c r="AI245">
        <v>108.66</v>
      </c>
      <c r="AJ245">
        <v>152.44999999999999</v>
      </c>
      <c r="AK245" s="1">
        <v>6000</v>
      </c>
      <c r="AL245" s="1">
        <v>9147</v>
      </c>
    </row>
    <row r="246" spans="1:38" x14ac:dyDescent="0.35">
      <c r="A246" t="s">
        <v>847</v>
      </c>
      <c r="B246" t="s">
        <v>848</v>
      </c>
      <c r="C246" s="2">
        <v>43178</v>
      </c>
      <c r="D246" s="3">
        <v>6.7917808219178086</v>
      </c>
      <c r="E246" s="3" t="s">
        <v>64</v>
      </c>
      <c r="F246" s="3" t="s">
        <v>8</v>
      </c>
      <c r="G246" t="s">
        <v>849</v>
      </c>
      <c r="H246" t="s">
        <v>254</v>
      </c>
      <c r="I246" t="s">
        <v>12</v>
      </c>
      <c r="J246" s="31" t="s">
        <v>9</v>
      </c>
      <c r="K246" s="17">
        <v>4160322.32</v>
      </c>
      <c r="L246" s="17">
        <v>613933.77000000014</v>
      </c>
      <c r="M246" s="26">
        <f t="shared" si="45"/>
        <v>0.14756879942898274</v>
      </c>
      <c r="N246" s="17">
        <v>27103.8</v>
      </c>
      <c r="O246" s="17">
        <v>0</v>
      </c>
      <c r="P246" s="17">
        <v>0</v>
      </c>
      <c r="Q246" s="17">
        <f t="shared" si="53"/>
        <v>27103.8</v>
      </c>
      <c r="R246" s="10">
        <f t="shared" si="54"/>
        <v>4.4147758804667141E-2</v>
      </c>
      <c r="S246" s="9">
        <f t="shared" si="46"/>
        <v>0.75</v>
      </c>
      <c r="T246" s="17">
        <f t="shared" si="47"/>
        <v>23022.516375000007</v>
      </c>
      <c r="U246" s="17">
        <f t="shared" si="55"/>
        <v>-4081.2836249999928</v>
      </c>
      <c r="V246" s="17" t="str">
        <f t="shared" si="56"/>
        <v>N</v>
      </c>
      <c r="W246" s="17">
        <f t="shared" si="48"/>
        <v>208016.11600000001</v>
      </c>
      <c r="X246" s="17">
        <f t="shared" si="49"/>
        <v>30696.688500000007</v>
      </c>
      <c r="Y246" s="17">
        <f t="shared" si="50"/>
        <v>1611.5761462500006</v>
      </c>
      <c r="Z246" s="17">
        <f t="shared" si="57"/>
        <v>24634.092521250008</v>
      </c>
      <c r="AA246" s="17">
        <f t="shared" si="58"/>
        <v>-2469.7074787499914</v>
      </c>
      <c r="AB246" s="17">
        <f t="shared" si="51"/>
        <v>239085.33204333173</v>
      </c>
      <c r="AC246" s="17">
        <f t="shared" si="52"/>
        <v>35281.535410714161</v>
      </c>
      <c r="AD246" s="17">
        <v>4069780.06</v>
      </c>
      <c r="AE246" s="17">
        <v>367823</v>
      </c>
      <c r="AF246" s="17">
        <v>4289508.1900000004</v>
      </c>
      <c r="AG246" s="17">
        <v>622320.51</v>
      </c>
      <c r="AH246" s="17">
        <v>4922149.01</v>
      </c>
      <c r="AI246">
        <v>84.52</v>
      </c>
      <c r="AJ246">
        <v>0</v>
      </c>
      <c r="AK246" s="1">
        <v>6000</v>
      </c>
      <c r="AL246" s="1">
        <v>0</v>
      </c>
    </row>
    <row r="247" spans="1:38" x14ac:dyDescent="0.35">
      <c r="A247" t="s">
        <v>850</v>
      </c>
      <c r="B247" t="s">
        <v>851</v>
      </c>
      <c r="C247" s="2">
        <v>44986</v>
      </c>
      <c r="D247" s="3">
        <v>1.8383561643835618</v>
      </c>
      <c r="E247" s="3" t="s">
        <v>64</v>
      </c>
      <c r="F247" s="3" t="s">
        <v>8</v>
      </c>
      <c r="G247" t="s">
        <v>852</v>
      </c>
      <c r="H247" t="s">
        <v>242</v>
      </c>
      <c r="I247" t="s">
        <v>12</v>
      </c>
      <c r="J247" t="s">
        <v>12</v>
      </c>
      <c r="K247" s="17">
        <v>1172906.1499999999</v>
      </c>
      <c r="L247" s="17">
        <v>252836.4</v>
      </c>
      <c r="M247" s="10">
        <f t="shared" si="45"/>
        <v>0.21556405003077186</v>
      </c>
      <c r="N247" s="17">
        <v>12454.11</v>
      </c>
      <c r="O247" s="17">
        <v>1089.03</v>
      </c>
      <c r="P247" s="17">
        <v>0</v>
      </c>
      <c r="Q247" s="17">
        <f t="shared" si="53"/>
        <v>11365.08</v>
      </c>
      <c r="R247" s="10">
        <f t="shared" si="54"/>
        <v>4.4950331518721194E-2</v>
      </c>
      <c r="S247" s="9">
        <f t="shared" si="46"/>
        <v>0.75</v>
      </c>
      <c r="T247" s="17">
        <f t="shared" si="47"/>
        <v>13273.911000000002</v>
      </c>
      <c r="U247" s="17">
        <f t="shared" si="55"/>
        <v>1908.8310000000019</v>
      </c>
      <c r="V247" s="17" t="str">
        <f t="shared" si="56"/>
        <v>Y</v>
      </c>
      <c r="W247" s="17">
        <f t="shared" si="48"/>
        <v>93832.491999999998</v>
      </c>
      <c r="X247" s="17">
        <f t="shared" si="49"/>
        <v>20226.912</v>
      </c>
      <c r="Y247" s="17">
        <f t="shared" si="50"/>
        <v>1668.7202400000001</v>
      </c>
      <c r="Z247" s="17">
        <f t="shared" si="57"/>
        <v>14942.631240000002</v>
      </c>
      <c r="AA247" s="17">
        <f t="shared" si="58"/>
        <v>2488.5212400000019</v>
      </c>
      <c r="AB247" s="17">
        <f t="shared" si="51"/>
        <v>0</v>
      </c>
      <c r="AC247" s="17">
        <f t="shared" si="52"/>
        <v>0</v>
      </c>
      <c r="AD247" s="17">
        <v>0</v>
      </c>
      <c r="AE247" s="17">
        <v>0</v>
      </c>
      <c r="AF247" s="17">
        <v>115916.68</v>
      </c>
      <c r="AG247" s="17">
        <v>14385.89</v>
      </c>
      <c r="AH247" s="17">
        <v>1328868.6100000001</v>
      </c>
      <c r="AI247">
        <v>88.26</v>
      </c>
      <c r="AJ247">
        <v>0</v>
      </c>
      <c r="AK247" s="1">
        <v>6000</v>
      </c>
      <c r="AL247" s="1">
        <v>0</v>
      </c>
    </row>
    <row r="248" spans="1:38" x14ac:dyDescent="0.35">
      <c r="A248" t="s">
        <v>853</v>
      </c>
      <c r="B248" t="s">
        <v>854</v>
      </c>
      <c r="C248" s="2">
        <v>41058</v>
      </c>
      <c r="D248" s="3">
        <v>12.6</v>
      </c>
      <c r="E248" s="3" t="s">
        <v>64</v>
      </c>
      <c r="F248" s="3" t="s">
        <v>8</v>
      </c>
      <c r="G248" t="s">
        <v>855</v>
      </c>
      <c r="H248" t="s">
        <v>374</v>
      </c>
      <c r="I248" t="s">
        <v>12</v>
      </c>
      <c r="J248" t="s">
        <v>12</v>
      </c>
      <c r="K248" s="17">
        <v>4885201.2</v>
      </c>
      <c r="L248" s="17">
        <v>983870.27999999991</v>
      </c>
      <c r="M248" s="26">
        <f t="shared" si="45"/>
        <v>0.20139810822940105</v>
      </c>
      <c r="N248" s="17">
        <v>57700.299999999996</v>
      </c>
      <c r="O248" s="17">
        <v>0</v>
      </c>
      <c r="P248" s="17">
        <v>1340.8162725000002</v>
      </c>
      <c r="Q248" s="17">
        <f t="shared" si="53"/>
        <v>56359.483727499995</v>
      </c>
      <c r="R248" s="10">
        <f t="shared" si="54"/>
        <v>5.728344973231634E-2</v>
      </c>
      <c r="S248" s="9">
        <f t="shared" si="46"/>
        <v>0.75</v>
      </c>
      <c r="T248" s="17">
        <f t="shared" si="47"/>
        <v>51653.189699999995</v>
      </c>
      <c r="U248" s="17">
        <f t="shared" si="55"/>
        <v>-4706.2940275000001</v>
      </c>
      <c r="V248" s="17" t="str">
        <f t="shared" si="56"/>
        <v>N</v>
      </c>
      <c r="W248" s="17">
        <f t="shared" si="48"/>
        <v>390816.09600000002</v>
      </c>
      <c r="X248" s="17">
        <f t="shared" si="49"/>
        <v>78709.622399999993</v>
      </c>
      <c r="Y248" s="17">
        <f t="shared" si="50"/>
        <v>6493.5438479999993</v>
      </c>
      <c r="Z248" s="17">
        <f t="shared" si="57"/>
        <v>58146.733547999997</v>
      </c>
      <c r="AA248" s="17">
        <f t="shared" si="58"/>
        <v>446.43354800000088</v>
      </c>
      <c r="AB248" s="17">
        <f t="shared" si="51"/>
        <v>0</v>
      </c>
      <c r="AC248" s="17">
        <f t="shared" si="52"/>
        <v>0</v>
      </c>
      <c r="AD248" s="17">
        <v>2627979.37</v>
      </c>
      <c r="AE248" s="17">
        <v>447012.21</v>
      </c>
      <c r="AF248" s="17">
        <v>6150516.7800000003</v>
      </c>
      <c r="AG248" s="17">
        <v>946837.71</v>
      </c>
      <c r="AH248" s="17">
        <v>7856181.3700000001</v>
      </c>
      <c r="AI248">
        <v>62.18</v>
      </c>
      <c r="AJ248">
        <v>0</v>
      </c>
      <c r="AK248" s="1">
        <v>6000</v>
      </c>
      <c r="AL248" s="1">
        <v>0</v>
      </c>
    </row>
    <row r="249" spans="1:38" x14ac:dyDescent="0.35">
      <c r="A249" t="s">
        <v>856</v>
      </c>
      <c r="B249" t="s">
        <v>857</v>
      </c>
      <c r="C249" s="2">
        <v>37543</v>
      </c>
      <c r="D249" s="3">
        <v>22.230136986301371</v>
      </c>
      <c r="E249" s="3" t="s">
        <v>64</v>
      </c>
      <c r="F249" s="3" t="s">
        <v>8</v>
      </c>
      <c r="G249" t="s">
        <v>858</v>
      </c>
      <c r="H249" t="s">
        <v>364</v>
      </c>
      <c r="I249" t="s">
        <v>12</v>
      </c>
      <c r="J249" t="s">
        <v>12</v>
      </c>
      <c r="K249" s="17">
        <v>1040276.74</v>
      </c>
      <c r="L249" s="17">
        <v>347228.33</v>
      </c>
      <c r="M249" s="10">
        <f t="shared" si="45"/>
        <v>0.33378457543903173</v>
      </c>
      <c r="N249" s="17">
        <v>24069.680000000004</v>
      </c>
      <c r="O249" s="17">
        <v>0</v>
      </c>
      <c r="P249" s="17">
        <v>0</v>
      </c>
      <c r="Q249" s="17">
        <f t="shared" si="53"/>
        <v>24069.680000000004</v>
      </c>
      <c r="R249" s="10">
        <f t="shared" si="54"/>
        <v>6.9319459042987655E-2</v>
      </c>
      <c r="S249" s="9">
        <f t="shared" si="46"/>
        <v>1.2</v>
      </c>
      <c r="T249" s="17">
        <f t="shared" si="47"/>
        <v>29167.179720000004</v>
      </c>
      <c r="U249" s="17">
        <f t="shared" si="55"/>
        <v>5097.4997199999998</v>
      </c>
      <c r="V249" s="17" t="str">
        <f t="shared" si="56"/>
        <v>Y</v>
      </c>
      <c r="W249" s="17">
        <f t="shared" si="48"/>
        <v>83222.139200000005</v>
      </c>
      <c r="X249" s="17">
        <f t="shared" si="49"/>
        <v>27778.2664</v>
      </c>
      <c r="Y249" s="17">
        <f t="shared" si="50"/>
        <v>3666.7311648</v>
      </c>
      <c r="Z249" s="17">
        <f t="shared" si="57"/>
        <v>32833.910884800003</v>
      </c>
      <c r="AA249" s="17">
        <f t="shared" si="58"/>
        <v>8764.2308847999993</v>
      </c>
      <c r="AB249" s="17">
        <f t="shared" si="51"/>
        <v>0</v>
      </c>
      <c r="AC249" s="17">
        <f t="shared" si="52"/>
        <v>0</v>
      </c>
      <c r="AD249" s="17">
        <v>1212676.92</v>
      </c>
      <c r="AE249" s="17">
        <v>496599.98</v>
      </c>
      <c r="AF249" s="17">
        <v>1300164.02</v>
      </c>
      <c r="AG249" s="17">
        <v>441723.33</v>
      </c>
      <c r="AH249" s="17">
        <v>1609161.61</v>
      </c>
      <c r="AI249">
        <v>64.650000000000006</v>
      </c>
      <c r="AJ249">
        <v>0</v>
      </c>
      <c r="AK249" s="1">
        <v>6000</v>
      </c>
      <c r="AL249" s="1">
        <v>0</v>
      </c>
    </row>
    <row r="250" spans="1:38" x14ac:dyDescent="0.35">
      <c r="A250" t="s">
        <v>859</v>
      </c>
      <c r="B250" t="s">
        <v>860</v>
      </c>
      <c r="C250" s="2">
        <v>44452</v>
      </c>
      <c r="D250" s="3">
        <v>3.3013698630136985</v>
      </c>
      <c r="E250" s="3" t="s">
        <v>64</v>
      </c>
      <c r="F250" s="3" t="s">
        <v>8</v>
      </c>
      <c r="G250" t="s">
        <v>861</v>
      </c>
      <c r="H250" t="s">
        <v>364</v>
      </c>
      <c r="I250" t="s">
        <v>12</v>
      </c>
      <c r="J250" t="s">
        <v>12</v>
      </c>
      <c r="K250" s="17">
        <v>3016641.12</v>
      </c>
      <c r="L250" s="17">
        <v>796522.76</v>
      </c>
      <c r="M250" s="10">
        <f t="shared" si="45"/>
        <v>0.26404292997239259</v>
      </c>
      <c r="N250" s="17">
        <v>61916.44</v>
      </c>
      <c r="O250" s="17">
        <v>0</v>
      </c>
      <c r="P250" s="17">
        <v>0</v>
      </c>
      <c r="Q250" s="17">
        <f t="shared" si="53"/>
        <v>61916.44</v>
      </c>
      <c r="R250" s="10">
        <f t="shared" si="54"/>
        <v>7.7733422206290759E-2</v>
      </c>
      <c r="S250" s="9">
        <f t="shared" si="46"/>
        <v>1</v>
      </c>
      <c r="T250" s="17">
        <f t="shared" si="47"/>
        <v>55756.593200000003</v>
      </c>
      <c r="U250" s="17">
        <f t="shared" si="55"/>
        <v>-6159.8467999999993</v>
      </c>
      <c r="V250" s="17" t="str">
        <f t="shared" si="56"/>
        <v>N</v>
      </c>
      <c r="W250" s="17">
        <f t="shared" si="48"/>
        <v>241331.28960000002</v>
      </c>
      <c r="X250" s="17">
        <f t="shared" si="49"/>
        <v>63721.820800000001</v>
      </c>
      <c r="Y250" s="17">
        <f t="shared" si="50"/>
        <v>7009.4002879999998</v>
      </c>
      <c r="Z250" s="17">
        <f t="shared" si="57"/>
        <v>62765.993488</v>
      </c>
      <c r="AA250" s="17">
        <f t="shared" si="58"/>
        <v>849.55348799999774</v>
      </c>
      <c r="AB250" s="17">
        <f t="shared" si="51"/>
        <v>0</v>
      </c>
      <c r="AC250" s="17">
        <f t="shared" si="52"/>
        <v>0</v>
      </c>
      <c r="AD250" s="17">
        <v>1440429.69</v>
      </c>
      <c r="AE250" s="17">
        <v>403227.67</v>
      </c>
      <c r="AF250" s="17">
        <v>2506973.17</v>
      </c>
      <c r="AG250" s="17">
        <v>645627.93000000005</v>
      </c>
      <c r="AH250" s="17">
        <v>3057996.83</v>
      </c>
      <c r="AI250">
        <v>98.65</v>
      </c>
      <c r="AJ250">
        <v>0</v>
      </c>
      <c r="AK250" s="1">
        <v>6000</v>
      </c>
      <c r="AL250" s="1">
        <v>0</v>
      </c>
    </row>
    <row r="251" spans="1:38" x14ac:dyDescent="0.35">
      <c r="A251" t="s">
        <v>862</v>
      </c>
      <c r="B251" t="s">
        <v>863</v>
      </c>
      <c r="C251" s="2">
        <v>44529</v>
      </c>
      <c r="D251" s="3">
        <v>3.0904109589041098</v>
      </c>
      <c r="E251" s="3" t="s">
        <v>64</v>
      </c>
      <c r="F251" s="3" t="s">
        <v>8</v>
      </c>
      <c r="G251" t="s">
        <v>864</v>
      </c>
      <c r="H251" t="s">
        <v>374</v>
      </c>
      <c r="I251" t="s">
        <v>12</v>
      </c>
      <c r="J251" s="31" t="s">
        <v>9</v>
      </c>
      <c r="K251" s="17">
        <v>2332718.7799999998</v>
      </c>
      <c r="L251" s="17">
        <v>502970.47</v>
      </c>
      <c r="M251" s="26">
        <f t="shared" si="45"/>
        <v>0.21561556168377913</v>
      </c>
      <c r="N251" s="17">
        <v>24903.850000000006</v>
      </c>
      <c r="O251" s="17">
        <v>0</v>
      </c>
      <c r="P251" s="17">
        <v>0</v>
      </c>
      <c r="Q251" s="17">
        <f t="shared" si="53"/>
        <v>24903.850000000006</v>
      </c>
      <c r="R251" s="10">
        <f t="shared" si="54"/>
        <v>4.9513543011779612E-2</v>
      </c>
      <c r="S251" s="9">
        <f t="shared" si="46"/>
        <v>0.75</v>
      </c>
      <c r="T251" s="17">
        <f t="shared" si="47"/>
        <v>18861.392625</v>
      </c>
      <c r="U251" s="17">
        <f t="shared" si="55"/>
        <v>-6042.4573750000054</v>
      </c>
      <c r="V251" s="17" t="str">
        <f t="shared" si="56"/>
        <v>N</v>
      </c>
      <c r="W251" s="17">
        <f t="shared" si="48"/>
        <v>116635.939</v>
      </c>
      <c r="X251" s="17">
        <f t="shared" si="49"/>
        <v>25148.523499999999</v>
      </c>
      <c r="Y251" s="17">
        <f t="shared" si="50"/>
        <v>1320.2974837500001</v>
      </c>
      <c r="Z251" s="17">
        <f t="shared" si="57"/>
        <v>20181.690108750001</v>
      </c>
      <c r="AA251" s="17">
        <f t="shared" si="58"/>
        <v>-4722.1598912500049</v>
      </c>
      <c r="AB251" s="17">
        <f t="shared" si="51"/>
        <v>312869.00857737212</v>
      </c>
      <c r="AC251" s="17">
        <f t="shared" si="52"/>
        <v>67459.427017857204</v>
      </c>
      <c r="AD251" s="17">
        <v>1608343.21</v>
      </c>
      <c r="AE251" s="17">
        <v>301680.28000000003</v>
      </c>
      <c r="AF251" s="17">
        <v>2401076.2000000002</v>
      </c>
      <c r="AG251" s="17">
        <v>503562.21</v>
      </c>
      <c r="AH251" s="17">
        <v>2823363.78</v>
      </c>
      <c r="AI251">
        <v>82.62</v>
      </c>
      <c r="AJ251">
        <v>0</v>
      </c>
      <c r="AK251" s="1">
        <v>3750</v>
      </c>
      <c r="AL251" s="1">
        <v>0</v>
      </c>
    </row>
    <row r="252" spans="1:38" x14ac:dyDescent="0.35">
      <c r="A252" t="s">
        <v>865</v>
      </c>
      <c r="B252" t="s">
        <v>866</v>
      </c>
      <c r="C252" s="2">
        <v>43843</v>
      </c>
      <c r="D252" s="3">
        <v>4.9698630136986299</v>
      </c>
      <c r="E252" s="3" t="s">
        <v>64</v>
      </c>
      <c r="F252" s="3" t="s">
        <v>8</v>
      </c>
      <c r="G252" t="s">
        <v>867</v>
      </c>
      <c r="H252" t="s">
        <v>374</v>
      </c>
      <c r="I252" t="s">
        <v>12</v>
      </c>
      <c r="J252" t="s">
        <v>12</v>
      </c>
      <c r="K252" s="17">
        <v>2661068.27</v>
      </c>
      <c r="L252" s="17">
        <v>616262.17999999993</v>
      </c>
      <c r="M252" s="10">
        <f t="shared" si="45"/>
        <v>0.23158450572183176</v>
      </c>
      <c r="N252" s="17">
        <v>43499.630000000005</v>
      </c>
      <c r="O252" s="17">
        <v>0</v>
      </c>
      <c r="P252" s="17">
        <v>0</v>
      </c>
      <c r="Q252" s="17">
        <f t="shared" si="53"/>
        <v>43499.630000000005</v>
      </c>
      <c r="R252" s="10">
        <f t="shared" si="54"/>
        <v>7.0586239772169712E-2</v>
      </c>
      <c r="S252" s="9">
        <f t="shared" si="46"/>
        <v>0.75</v>
      </c>
      <c r="T252" s="17">
        <f t="shared" si="47"/>
        <v>32353.764449999999</v>
      </c>
      <c r="U252" s="17">
        <f t="shared" si="55"/>
        <v>-11145.865550000006</v>
      </c>
      <c r="V252" s="17" t="str">
        <f t="shared" si="56"/>
        <v>N</v>
      </c>
      <c r="W252" s="17">
        <f t="shared" si="48"/>
        <v>212885.46160000001</v>
      </c>
      <c r="X252" s="17">
        <f t="shared" si="49"/>
        <v>49300.974399999999</v>
      </c>
      <c r="Y252" s="17">
        <f t="shared" si="50"/>
        <v>4067.3303879999999</v>
      </c>
      <c r="Z252" s="17">
        <f t="shared" si="57"/>
        <v>36421.094837999997</v>
      </c>
      <c r="AA252" s="17">
        <f t="shared" si="58"/>
        <v>-7078.5351620000074</v>
      </c>
      <c r="AB252" s="17">
        <f t="shared" si="51"/>
        <v>277869.71090302581</v>
      </c>
      <c r="AC252" s="17">
        <f t="shared" si="52"/>
        <v>64350.319654545521</v>
      </c>
      <c r="AD252" s="17">
        <v>1772756.45</v>
      </c>
      <c r="AE252" s="17">
        <v>380178.99</v>
      </c>
      <c r="AF252" s="17">
        <v>3023585.52</v>
      </c>
      <c r="AG252" s="17">
        <v>666058.79</v>
      </c>
      <c r="AH252" s="17">
        <v>3024612.93</v>
      </c>
      <c r="AI252">
        <v>87.98</v>
      </c>
      <c r="AJ252">
        <v>0</v>
      </c>
      <c r="AK252" s="1">
        <v>6000</v>
      </c>
      <c r="AL252" s="1">
        <v>0</v>
      </c>
    </row>
    <row r="253" spans="1:38" x14ac:dyDescent="0.35">
      <c r="A253" t="s">
        <v>868</v>
      </c>
      <c r="B253" t="s">
        <v>869</v>
      </c>
      <c r="C253" s="2">
        <v>28677</v>
      </c>
      <c r="D253" s="3">
        <v>46.520547945205479</v>
      </c>
      <c r="E253" s="3" t="s">
        <v>64</v>
      </c>
      <c r="F253" s="3" t="s">
        <v>8</v>
      </c>
      <c r="G253" t="s">
        <v>870</v>
      </c>
      <c r="H253" t="s">
        <v>364</v>
      </c>
      <c r="I253" t="s">
        <v>12</v>
      </c>
      <c r="J253" t="s">
        <v>12</v>
      </c>
      <c r="K253" s="17">
        <v>2308769.5099999998</v>
      </c>
      <c r="L253" s="17">
        <v>536741.13</v>
      </c>
      <c r="M253" s="10">
        <f t="shared" si="45"/>
        <v>0.23247930452789117</v>
      </c>
      <c r="N253" s="17">
        <v>32755.829999999998</v>
      </c>
      <c r="O253" s="17">
        <v>0</v>
      </c>
      <c r="P253" s="17">
        <v>0</v>
      </c>
      <c r="Q253" s="17">
        <f t="shared" si="53"/>
        <v>32755.829999999998</v>
      </c>
      <c r="R253" s="10">
        <f t="shared" si="54"/>
        <v>6.10272404501589E-2</v>
      </c>
      <c r="S253" s="9">
        <f t="shared" si="46"/>
        <v>0.75</v>
      </c>
      <c r="T253" s="17">
        <f t="shared" si="47"/>
        <v>28178.909325000004</v>
      </c>
      <c r="U253" s="17">
        <f t="shared" si="55"/>
        <v>-4576.9206749999939</v>
      </c>
      <c r="V253" s="17" t="str">
        <f t="shared" si="56"/>
        <v>N</v>
      </c>
      <c r="W253" s="17">
        <f t="shared" si="48"/>
        <v>184701.56079999998</v>
      </c>
      <c r="X253" s="17">
        <f t="shared" si="49"/>
        <v>42939.290399999998</v>
      </c>
      <c r="Y253" s="17">
        <f t="shared" si="50"/>
        <v>3542.491458</v>
      </c>
      <c r="Z253" s="17">
        <f t="shared" si="57"/>
        <v>31721.400783000005</v>
      </c>
      <c r="AA253" s="17">
        <f t="shared" si="58"/>
        <v>-1034.4292169999935</v>
      </c>
      <c r="AB253" s="17">
        <f t="shared" si="51"/>
        <v>40450.49081605026</v>
      </c>
      <c r="AC253" s="17">
        <f t="shared" si="52"/>
        <v>9403.9019727272134</v>
      </c>
      <c r="AD253" s="17">
        <v>2188555.0299999998</v>
      </c>
      <c r="AE253" s="17">
        <v>539092.15</v>
      </c>
      <c r="AF253" s="17">
        <v>2485547.9</v>
      </c>
      <c r="AG253" s="17">
        <v>593332.21</v>
      </c>
      <c r="AH253" s="17">
        <v>2829040.33</v>
      </c>
      <c r="AI253">
        <v>81.61</v>
      </c>
      <c r="AJ253">
        <v>0</v>
      </c>
      <c r="AK253" s="1">
        <v>6000</v>
      </c>
      <c r="AL253" s="1">
        <v>0</v>
      </c>
    </row>
    <row r="254" spans="1:38" x14ac:dyDescent="0.35">
      <c r="A254" t="s">
        <v>871</v>
      </c>
      <c r="B254" t="s">
        <v>872</v>
      </c>
      <c r="C254" s="2">
        <v>44868</v>
      </c>
      <c r="D254" s="3">
        <v>2.1616438356164385</v>
      </c>
      <c r="E254" s="3" t="s">
        <v>64</v>
      </c>
      <c r="F254" s="3" t="s">
        <v>8</v>
      </c>
      <c r="G254" t="s">
        <v>873</v>
      </c>
      <c r="H254" t="s">
        <v>381</v>
      </c>
      <c r="I254" t="s">
        <v>12</v>
      </c>
      <c r="J254" t="s">
        <v>12</v>
      </c>
      <c r="K254" s="17">
        <v>845476.42</v>
      </c>
      <c r="L254" s="17">
        <v>220408.53999999998</v>
      </c>
      <c r="M254" s="10">
        <f t="shared" si="45"/>
        <v>0.26069152821553554</v>
      </c>
      <c r="N254" s="17">
        <v>13117.350000000002</v>
      </c>
      <c r="O254" s="17">
        <v>0</v>
      </c>
      <c r="P254" s="17">
        <v>0</v>
      </c>
      <c r="Q254" s="17">
        <f t="shared" si="53"/>
        <v>13117.350000000002</v>
      </c>
      <c r="R254" s="10">
        <f t="shared" si="54"/>
        <v>5.9513801053262289E-2</v>
      </c>
      <c r="S254" s="9">
        <f t="shared" si="46"/>
        <v>1</v>
      </c>
      <c r="T254" s="17">
        <f t="shared" si="47"/>
        <v>15428.5978</v>
      </c>
      <c r="U254" s="17">
        <f t="shared" si="55"/>
        <v>2311.2477999999974</v>
      </c>
      <c r="V254" s="17" t="str">
        <f t="shared" si="56"/>
        <v>Y</v>
      </c>
      <c r="W254" s="17">
        <f t="shared" si="48"/>
        <v>67638.113600000012</v>
      </c>
      <c r="X254" s="17">
        <f t="shared" si="49"/>
        <v>17632.683199999999</v>
      </c>
      <c r="Y254" s="17">
        <f t="shared" si="50"/>
        <v>1939.5951519999999</v>
      </c>
      <c r="Z254" s="17">
        <f t="shared" si="57"/>
        <v>17368.192951999998</v>
      </c>
      <c r="AA254" s="17">
        <f t="shared" si="58"/>
        <v>4250.8429519999954</v>
      </c>
      <c r="AB254" s="17">
        <f t="shared" si="51"/>
        <v>0</v>
      </c>
      <c r="AC254" s="17">
        <f t="shared" si="52"/>
        <v>0</v>
      </c>
      <c r="AD254" s="17">
        <v>3423.7</v>
      </c>
      <c r="AE254" s="17">
        <v>863.82</v>
      </c>
      <c r="AF254" s="17">
        <v>515215.99</v>
      </c>
      <c r="AG254" s="17">
        <v>138726.93</v>
      </c>
      <c r="AH254" s="17">
        <v>743242.66</v>
      </c>
      <c r="AI254">
        <v>113.76</v>
      </c>
      <c r="AJ254">
        <v>190.7</v>
      </c>
      <c r="AK254" s="1">
        <v>6000</v>
      </c>
      <c r="AL254" s="1">
        <v>11442</v>
      </c>
    </row>
    <row r="255" spans="1:38" x14ac:dyDescent="0.35">
      <c r="A255" t="s">
        <v>874</v>
      </c>
      <c r="B255" t="s">
        <v>875</v>
      </c>
      <c r="C255" s="2">
        <v>41217</v>
      </c>
      <c r="D255" s="3">
        <v>12.164383561643836</v>
      </c>
      <c r="E255" s="3" t="s">
        <v>64</v>
      </c>
      <c r="F255" s="3" t="s">
        <v>8</v>
      </c>
      <c r="G255" t="s">
        <v>876</v>
      </c>
      <c r="H255" t="s">
        <v>286</v>
      </c>
      <c r="I255" t="s">
        <v>12</v>
      </c>
      <c r="J255" s="31" t="s">
        <v>9</v>
      </c>
      <c r="K255" s="17">
        <v>2085254.99</v>
      </c>
      <c r="L255" s="17">
        <v>223185.22999999998</v>
      </c>
      <c r="M255" s="26">
        <f t="shared" si="45"/>
        <v>0.10703018626992951</v>
      </c>
      <c r="N255" s="17">
        <v>7811.01</v>
      </c>
      <c r="O255" s="17">
        <v>0</v>
      </c>
      <c r="P255" s="17">
        <v>0</v>
      </c>
      <c r="Q255" s="17">
        <f t="shared" si="53"/>
        <v>7811.01</v>
      </c>
      <c r="R255" s="10">
        <f t="shared" si="54"/>
        <v>3.4997880460100342E-2</v>
      </c>
      <c r="S255" s="9">
        <f t="shared" si="46"/>
        <v>0.75</v>
      </c>
      <c r="T255" s="17">
        <f t="shared" si="47"/>
        <v>8369.4461250000004</v>
      </c>
      <c r="U255" s="17">
        <f t="shared" si="55"/>
        <v>558.43612500000017</v>
      </c>
      <c r="V255" s="17" t="str">
        <f t="shared" si="56"/>
        <v>Y</v>
      </c>
      <c r="W255" s="17">
        <f t="shared" si="48"/>
        <v>104262.74950000001</v>
      </c>
      <c r="X255" s="17">
        <f t="shared" si="49"/>
        <v>11159.261500000001</v>
      </c>
      <c r="Y255" s="17">
        <f t="shared" si="50"/>
        <v>585.86122875000012</v>
      </c>
      <c r="Z255" s="17">
        <f t="shared" si="57"/>
        <v>8955.3073537500004</v>
      </c>
      <c r="AA255" s="17">
        <f t="shared" si="58"/>
        <v>1144.2973537500002</v>
      </c>
      <c r="AB255" s="17">
        <f t="shared" si="51"/>
        <v>0</v>
      </c>
      <c r="AC255" s="17">
        <f t="shared" si="52"/>
        <v>0</v>
      </c>
      <c r="AD255" s="17">
        <v>2723542.45</v>
      </c>
      <c r="AE255" s="17">
        <v>346850.78</v>
      </c>
      <c r="AF255" s="17">
        <v>1659917.53</v>
      </c>
      <c r="AG255" s="17">
        <v>169276.71</v>
      </c>
      <c r="AH255" s="17">
        <v>3802061.97</v>
      </c>
      <c r="AI255">
        <v>54.85</v>
      </c>
      <c r="AJ255">
        <v>0</v>
      </c>
      <c r="AK255" s="1">
        <v>6000</v>
      </c>
      <c r="AL255" s="1">
        <v>0</v>
      </c>
    </row>
    <row r="256" spans="1:38" x14ac:dyDescent="0.35">
      <c r="A256" t="s">
        <v>877</v>
      </c>
      <c r="B256" t="s">
        <v>878</v>
      </c>
      <c r="C256" s="2">
        <v>41688</v>
      </c>
      <c r="D256" s="3">
        <v>10.873972602739727</v>
      </c>
      <c r="E256" s="3" t="s">
        <v>64</v>
      </c>
      <c r="F256" s="3" t="s">
        <v>8</v>
      </c>
      <c r="G256" t="s">
        <v>879</v>
      </c>
      <c r="H256" t="s">
        <v>254</v>
      </c>
      <c r="I256" t="s">
        <v>12</v>
      </c>
      <c r="J256" t="s">
        <v>12</v>
      </c>
      <c r="K256" s="17">
        <v>2744216.75</v>
      </c>
      <c r="L256" s="17">
        <v>642810.98999999987</v>
      </c>
      <c r="M256" s="10">
        <f t="shared" si="45"/>
        <v>0.23424206196540412</v>
      </c>
      <c r="N256" s="17">
        <v>47523.229999999996</v>
      </c>
      <c r="O256" s="17">
        <v>0</v>
      </c>
      <c r="P256" s="17">
        <v>161.15910787499979</v>
      </c>
      <c r="Q256" s="17">
        <f t="shared" si="53"/>
        <v>47362.070892124997</v>
      </c>
      <c r="R256" s="10">
        <f t="shared" si="54"/>
        <v>7.3679622204537928E-2</v>
      </c>
      <c r="S256" s="9">
        <f t="shared" si="46"/>
        <v>0.75</v>
      </c>
      <c r="T256" s="17">
        <f t="shared" si="47"/>
        <v>33747.576974999996</v>
      </c>
      <c r="U256" s="17">
        <f t="shared" si="55"/>
        <v>-13614.493917125001</v>
      </c>
      <c r="V256" s="17" t="str">
        <f t="shared" si="56"/>
        <v>N</v>
      </c>
      <c r="W256" s="17">
        <f t="shared" si="48"/>
        <v>219537.34</v>
      </c>
      <c r="X256" s="17">
        <f t="shared" si="49"/>
        <v>51424.879199999988</v>
      </c>
      <c r="Y256" s="17">
        <f t="shared" si="50"/>
        <v>4242.5525339999986</v>
      </c>
      <c r="Z256" s="17">
        <f t="shared" si="57"/>
        <v>37990.129508999991</v>
      </c>
      <c r="AA256" s="17">
        <f t="shared" si="58"/>
        <v>-9533.1004910000047</v>
      </c>
      <c r="AB256" s="17">
        <f t="shared" si="51"/>
        <v>369978.59902284155</v>
      </c>
      <c r="AC256" s="17">
        <f t="shared" si="52"/>
        <v>86664.54991818186</v>
      </c>
      <c r="AD256" s="17">
        <v>1882623.35</v>
      </c>
      <c r="AE256" s="17">
        <v>506515.16</v>
      </c>
      <c r="AF256" s="17">
        <v>2328719.8199999998</v>
      </c>
      <c r="AG256" s="17">
        <v>600293.01</v>
      </c>
      <c r="AH256" s="17">
        <v>2678952.4</v>
      </c>
      <c r="AI256">
        <v>102.44</v>
      </c>
      <c r="AJ256">
        <v>112.2</v>
      </c>
      <c r="AK256" s="1">
        <v>6000</v>
      </c>
      <c r="AL256" s="1">
        <v>6732</v>
      </c>
    </row>
    <row r="257" spans="1:38" x14ac:dyDescent="0.35">
      <c r="A257" t="s">
        <v>880</v>
      </c>
      <c r="B257" t="s">
        <v>881</v>
      </c>
      <c r="C257" s="2">
        <v>42543</v>
      </c>
      <c r="D257" s="3">
        <v>8.5315068493150683</v>
      </c>
      <c r="E257" s="3" t="s">
        <v>64</v>
      </c>
      <c r="F257" s="3" t="s">
        <v>8</v>
      </c>
      <c r="G257" t="s">
        <v>882</v>
      </c>
      <c r="H257" t="s">
        <v>286</v>
      </c>
      <c r="I257" t="s">
        <v>12</v>
      </c>
      <c r="J257" s="31" t="s">
        <v>9</v>
      </c>
      <c r="K257" s="17">
        <v>6505271.1600000001</v>
      </c>
      <c r="L257" s="17">
        <v>1031617.85</v>
      </c>
      <c r="M257" s="26">
        <f t="shared" si="45"/>
        <v>0.15858183688687313</v>
      </c>
      <c r="N257" s="17">
        <v>52040.219999999987</v>
      </c>
      <c r="O257" s="17">
        <v>0</v>
      </c>
      <c r="P257" s="17">
        <v>134.29277549999983</v>
      </c>
      <c r="Q257" s="17">
        <f t="shared" si="53"/>
        <v>51905.927224499988</v>
      </c>
      <c r="R257" s="10">
        <f t="shared" si="54"/>
        <v>5.0315072799971411E-2</v>
      </c>
      <c r="S257" s="9">
        <f t="shared" si="46"/>
        <v>0.75</v>
      </c>
      <c r="T257" s="17">
        <f t="shared" si="47"/>
        <v>38685.669374999998</v>
      </c>
      <c r="U257" s="17">
        <f t="shared" si="55"/>
        <v>-13220.257849499991</v>
      </c>
      <c r="V257" s="17" t="str">
        <f t="shared" si="56"/>
        <v>N</v>
      </c>
      <c r="W257" s="17">
        <f t="shared" si="48"/>
        <v>325263.55800000002</v>
      </c>
      <c r="X257" s="17">
        <f t="shared" si="49"/>
        <v>51580.892500000002</v>
      </c>
      <c r="Y257" s="17">
        <f t="shared" si="50"/>
        <v>2707.9968562500003</v>
      </c>
      <c r="Z257" s="17">
        <f t="shared" si="57"/>
        <v>41393.666231249998</v>
      </c>
      <c r="AA257" s="17">
        <f t="shared" si="58"/>
        <v>-10646.553768749989</v>
      </c>
      <c r="AB257" s="17">
        <f t="shared" si="51"/>
        <v>959086.03566217597</v>
      </c>
      <c r="AC257" s="17">
        <f t="shared" si="52"/>
        <v>152093.62526785699</v>
      </c>
      <c r="AD257" s="17">
        <v>5087220.63</v>
      </c>
      <c r="AE257" s="17">
        <v>771250.99</v>
      </c>
      <c r="AF257" s="17">
        <v>5649499.4199999999</v>
      </c>
      <c r="AG257" s="17">
        <v>918145.57</v>
      </c>
      <c r="AH257" s="17">
        <v>6211598.9199999999</v>
      </c>
      <c r="AI257">
        <v>104.73</v>
      </c>
      <c r="AJ257">
        <v>123.65</v>
      </c>
      <c r="AK257" s="1">
        <v>6000</v>
      </c>
      <c r="AL257" s="1">
        <v>7419</v>
      </c>
    </row>
    <row r="258" spans="1:38" x14ac:dyDescent="0.35">
      <c r="A258" t="s">
        <v>883</v>
      </c>
      <c r="B258" t="s">
        <v>884</v>
      </c>
      <c r="C258" s="2">
        <v>43556</v>
      </c>
      <c r="D258" s="3">
        <v>5.7561643835616438</v>
      </c>
      <c r="E258" s="3" t="s">
        <v>64</v>
      </c>
      <c r="F258" s="3" t="s">
        <v>8</v>
      </c>
      <c r="G258" t="s">
        <v>885</v>
      </c>
      <c r="H258" t="s">
        <v>242</v>
      </c>
      <c r="I258" t="s">
        <v>12</v>
      </c>
      <c r="J258" t="s">
        <v>12</v>
      </c>
      <c r="K258" s="17">
        <v>3046617.33</v>
      </c>
      <c r="L258" s="17">
        <v>703241.38000000012</v>
      </c>
      <c r="M258" s="10">
        <f t="shared" si="45"/>
        <v>0.23082694799743692</v>
      </c>
      <c r="N258" s="17">
        <v>54605.95</v>
      </c>
      <c r="O258" s="17">
        <v>0</v>
      </c>
      <c r="P258" s="17">
        <v>1236.7414170000011</v>
      </c>
      <c r="Q258" s="17">
        <f t="shared" si="53"/>
        <v>53369.208583</v>
      </c>
      <c r="R258" s="10">
        <f t="shared" si="54"/>
        <v>7.5890313199430889E-2</v>
      </c>
      <c r="S258" s="9">
        <f t="shared" si="46"/>
        <v>0.75</v>
      </c>
      <c r="T258" s="17">
        <f t="shared" si="47"/>
        <v>36920.172450000013</v>
      </c>
      <c r="U258" s="17">
        <f t="shared" si="55"/>
        <v>-16449.036132999987</v>
      </c>
      <c r="V258" s="17" t="str">
        <f t="shared" si="56"/>
        <v>N</v>
      </c>
      <c r="W258" s="17">
        <f t="shared" si="48"/>
        <v>243729.38640000002</v>
      </c>
      <c r="X258" s="17">
        <f t="shared" si="49"/>
        <v>56259.310400000009</v>
      </c>
      <c r="Y258" s="17">
        <f t="shared" si="50"/>
        <v>4641.3931080000002</v>
      </c>
      <c r="Z258" s="17">
        <f t="shared" si="57"/>
        <v>41561.565558000017</v>
      </c>
      <c r="AA258" s="17">
        <f t="shared" si="58"/>
        <v>-13044.38444199998</v>
      </c>
      <c r="AB258" s="17">
        <f t="shared" si="51"/>
        <v>513741.19936120929</v>
      </c>
      <c r="AC258" s="17">
        <f t="shared" si="52"/>
        <v>118585.31310909073</v>
      </c>
      <c r="AD258" s="17">
        <v>2698239.79</v>
      </c>
      <c r="AE258" s="17">
        <v>617090.35</v>
      </c>
      <c r="AF258" s="17">
        <v>3429028.26</v>
      </c>
      <c r="AG258" s="17">
        <v>835889.28</v>
      </c>
      <c r="AH258" s="17">
        <v>3939869.48</v>
      </c>
      <c r="AI258">
        <v>77.33</v>
      </c>
      <c r="AJ258">
        <v>0</v>
      </c>
      <c r="AK258" s="1">
        <v>6000</v>
      </c>
      <c r="AL258" s="1">
        <v>0</v>
      </c>
    </row>
    <row r="259" spans="1:38" x14ac:dyDescent="0.35">
      <c r="A259" t="s">
        <v>886</v>
      </c>
      <c r="B259" t="s">
        <v>887</v>
      </c>
      <c r="C259" s="2">
        <v>43497</v>
      </c>
      <c r="D259" s="3">
        <v>5.9178082191780819</v>
      </c>
      <c r="E259" s="3" t="s">
        <v>64</v>
      </c>
      <c r="F259" s="3" t="s">
        <v>8</v>
      </c>
      <c r="G259" t="s">
        <v>888</v>
      </c>
      <c r="H259" t="s">
        <v>381</v>
      </c>
      <c r="I259" t="s">
        <v>12</v>
      </c>
      <c r="J259" t="s">
        <v>12</v>
      </c>
      <c r="K259" s="17">
        <v>4178115.79</v>
      </c>
      <c r="L259" s="17">
        <v>1098994.4099999997</v>
      </c>
      <c r="M259" s="10">
        <f t="shared" si="45"/>
        <v>0.26303589111397024</v>
      </c>
      <c r="N259" s="17">
        <v>94654.27</v>
      </c>
      <c r="O259" s="17">
        <v>0</v>
      </c>
      <c r="P259" s="17">
        <v>0</v>
      </c>
      <c r="Q259" s="17">
        <f t="shared" si="53"/>
        <v>94654.27</v>
      </c>
      <c r="R259" s="10">
        <f t="shared" si="54"/>
        <v>8.6128072298384151E-2</v>
      </c>
      <c r="S259" s="9">
        <f t="shared" si="46"/>
        <v>1</v>
      </c>
      <c r="T259" s="17">
        <f t="shared" si="47"/>
        <v>76929.608699999982</v>
      </c>
      <c r="U259" s="17">
        <f t="shared" si="55"/>
        <v>-17724.661300000022</v>
      </c>
      <c r="V259" s="17" t="str">
        <f t="shared" si="56"/>
        <v>N</v>
      </c>
      <c r="W259" s="17">
        <f t="shared" si="48"/>
        <v>334249.26319999999</v>
      </c>
      <c r="X259" s="17">
        <f t="shared" si="49"/>
        <v>87919.552799999976</v>
      </c>
      <c r="Y259" s="17">
        <f t="shared" si="50"/>
        <v>9671.1508079999967</v>
      </c>
      <c r="Z259" s="17">
        <f t="shared" si="57"/>
        <v>86600.759507999974</v>
      </c>
      <c r="AA259" s="17">
        <f t="shared" si="58"/>
        <v>-8053.5104920000304</v>
      </c>
      <c r="AB259" s="17">
        <f t="shared" si="51"/>
        <v>278341.22345582186</v>
      </c>
      <c r="AC259" s="17">
        <f t="shared" si="52"/>
        <v>73213.731745454817</v>
      </c>
      <c r="AD259" s="17">
        <v>3950874.31</v>
      </c>
      <c r="AE259" s="17">
        <v>1208843.27</v>
      </c>
      <c r="AF259" s="17">
        <v>4099530.46</v>
      </c>
      <c r="AG259" s="17">
        <v>1102618.8600000001</v>
      </c>
      <c r="AH259" s="17">
        <v>4506532.4400000004</v>
      </c>
      <c r="AI259">
        <v>92.71</v>
      </c>
      <c r="AJ259">
        <v>0</v>
      </c>
      <c r="AK259" s="1">
        <v>6000</v>
      </c>
      <c r="AL259" s="1">
        <v>0</v>
      </c>
    </row>
    <row r="260" spans="1:38" x14ac:dyDescent="0.35">
      <c r="A260" t="s">
        <v>889</v>
      </c>
      <c r="B260" t="s">
        <v>890</v>
      </c>
      <c r="C260" s="2">
        <v>43409</v>
      </c>
      <c r="D260" s="3">
        <v>6.1589041095890407</v>
      </c>
      <c r="E260" s="3" t="s">
        <v>64</v>
      </c>
      <c r="F260" s="3" t="s">
        <v>8</v>
      </c>
      <c r="G260" t="s">
        <v>891</v>
      </c>
      <c r="H260" t="s">
        <v>164</v>
      </c>
      <c r="I260" t="s">
        <v>12</v>
      </c>
      <c r="J260" t="s">
        <v>12</v>
      </c>
      <c r="K260" s="17">
        <v>2616847.4900000002</v>
      </c>
      <c r="L260" s="17">
        <v>681940.40999999992</v>
      </c>
      <c r="M260" s="10">
        <f t="shared" si="45"/>
        <v>0.2605961610701279</v>
      </c>
      <c r="N260" s="17">
        <v>51344.850000000006</v>
      </c>
      <c r="O260" s="17">
        <v>0</v>
      </c>
      <c r="P260" s="17">
        <v>0</v>
      </c>
      <c r="Q260" s="17">
        <f t="shared" si="53"/>
        <v>51344.850000000006</v>
      </c>
      <c r="R260" s="10">
        <f t="shared" si="54"/>
        <v>7.5292282503100258E-2</v>
      </c>
      <c r="S260" s="9">
        <f t="shared" si="46"/>
        <v>1</v>
      </c>
      <c r="T260" s="17">
        <f t="shared" si="47"/>
        <v>47735.828699999998</v>
      </c>
      <c r="U260" s="17">
        <f t="shared" si="55"/>
        <v>-3609.0213000000076</v>
      </c>
      <c r="V260" s="17" t="str">
        <f t="shared" si="56"/>
        <v>N</v>
      </c>
      <c r="W260" s="17">
        <f t="shared" si="48"/>
        <v>209347.79920000001</v>
      </c>
      <c r="X260" s="17">
        <f t="shared" si="49"/>
        <v>54555.232799999991</v>
      </c>
      <c r="Y260" s="17">
        <f t="shared" si="50"/>
        <v>6001.0756079999992</v>
      </c>
      <c r="Z260" s="17">
        <f t="shared" si="57"/>
        <v>53736.904307999997</v>
      </c>
      <c r="AA260" s="17">
        <f t="shared" si="58"/>
        <v>2392.0543079999916</v>
      </c>
      <c r="AB260" s="17">
        <f t="shared" si="51"/>
        <v>0</v>
      </c>
      <c r="AC260" s="17">
        <f t="shared" si="52"/>
        <v>0</v>
      </c>
      <c r="AD260" s="17">
        <v>3001187.46</v>
      </c>
      <c r="AE260" s="17">
        <v>812887.95</v>
      </c>
      <c r="AF260" s="17">
        <v>2382348.34</v>
      </c>
      <c r="AG260" s="17">
        <v>618592.32999999996</v>
      </c>
      <c r="AH260" s="17">
        <v>2823720.8</v>
      </c>
      <c r="AI260">
        <v>92.67</v>
      </c>
      <c r="AJ260">
        <v>0</v>
      </c>
      <c r="AK260" s="1">
        <v>6000</v>
      </c>
      <c r="AL260" s="1">
        <v>0</v>
      </c>
    </row>
    <row r="261" spans="1:38" x14ac:dyDescent="0.35">
      <c r="A261" t="s">
        <v>892</v>
      </c>
      <c r="B261" t="s">
        <v>893</v>
      </c>
      <c r="C261" s="2">
        <v>37292</v>
      </c>
      <c r="D261" s="3">
        <v>22.917808219178081</v>
      </c>
      <c r="E261" s="3" t="s">
        <v>64</v>
      </c>
      <c r="F261" s="3" t="s">
        <v>8</v>
      </c>
      <c r="G261" t="s">
        <v>894</v>
      </c>
      <c r="H261" t="s">
        <v>250</v>
      </c>
      <c r="I261" t="s">
        <v>12</v>
      </c>
      <c r="J261" t="s">
        <v>12</v>
      </c>
      <c r="K261" s="17">
        <v>2053750.44</v>
      </c>
      <c r="L261" s="17">
        <v>532286.93000000005</v>
      </c>
      <c r="M261" s="10">
        <f t="shared" si="45"/>
        <v>0.25917799925097035</v>
      </c>
      <c r="N261" s="17">
        <v>36141.67</v>
      </c>
      <c r="O261" s="17">
        <v>0</v>
      </c>
      <c r="P261" s="17">
        <v>1683.3659589002054</v>
      </c>
      <c r="Q261" s="17">
        <f t="shared" si="53"/>
        <v>34458.304041099793</v>
      </c>
      <c r="R261" s="10">
        <f t="shared" si="54"/>
        <v>6.4736333167338511E-2</v>
      </c>
      <c r="S261" s="9">
        <f t="shared" si="46"/>
        <v>1</v>
      </c>
      <c r="T261" s="17">
        <f t="shared" si="47"/>
        <v>37260.085100000004</v>
      </c>
      <c r="U261" s="17">
        <f t="shared" si="55"/>
        <v>2801.7810589002111</v>
      </c>
      <c r="V261" s="17" t="str">
        <f t="shared" si="56"/>
        <v>Y</v>
      </c>
      <c r="W261" s="17">
        <f t="shared" si="48"/>
        <v>164300.03520000001</v>
      </c>
      <c r="X261" s="17">
        <f t="shared" si="49"/>
        <v>42582.954400000002</v>
      </c>
      <c r="Y261" s="17">
        <f t="shared" si="50"/>
        <v>4684.124984</v>
      </c>
      <c r="Z261" s="17">
        <f t="shared" si="57"/>
        <v>41944.210084000006</v>
      </c>
      <c r="AA261" s="17">
        <f t="shared" si="58"/>
        <v>5802.5400840000075</v>
      </c>
      <c r="AB261" s="17">
        <f t="shared" si="51"/>
        <v>0</v>
      </c>
      <c r="AC261" s="17">
        <f t="shared" si="52"/>
        <v>0</v>
      </c>
      <c r="AD261" s="17">
        <v>1632367.4</v>
      </c>
      <c r="AE261" s="17">
        <v>410397.36</v>
      </c>
      <c r="AF261" s="17">
        <v>2134264.9500000002</v>
      </c>
      <c r="AG261" s="17">
        <v>566422.03</v>
      </c>
      <c r="AH261" s="17">
        <v>2684281.2200000002</v>
      </c>
      <c r="AI261">
        <v>76.510000000000005</v>
      </c>
      <c r="AJ261">
        <v>0</v>
      </c>
      <c r="AK261" s="1">
        <v>6000</v>
      </c>
      <c r="AL261" s="1">
        <v>0</v>
      </c>
    </row>
    <row r="262" spans="1:38" x14ac:dyDescent="0.35">
      <c r="A262" t="s">
        <v>895</v>
      </c>
      <c r="B262" t="s">
        <v>896</v>
      </c>
      <c r="C262" s="2">
        <v>42523</v>
      </c>
      <c r="D262" s="3">
        <v>8.5863013698630137</v>
      </c>
      <c r="E262" s="3" t="s">
        <v>64</v>
      </c>
      <c r="F262" s="3" t="s">
        <v>8</v>
      </c>
      <c r="G262" t="s">
        <v>897</v>
      </c>
      <c r="H262" t="s">
        <v>381</v>
      </c>
      <c r="I262" t="s">
        <v>12</v>
      </c>
      <c r="J262" s="31" t="s">
        <v>9</v>
      </c>
      <c r="K262" s="17">
        <v>2264439.16</v>
      </c>
      <c r="L262" s="17">
        <v>314688.64999999997</v>
      </c>
      <c r="M262" s="26">
        <f t="shared" si="45"/>
        <v>0.13896979683039926</v>
      </c>
      <c r="N262" s="17">
        <v>11582.46</v>
      </c>
      <c r="O262" s="17">
        <v>0</v>
      </c>
      <c r="P262" s="17">
        <v>109.90229625000211</v>
      </c>
      <c r="Q262" s="17">
        <f t="shared" si="53"/>
        <v>11472.557703749997</v>
      </c>
      <c r="R262" s="10">
        <f t="shared" si="54"/>
        <v>3.6456852523120864E-2</v>
      </c>
      <c r="S262" s="9">
        <f t="shared" si="46"/>
        <v>0.75</v>
      </c>
      <c r="T262" s="17">
        <f t="shared" si="47"/>
        <v>11800.824375</v>
      </c>
      <c r="U262" s="17">
        <f t="shared" si="55"/>
        <v>328.26667125000313</v>
      </c>
      <c r="V262" s="17" t="str">
        <f t="shared" si="56"/>
        <v>Y</v>
      </c>
      <c r="W262" s="17">
        <f t="shared" si="48"/>
        <v>113221.95800000001</v>
      </c>
      <c r="X262" s="17">
        <f t="shared" si="49"/>
        <v>15734.432499999999</v>
      </c>
      <c r="Y262" s="17">
        <f t="shared" si="50"/>
        <v>826.05770625000014</v>
      </c>
      <c r="Z262" s="17">
        <f t="shared" si="57"/>
        <v>12626.88208125</v>
      </c>
      <c r="AA262" s="17">
        <f t="shared" si="58"/>
        <v>1044.4220812500007</v>
      </c>
      <c r="AB262" s="17">
        <f t="shared" si="51"/>
        <v>0</v>
      </c>
      <c r="AC262" s="17">
        <f t="shared" si="52"/>
        <v>0</v>
      </c>
      <c r="AD262" s="17">
        <v>2373637.5499999998</v>
      </c>
      <c r="AE262" s="17">
        <v>452468.15</v>
      </c>
      <c r="AF262" s="17">
        <v>2367547.4500000002</v>
      </c>
      <c r="AG262" s="17">
        <v>417875.7</v>
      </c>
      <c r="AH262" s="17">
        <v>2722204.33</v>
      </c>
      <c r="AI262">
        <v>83.18</v>
      </c>
      <c r="AJ262">
        <v>0</v>
      </c>
      <c r="AK262" s="1">
        <v>6000</v>
      </c>
      <c r="AL262" s="1">
        <v>0</v>
      </c>
    </row>
    <row r="263" spans="1:38" x14ac:dyDescent="0.35">
      <c r="A263" t="s">
        <v>898</v>
      </c>
      <c r="B263" t="s">
        <v>899</v>
      </c>
      <c r="C263" s="2">
        <v>43409</v>
      </c>
      <c r="D263" s="3">
        <v>6.1589041095890407</v>
      </c>
      <c r="E263" s="3" t="s">
        <v>64</v>
      </c>
      <c r="F263" s="3" t="s">
        <v>8</v>
      </c>
      <c r="G263" t="s">
        <v>900</v>
      </c>
      <c r="H263" t="s">
        <v>381</v>
      </c>
      <c r="I263" t="s">
        <v>12</v>
      </c>
      <c r="J263" s="31" t="s">
        <v>9</v>
      </c>
      <c r="K263" s="17">
        <v>3131207.08</v>
      </c>
      <c r="L263" s="17">
        <v>592781.43999999994</v>
      </c>
      <c r="M263" s="26">
        <f t="shared" si="45"/>
        <v>0.18931403284895482</v>
      </c>
      <c r="N263" s="17">
        <v>22493.600000000002</v>
      </c>
      <c r="O263" s="17">
        <v>0</v>
      </c>
      <c r="P263" s="17">
        <v>632.55112499999996</v>
      </c>
      <c r="Q263" s="17">
        <f t="shared" si="53"/>
        <v>21861.048875</v>
      </c>
      <c r="R263" s="10">
        <f t="shared" si="54"/>
        <v>3.6878767450951234E-2</v>
      </c>
      <c r="S263" s="9">
        <f t="shared" si="46"/>
        <v>0.75</v>
      </c>
      <c r="T263" s="17">
        <f t="shared" si="47"/>
        <v>22229.304</v>
      </c>
      <c r="U263" s="17">
        <f t="shared" si="55"/>
        <v>368.25512499999968</v>
      </c>
      <c r="V263" s="17" t="str">
        <f t="shared" si="56"/>
        <v>Y</v>
      </c>
      <c r="W263" s="17">
        <f t="shared" si="48"/>
        <v>156560.35400000002</v>
      </c>
      <c r="X263" s="17">
        <f t="shared" si="49"/>
        <v>29639.072</v>
      </c>
      <c r="Y263" s="17">
        <f t="shared" si="50"/>
        <v>1556.0512800000001</v>
      </c>
      <c r="Z263" s="17">
        <f t="shared" si="57"/>
        <v>23785.35528</v>
      </c>
      <c r="AA263" s="17">
        <f t="shared" si="58"/>
        <v>1291.7552799999976</v>
      </c>
      <c r="AB263" s="17">
        <f t="shared" si="51"/>
        <v>0</v>
      </c>
      <c r="AC263" s="17">
        <f t="shared" si="52"/>
        <v>0</v>
      </c>
      <c r="AD263" s="17">
        <v>2765895.04</v>
      </c>
      <c r="AE263" s="17">
        <v>468583.16</v>
      </c>
      <c r="AF263" s="17">
        <v>3329544.95</v>
      </c>
      <c r="AG263" s="17">
        <v>584741.12</v>
      </c>
      <c r="AH263" s="17">
        <v>3919882.74</v>
      </c>
      <c r="AI263">
        <v>79.88</v>
      </c>
      <c r="AJ263">
        <v>0</v>
      </c>
      <c r="AK263" s="1">
        <v>3750</v>
      </c>
      <c r="AL263" s="1">
        <v>0</v>
      </c>
    </row>
    <row r="264" spans="1:38" x14ac:dyDescent="0.35">
      <c r="A264" t="s">
        <v>901</v>
      </c>
      <c r="B264" t="s">
        <v>902</v>
      </c>
      <c r="C264" s="2">
        <v>42352</v>
      </c>
      <c r="D264" s="3">
        <v>9.0547945205479454</v>
      </c>
      <c r="E264" s="3" t="s">
        <v>64</v>
      </c>
      <c r="F264" s="3" t="s">
        <v>8</v>
      </c>
      <c r="G264" t="s">
        <v>903</v>
      </c>
      <c r="H264" t="s">
        <v>254</v>
      </c>
      <c r="I264" t="s">
        <v>12</v>
      </c>
      <c r="J264" t="s">
        <v>12</v>
      </c>
      <c r="K264" s="17">
        <v>3378883.89</v>
      </c>
      <c r="L264" s="17">
        <v>750521.92</v>
      </c>
      <c r="M264" s="10">
        <f t="shared" ref="M264:M327" si="59">L264/K264</f>
        <v>0.22212125199720906</v>
      </c>
      <c r="N264" s="17">
        <v>47093.61</v>
      </c>
      <c r="O264" s="17">
        <v>0</v>
      </c>
      <c r="P264" s="17">
        <v>0</v>
      </c>
      <c r="Q264" s="17">
        <f t="shared" si="53"/>
        <v>47093.61</v>
      </c>
      <c r="R264" s="10">
        <f t="shared" si="54"/>
        <v>6.274781421440695E-2</v>
      </c>
      <c r="S264" s="9">
        <f t="shared" ref="S264:S327" si="60">IF(M264&gt;=$W$4,$X$4,IF(M264&gt;=$W$3,$X$3,$X$2))</f>
        <v>0.75</v>
      </c>
      <c r="T264" s="17">
        <f t="shared" ref="T264:T327" si="61">IF(J264=R$2,S$2*L264*S264,IF(J264=R$3,S$3*L264*S264,S$4*L264*S264))</f>
        <v>39402.40080000001</v>
      </c>
      <c r="U264" s="17">
        <f t="shared" si="55"/>
        <v>-7691.2091999999902</v>
      </c>
      <c r="V264" s="17" t="str">
        <f t="shared" si="56"/>
        <v>N</v>
      </c>
      <c r="W264" s="17">
        <f t="shared" ref="W264:W327" si="62">IF(J264=R$2,K264*U$2,IF(J264=R$3,K264*U$3,K264*U$4))</f>
        <v>270310.71120000002</v>
      </c>
      <c r="X264" s="17">
        <f t="shared" ref="X264:X327" si="63">W264*M264</f>
        <v>60041.753600000004</v>
      </c>
      <c r="Y264" s="17">
        <f t="shared" ref="Y264:Y327" si="64">IF(J264=R$2,X264*S264*T$2,IF(J264=R$3,X264*S264*T$3,X264*S264*T$4))</f>
        <v>4953.4446720000005</v>
      </c>
      <c r="Z264" s="17">
        <f t="shared" si="57"/>
        <v>44355.845472000008</v>
      </c>
      <c r="AA264" s="17">
        <f t="shared" si="58"/>
        <v>-2737.7645279999924</v>
      </c>
      <c r="AB264" s="17">
        <f t="shared" ref="AB264:AB327" si="65">IF(AC264&gt;0,AC264/M264,0)</f>
        <v>112050.36984338758</v>
      </c>
      <c r="AC264" s="17">
        <f t="shared" ref="AC264:AC327" si="66">IF(AA264&lt;0,-IF(J264="SR I",AA264/$T$2,IF(J264="SR II",AA264/$T$3,AA264/$T$4)),0)</f>
        <v>24888.768436363567</v>
      </c>
      <c r="AD264" s="17">
        <v>1953971.25</v>
      </c>
      <c r="AE264" s="17">
        <v>474722.66</v>
      </c>
      <c r="AF264" s="17">
        <v>2783494.96</v>
      </c>
      <c r="AG264" s="17">
        <v>607409.54</v>
      </c>
      <c r="AH264" s="17">
        <v>3175405.03</v>
      </c>
      <c r="AI264">
        <v>106.41</v>
      </c>
      <c r="AJ264">
        <v>135.58000000000001</v>
      </c>
      <c r="AK264" s="1">
        <v>6000</v>
      </c>
      <c r="AL264" s="1">
        <v>8134.5</v>
      </c>
    </row>
    <row r="265" spans="1:38" x14ac:dyDescent="0.35">
      <c r="A265" t="s">
        <v>904</v>
      </c>
      <c r="B265" t="s">
        <v>905</v>
      </c>
      <c r="C265" s="2">
        <v>43136</v>
      </c>
      <c r="D265" s="3">
        <v>6.9068493150684933</v>
      </c>
      <c r="E265" s="3" t="s">
        <v>64</v>
      </c>
      <c r="F265" s="3" t="s">
        <v>8</v>
      </c>
      <c r="G265" t="s">
        <v>906</v>
      </c>
      <c r="H265" t="s">
        <v>242</v>
      </c>
      <c r="I265" t="s">
        <v>12</v>
      </c>
      <c r="J265" s="31" t="s">
        <v>9</v>
      </c>
      <c r="K265" s="17">
        <v>4037647.05</v>
      </c>
      <c r="L265" s="17">
        <v>561568.78</v>
      </c>
      <c r="M265" s="26">
        <f t="shared" si="59"/>
        <v>0.13908317716874238</v>
      </c>
      <c r="N265" s="17">
        <v>24256.03</v>
      </c>
      <c r="O265" s="17">
        <v>0</v>
      </c>
      <c r="P265" s="17">
        <v>0</v>
      </c>
      <c r="Q265" s="17">
        <f t="shared" ref="Q265:Q328" si="67">N265-O265-P265</f>
        <v>24256.03</v>
      </c>
      <c r="R265" s="10">
        <f t="shared" ref="R265:R328" si="68">Q265/L265</f>
        <v>4.319333777778743E-2</v>
      </c>
      <c r="S265" s="9">
        <f t="shared" si="60"/>
        <v>0.75</v>
      </c>
      <c r="T265" s="17">
        <f t="shared" si="61"/>
        <v>21058.829250000003</v>
      </c>
      <c r="U265" s="17">
        <f t="shared" ref="U265:U328" si="69">T265-Q265</f>
        <v>-3197.2007499999963</v>
      </c>
      <c r="V265" s="17" t="str">
        <f t="shared" ref="V265:V328" si="70">IF(U265&gt;0,"Y","N")</f>
        <v>N</v>
      </c>
      <c r="W265" s="17">
        <f t="shared" si="62"/>
        <v>201882.35250000001</v>
      </c>
      <c r="X265" s="17">
        <f t="shared" si="63"/>
        <v>28078.439000000002</v>
      </c>
      <c r="Y265" s="17">
        <f t="shared" si="64"/>
        <v>1474.1180475000003</v>
      </c>
      <c r="Z265" s="17">
        <f t="shared" ref="Z265:Z328" si="71">Y265+T265</f>
        <v>22532.947297500003</v>
      </c>
      <c r="AA265" s="17">
        <f t="shared" si="58"/>
        <v>-1723.0827024999962</v>
      </c>
      <c r="AB265" s="17">
        <f t="shared" si="65"/>
        <v>176983.78538409938</v>
      </c>
      <c r="AC265" s="17">
        <f t="shared" si="66"/>
        <v>24615.467178571373</v>
      </c>
      <c r="AD265" s="17">
        <v>2144719.64</v>
      </c>
      <c r="AE265" s="17">
        <v>483982.65</v>
      </c>
      <c r="AF265" s="17">
        <v>3154197.78</v>
      </c>
      <c r="AG265" s="17">
        <v>576690.28</v>
      </c>
      <c r="AH265" s="17">
        <v>4863170.3</v>
      </c>
      <c r="AI265">
        <v>83.02</v>
      </c>
      <c r="AJ265">
        <v>0</v>
      </c>
      <c r="AK265" s="1">
        <v>6000</v>
      </c>
      <c r="AL265" s="1">
        <v>0</v>
      </c>
    </row>
    <row r="266" spans="1:38" x14ac:dyDescent="0.35">
      <c r="A266" t="s">
        <v>907</v>
      </c>
      <c r="B266" t="s">
        <v>908</v>
      </c>
      <c r="C266" s="2">
        <v>44991</v>
      </c>
      <c r="D266" s="3">
        <v>1.8246575342465754</v>
      </c>
      <c r="E266" s="3" t="s">
        <v>64</v>
      </c>
      <c r="F266" s="3" t="s">
        <v>8</v>
      </c>
      <c r="G266" t="s">
        <v>909</v>
      </c>
      <c r="H266" t="s">
        <v>374</v>
      </c>
      <c r="I266" t="s">
        <v>12</v>
      </c>
      <c r="J266" t="s">
        <v>12</v>
      </c>
      <c r="K266" s="17">
        <v>1223756.94</v>
      </c>
      <c r="L266" s="17">
        <v>273728.62</v>
      </c>
      <c r="M266" s="10">
        <f t="shared" si="59"/>
        <v>0.22367891127138367</v>
      </c>
      <c r="N266" s="17">
        <v>16201.220000000001</v>
      </c>
      <c r="O266" s="17">
        <v>2038.54</v>
      </c>
      <c r="P266" s="17">
        <v>0</v>
      </c>
      <c r="Q266" s="17">
        <f t="shared" si="67"/>
        <v>14162.68</v>
      </c>
      <c r="R266" s="10">
        <f t="shared" si="68"/>
        <v>5.1739858258153644E-2</v>
      </c>
      <c r="S266" s="9">
        <f t="shared" si="60"/>
        <v>0.75</v>
      </c>
      <c r="T266" s="17">
        <f t="shared" si="61"/>
        <v>14370.752550000001</v>
      </c>
      <c r="U266" s="17">
        <f t="shared" si="69"/>
        <v>208.07255000000077</v>
      </c>
      <c r="V266" s="17" t="str">
        <f t="shared" si="70"/>
        <v>Y</v>
      </c>
      <c r="W266" s="17">
        <f t="shared" si="62"/>
        <v>97900.555200000003</v>
      </c>
      <c r="X266" s="17">
        <f t="shared" si="63"/>
        <v>21898.2896</v>
      </c>
      <c r="Y266" s="17">
        <f t="shared" si="64"/>
        <v>1806.608892</v>
      </c>
      <c r="Z266" s="17">
        <f t="shared" si="71"/>
        <v>16177.361442000001</v>
      </c>
      <c r="AA266" s="17">
        <f t="shared" si="58"/>
        <v>-23.858557999999903</v>
      </c>
      <c r="AB266" s="17">
        <f t="shared" si="65"/>
        <v>969.67559697671629</v>
      </c>
      <c r="AC266" s="17">
        <f t="shared" si="66"/>
        <v>216.89598181818093</v>
      </c>
      <c r="AD266" s="17">
        <v>0</v>
      </c>
      <c r="AE266" s="17">
        <v>0</v>
      </c>
      <c r="AF266" s="17">
        <v>347674.23</v>
      </c>
      <c r="AG266" s="17">
        <v>86769.66</v>
      </c>
      <c r="AH266" s="17">
        <v>1192295.3799999999</v>
      </c>
      <c r="AI266">
        <v>102.64</v>
      </c>
      <c r="AJ266">
        <v>113.2</v>
      </c>
      <c r="AK266" s="1">
        <v>6000</v>
      </c>
      <c r="AL266" s="1">
        <v>6792</v>
      </c>
    </row>
    <row r="267" spans="1:38" x14ac:dyDescent="0.35">
      <c r="A267" t="s">
        <v>910</v>
      </c>
      <c r="B267" t="s">
        <v>911</v>
      </c>
      <c r="C267" s="2">
        <v>39231</v>
      </c>
      <c r="D267" s="3">
        <v>17.605479452054794</v>
      </c>
      <c r="E267" s="3" t="s">
        <v>64</v>
      </c>
      <c r="F267" s="3" t="s">
        <v>8</v>
      </c>
      <c r="G267" t="s">
        <v>912</v>
      </c>
      <c r="H267" t="s">
        <v>254</v>
      </c>
      <c r="I267" t="s">
        <v>12</v>
      </c>
      <c r="J267" t="s">
        <v>12</v>
      </c>
      <c r="K267" s="17">
        <v>2657884.2200000002</v>
      </c>
      <c r="L267" s="17">
        <v>624416.13</v>
      </c>
      <c r="M267" s="10">
        <f t="shared" si="59"/>
        <v>0.23492977056765849</v>
      </c>
      <c r="N267" s="17">
        <v>39815.360000000001</v>
      </c>
      <c r="O267" s="17">
        <v>0</v>
      </c>
      <c r="P267" s="17">
        <v>0</v>
      </c>
      <c r="Q267" s="17">
        <f t="shared" si="67"/>
        <v>39815.360000000001</v>
      </c>
      <c r="R267" s="10">
        <f t="shared" si="68"/>
        <v>6.3764143953167901E-2</v>
      </c>
      <c r="S267" s="9">
        <f t="shared" si="60"/>
        <v>0.75</v>
      </c>
      <c r="T267" s="17">
        <f t="shared" si="61"/>
        <v>32781.846825000001</v>
      </c>
      <c r="U267" s="17">
        <f t="shared" si="69"/>
        <v>-7033.513175</v>
      </c>
      <c r="V267" s="17" t="str">
        <f t="shared" si="70"/>
        <v>N</v>
      </c>
      <c r="W267" s="17">
        <f t="shared" si="62"/>
        <v>212630.73760000002</v>
      </c>
      <c r="X267" s="17">
        <f t="shared" si="63"/>
        <v>49953.290399999998</v>
      </c>
      <c r="Y267" s="17">
        <f t="shared" si="64"/>
        <v>4121.1464580000002</v>
      </c>
      <c r="Z267" s="17">
        <f t="shared" si="71"/>
        <v>36902.993283000003</v>
      </c>
      <c r="AA267" s="17">
        <f t="shared" si="58"/>
        <v>-2912.3667169999972</v>
      </c>
      <c r="AB267" s="17">
        <f t="shared" si="65"/>
        <v>112697.76920848513</v>
      </c>
      <c r="AC267" s="17">
        <f t="shared" si="66"/>
        <v>26476.061063636338</v>
      </c>
      <c r="AD267" s="17">
        <v>2928480.6</v>
      </c>
      <c r="AE267" s="17">
        <v>664374.4</v>
      </c>
      <c r="AF267" s="17">
        <v>2940853.84</v>
      </c>
      <c r="AG267" s="17">
        <v>691949.9</v>
      </c>
      <c r="AH267" s="17">
        <v>3387389.87</v>
      </c>
      <c r="AI267">
        <v>78.459999999999994</v>
      </c>
      <c r="AJ267">
        <v>0</v>
      </c>
      <c r="AK267" s="1">
        <v>6000</v>
      </c>
      <c r="AL267" s="1">
        <v>0</v>
      </c>
    </row>
    <row r="268" spans="1:38" x14ac:dyDescent="0.35">
      <c r="A268" t="s">
        <v>913</v>
      </c>
      <c r="B268" t="s">
        <v>914</v>
      </c>
      <c r="C268" s="2">
        <v>44774</v>
      </c>
      <c r="D268" s="3">
        <v>2.419178082191781</v>
      </c>
      <c r="E268" s="3" t="s">
        <v>64</v>
      </c>
      <c r="F268" s="3" t="s">
        <v>8</v>
      </c>
      <c r="G268" t="s">
        <v>915</v>
      </c>
      <c r="H268" t="s">
        <v>258</v>
      </c>
      <c r="I268" t="s">
        <v>12</v>
      </c>
      <c r="J268" t="s">
        <v>12</v>
      </c>
      <c r="K268" s="17">
        <v>2436750.7200000002</v>
      </c>
      <c r="L268" s="17">
        <v>527725.66</v>
      </c>
      <c r="M268" s="10">
        <f t="shared" si="59"/>
        <v>0.21656940764133639</v>
      </c>
      <c r="N268" s="17">
        <v>29262.620000000003</v>
      </c>
      <c r="O268" s="17">
        <v>580.38</v>
      </c>
      <c r="P268" s="17">
        <v>1171.7394553499907</v>
      </c>
      <c r="Q268" s="17">
        <f t="shared" si="67"/>
        <v>27510.500544650011</v>
      </c>
      <c r="R268" s="10">
        <f t="shared" si="68"/>
        <v>5.2130306767061527E-2</v>
      </c>
      <c r="S268" s="9">
        <f t="shared" si="60"/>
        <v>0.75</v>
      </c>
      <c r="T268" s="17">
        <f t="shared" si="61"/>
        <v>27705.597150000001</v>
      </c>
      <c r="U268" s="17">
        <f t="shared" si="69"/>
        <v>195.09660534999057</v>
      </c>
      <c r="V268" s="17" t="str">
        <f t="shared" si="70"/>
        <v>Y</v>
      </c>
      <c r="W268" s="17">
        <f t="shared" si="62"/>
        <v>194940.05760000003</v>
      </c>
      <c r="X268" s="17">
        <f t="shared" si="63"/>
        <v>42218.052800000005</v>
      </c>
      <c r="Y268" s="17">
        <f t="shared" si="64"/>
        <v>3482.9893560000005</v>
      </c>
      <c r="Z268" s="17">
        <f t="shared" si="71"/>
        <v>31188.586506000003</v>
      </c>
      <c r="AA268" s="17">
        <f t="shared" si="58"/>
        <v>1925.9665060000007</v>
      </c>
      <c r="AB268" s="17">
        <f t="shared" si="65"/>
        <v>0</v>
      </c>
      <c r="AC268" s="17">
        <f t="shared" si="66"/>
        <v>0</v>
      </c>
      <c r="AD268" s="17">
        <v>207790.52</v>
      </c>
      <c r="AE268" s="17">
        <v>65625.86</v>
      </c>
      <c r="AF268" s="17">
        <v>1513905.01</v>
      </c>
      <c r="AG268" s="17">
        <v>348098.32</v>
      </c>
      <c r="AH268" s="17">
        <v>2608021.58</v>
      </c>
      <c r="AI268">
        <v>93.43</v>
      </c>
      <c r="AJ268">
        <v>0</v>
      </c>
      <c r="AK268" s="1">
        <v>6000</v>
      </c>
      <c r="AL268" s="1">
        <v>0</v>
      </c>
    </row>
    <row r="269" spans="1:38" x14ac:dyDescent="0.35">
      <c r="A269" t="s">
        <v>916</v>
      </c>
      <c r="B269" t="s">
        <v>917</v>
      </c>
      <c r="C269" s="2">
        <v>44655</v>
      </c>
      <c r="D269" s="3">
        <v>2.7452054794520548</v>
      </c>
      <c r="E269" s="3" t="s">
        <v>64</v>
      </c>
      <c r="F269" s="3" t="s">
        <v>8</v>
      </c>
      <c r="G269" t="s">
        <v>918</v>
      </c>
      <c r="H269" t="s">
        <v>286</v>
      </c>
      <c r="I269" t="s">
        <v>12</v>
      </c>
      <c r="J269" t="s">
        <v>12</v>
      </c>
      <c r="K269" s="17">
        <v>1671436.19</v>
      </c>
      <c r="L269" s="17">
        <v>410195.18999999994</v>
      </c>
      <c r="M269" s="10">
        <f t="shared" si="59"/>
        <v>0.24541480701096938</v>
      </c>
      <c r="N269" s="17">
        <v>27500.75</v>
      </c>
      <c r="O269" s="17">
        <v>0</v>
      </c>
      <c r="P269" s="17">
        <v>2563.7805862500009</v>
      </c>
      <c r="Q269" s="17">
        <f t="shared" si="67"/>
        <v>24936.969413749997</v>
      </c>
      <c r="R269" s="10">
        <f t="shared" si="68"/>
        <v>6.0792934733705679E-2</v>
      </c>
      <c r="S269" s="9">
        <f t="shared" si="60"/>
        <v>1</v>
      </c>
      <c r="T269" s="17">
        <f t="shared" si="61"/>
        <v>28713.6633</v>
      </c>
      <c r="U269" s="17">
        <f t="shared" si="69"/>
        <v>3776.6938862500028</v>
      </c>
      <c r="V269" s="17" t="str">
        <f t="shared" si="70"/>
        <v>Y</v>
      </c>
      <c r="W269" s="17">
        <f t="shared" si="62"/>
        <v>133714.8952</v>
      </c>
      <c r="X269" s="17">
        <f t="shared" si="63"/>
        <v>32815.615199999993</v>
      </c>
      <c r="Y269" s="17">
        <f t="shared" si="64"/>
        <v>3609.7176719999993</v>
      </c>
      <c r="Z269" s="17">
        <f t="shared" si="71"/>
        <v>32323.380971999999</v>
      </c>
      <c r="AA269" s="17">
        <f t="shared" si="58"/>
        <v>4822.630971999999</v>
      </c>
      <c r="AB269" s="17">
        <f t="shared" si="65"/>
        <v>0</v>
      </c>
      <c r="AC269" s="17">
        <f t="shared" si="66"/>
        <v>0</v>
      </c>
      <c r="AD269" s="17">
        <v>35131.019999999997</v>
      </c>
      <c r="AE269" s="17">
        <v>8344.31</v>
      </c>
      <c r="AF269" s="17">
        <v>544791.51</v>
      </c>
      <c r="AG269" s="17">
        <v>134358.60999999999</v>
      </c>
      <c r="AH269" s="17">
        <v>789291.92</v>
      </c>
      <c r="AI269">
        <v>211.76</v>
      </c>
      <c r="AJ269">
        <v>200</v>
      </c>
      <c r="AK269" s="1">
        <v>6000</v>
      </c>
      <c r="AL269" s="1">
        <v>12000</v>
      </c>
    </row>
    <row r="270" spans="1:38" x14ac:dyDescent="0.35">
      <c r="A270" t="s">
        <v>919</v>
      </c>
      <c r="B270" t="s">
        <v>920</v>
      </c>
      <c r="C270" s="2">
        <v>45166</v>
      </c>
      <c r="D270" s="3">
        <v>1.3452054794520547</v>
      </c>
      <c r="E270" s="3" t="s">
        <v>64</v>
      </c>
      <c r="F270" s="3" t="s">
        <v>8</v>
      </c>
      <c r="G270" t="s">
        <v>921</v>
      </c>
      <c r="H270" t="s">
        <v>374</v>
      </c>
      <c r="I270" t="s">
        <v>12</v>
      </c>
      <c r="J270" t="s">
        <v>12</v>
      </c>
      <c r="K270" s="17">
        <v>836452.82</v>
      </c>
      <c r="L270" s="17">
        <v>124431.04000000001</v>
      </c>
      <c r="M270" s="10">
        <f t="shared" si="59"/>
        <v>0.14876038077078874</v>
      </c>
      <c r="N270" s="17">
        <v>26742.31</v>
      </c>
      <c r="O270" s="17">
        <v>22150.04</v>
      </c>
      <c r="P270" s="17">
        <v>0</v>
      </c>
      <c r="Q270" s="17">
        <f t="shared" si="67"/>
        <v>4592.2700000000004</v>
      </c>
      <c r="R270" s="10">
        <f t="shared" si="68"/>
        <v>3.6906144961900186E-2</v>
      </c>
      <c r="S270" s="9">
        <f t="shared" si="60"/>
        <v>0.75</v>
      </c>
      <c r="T270" s="17">
        <f t="shared" si="61"/>
        <v>6532.629600000002</v>
      </c>
      <c r="U270" s="17">
        <f t="shared" si="69"/>
        <v>1940.3596000000016</v>
      </c>
      <c r="V270" s="17" t="str">
        <f t="shared" si="70"/>
        <v>Y</v>
      </c>
      <c r="W270" s="17">
        <f t="shared" si="62"/>
        <v>66916.225599999991</v>
      </c>
      <c r="X270" s="17">
        <f t="shared" si="63"/>
        <v>9954.4831999999988</v>
      </c>
      <c r="Y270" s="17">
        <f t="shared" si="64"/>
        <v>821.24486399999989</v>
      </c>
      <c r="Z270" s="17">
        <f t="shared" si="71"/>
        <v>7353.8744640000023</v>
      </c>
      <c r="AA270" s="17">
        <f t="shared" si="58"/>
        <v>-19388.435535999997</v>
      </c>
      <c r="AB270" s="17">
        <f t="shared" si="65"/>
        <v>1184848.4385389404</v>
      </c>
      <c r="AC270" s="17">
        <f t="shared" si="66"/>
        <v>176258.50487272724</v>
      </c>
      <c r="AD270" s="17">
        <v>0</v>
      </c>
      <c r="AE270" s="17">
        <v>0</v>
      </c>
      <c r="AF270" s="17">
        <v>6621.82</v>
      </c>
      <c r="AG270" s="17">
        <v>1724.82</v>
      </c>
      <c r="AH270" s="17">
        <v>603866.9</v>
      </c>
      <c r="AI270">
        <v>138.52000000000001</v>
      </c>
      <c r="AJ270">
        <v>200</v>
      </c>
      <c r="AK270" s="1">
        <v>6000</v>
      </c>
      <c r="AL270" s="1">
        <v>12000</v>
      </c>
    </row>
    <row r="271" spans="1:38" x14ac:dyDescent="0.35">
      <c r="A271" t="s">
        <v>922</v>
      </c>
      <c r="B271" t="s">
        <v>923</v>
      </c>
      <c r="C271" s="2">
        <v>45341</v>
      </c>
      <c r="D271" s="3">
        <v>0.86575342465753424</v>
      </c>
      <c r="E271" s="3" t="s">
        <v>64</v>
      </c>
      <c r="F271" s="3" t="s">
        <v>14</v>
      </c>
      <c r="G271" t="s">
        <v>924</v>
      </c>
      <c r="H271" t="s">
        <v>234</v>
      </c>
      <c r="I271" t="s">
        <v>16</v>
      </c>
      <c r="J271" t="s">
        <v>16</v>
      </c>
      <c r="K271" s="17">
        <v>528407.49</v>
      </c>
      <c r="L271" s="17">
        <v>168435.91</v>
      </c>
      <c r="M271" s="10">
        <f t="shared" si="59"/>
        <v>0.31876139757216537</v>
      </c>
      <c r="N271" s="17">
        <v>13542.650000000001</v>
      </c>
      <c r="O271" s="17">
        <v>2585.87</v>
      </c>
      <c r="P271" s="17">
        <v>0</v>
      </c>
      <c r="Q271" s="17">
        <f t="shared" si="67"/>
        <v>10956.780000000002</v>
      </c>
      <c r="R271" s="10">
        <f t="shared" si="68"/>
        <v>6.5050142810995595E-2</v>
      </c>
      <c r="S271" s="9">
        <f t="shared" si="60"/>
        <v>1.2</v>
      </c>
      <c r="T271" s="17">
        <f t="shared" si="61"/>
        <v>24254.77104</v>
      </c>
      <c r="U271" s="17">
        <f t="shared" si="69"/>
        <v>13297.991039999997</v>
      </c>
      <c r="V271" s="17" t="str">
        <f t="shared" si="70"/>
        <v>Y</v>
      </c>
      <c r="W271" s="17">
        <f t="shared" si="62"/>
        <v>36988.524300000005</v>
      </c>
      <c r="X271" s="17">
        <f t="shared" si="63"/>
        <v>11790.513700000001</v>
      </c>
      <c r="Y271" s="17">
        <f t="shared" si="64"/>
        <v>2546.7509592000001</v>
      </c>
      <c r="Z271" s="17">
        <f t="shared" si="71"/>
        <v>26801.521999199998</v>
      </c>
      <c r="AA271" s="17">
        <f t="shared" ref="AA271:AA334" si="72">Z271-N271</f>
        <v>13258.871999199997</v>
      </c>
      <c r="AB271" s="17">
        <f t="shared" si="65"/>
        <v>0</v>
      </c>
      <c r="AC271" s="17">
        <f t="shared" si="66"/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867785.58</v>
      </c>
      <c r="AI271">
        <v>60.89</v>
      </c>
      <c r="AJ271">
        <v>0</v>
      </c>
      <c r="AK271" s="1">
        <v>6000</v>
      </c>
      <c r="AL271" s="1">
        <v>0</v>
      </c>
    </row>
    <row r="272" spans="1:38" x14ac:dyDescent="0.35">
      <c r="A272" t="s">
        <v>925</v>
      </c>
      <c r="B272" t="s">
        <v>926</v>
      </c>
      <c r="C272" s="2">
        <v>45355</v>
      </c>
      <c r="D272" s="3">
        <v>0.82739726027397265</v>
      </c>
      <c r="E272" s="3" t="s">
        <v>64</v>
      </c>
      <c r="F272" s="3" t="s">
        <v>14</v>
      </c>
      <c r="G272" t="s">
        <v>927</v>
      </c>
      <c r="H272" t="s">
        <v>928</v>
      </c>
      <c r="I272" t="s">
        <v>16</v>
      </c>
      <c r="J272" t="s">
        <v>16</v>
      </c>
      <c r="K272" s="17">
        <v>349115.58</v>
      </c>
      <c r="L272" s="17">
        <v>124123.09999999999</v>
      </c>
      <c r="M272" s="10">
        <f t="shared" si="59"/>
        <v>0.35553583715742504</v>
      </c>
      <c r="N272" s="17">
        <v>37500</v>
      </c>
      <c r="O272" s="17">
        <v>29541.74</v>
      </c>
      <c r="P272" s="17">
        <v>3118.2753794811433</v>
      </c>
      <c r="Q272" s="17">
        <f t="shared" si="67"/>
        <v>4839.9846205188551</v>
      </c>
      <c r="R272" s="10">
        <f t="shared" si="68"/>
        <v>3.8993423629597193E-2</v>
      </c>
      <c r="S272" s="9">
        <f t="shared" si="60"/>
        <v>1.2</v>
      </c>
      <c r="T272" s="17">
        <f t="shared" si="61"/>
        <v>17873.7264</v>
      </c>
      <c r="U272" s="17">
        <f t="shared" si="69"/>
        <v>13033.741779481144</v>
      </c>
      <c r="V272" s="17" t="str">
        <f t="shared" si="70"/>
        <v>Y</v>
      </c>
      <c r="W272" s="17">
        <f t="shared" si="62"/>
        <v>24438.090600000003</v>
      </c>
      <c r="X272" s="17">
        <f t="shared" si="63"/>
        <v>8688.6170000000002</v>
      </c>
      <c r="Y272" s="17">
        <f t="shared" si="64"/>
        <v>1876.7412719999998</v>
      </c>
      <c r="Z272" s="17">
        <f t="shared" si="71"/>
        <v>19750.467671999999</v>
      </c>
      <c r="AA272" s="17">
        <f t="shared" si="72"/>
        <v>-17749.532328000001</v>
      </c>
      <c r="AB272" s="17">
        <f t="shared" si="65"/>
        <v>277351.82400099718</v>
      </c>
      <c r="AC272" s="17">
        <f t="shared" si="66"/>
        <v>98608.512933333346</v>
      </c>
      <c r="AD272" s="17">
        <v>0</v>
      </c>
      <c r="AE272" s="17">
        <v>0</v>
      </c>
      <c r="AF272" s="17">
        <v>0</v>
      </c>
      <c r="AG272" s="17">
        <v>0</v>
      </c>
      <c r="AH272" s="17">
        <v>720081.61</v>
      </c>
      <c r="AI272">
        <v>48.48</v>
      </c>
      <c r="AJ272">
        <v>0</v>
      </c>
      <c r="AK272" s="1">
        <v>6000</v>
      </c>
      <c r="AL272" s="1">
        <v>0</v>
      </c>
    </row>
    <row r="273" spans="1:38" x14ac:dyDescent="0.35">
      <c r="A273" t="s">
        <v>929</v>
      </c>
      <c r="B273" t="s">
        <v>930</v>
      </c>
      <c r="C273" s="2">
        <v>45460</v>
      </c>
      <c r="D273" s="3">
        <v>0.53972602739726028</v>
      </c>
      <c r="E273" s="3" t="s">
        <v>64</v>
      </c>
      <c r="F273" s="3" t="s">
        <v>14</v>
      </c>
      <c r="G273" t="s">
        <v>931</v>
      </c>
      <c r="H273" t="s">
        <v>290</v>
      </c>
      <c r="I273" t="s">
        <v>16</v>
      </c>
      <c r="J273" t="s">
        <v>16</v>
      </c>
      <c r="K273" s="17">
        <v>423153</v>
      </c>
      <c r="L273" s="17">
        <v>118268.86000000002</v>
      </c>
      <c r="M273" s="10">
        <f t="shared" si="59"/>
        <v>0.27949432002136348</v>
      </c>
      <c r="N273" s="17">
        <v>9702.99</v>
      </c>
      <c r="O273" s="17">
        <v>1882.94</v>
      </c>
      <c r="P273" s="17">
        <v>0</v>
      </c>
      <c r="Q273" s="17">
        <f t="shared" si="67"/>
        <v>7820.0499999999993</v>
      </c>
      <c r="R273" s="10">
        <f t="shared" si="68"/>
        <v>6.6120955253986535E-2</v>
      </c>
      <c r="S273" s="9">
        <f t="shared" si="60"/>
        <v>1</v>
      </c>
      <c r="T273" s="17">
        <f t="shared" si="61"/>
        <v>14192.263200000001</v>
      </c>
      <c r="U273" s="17">
        <f t="shared" si="69"/>
        <v>6372.213200000002</v>
      </c>
      <c r="V273" s="17" t="str">
        <f t="shared" si="70"/>
        <v>Y</v>
      </c>
      <c r="W273" s="17">
        <f t="shared" si="62"/>
        <v>29620.710000000003</v>
      </c>
      <c r="X273" s="17">
        <f t="shared" si="63"/>
        <v>8278.8202000000019</v>
      </c>
      <c r="Y273" s="17">
        <f t="shared" si="64"/>
        <v>1490.1876360000003</v>
      </c>
      <c r="Z273" s="17">
        <f t="shared" si="71"/>
        <v>15682.450836000002</v>
      </c>
      <c r="AA273" s="17">
        <f t="shared" si="72"/>
        <v>5979.460836000002</v>
      </c>
      <c r="AB273" s="17">
        <f t="shared" si="65"/>
        <v>0</v>
      </c>
      <c r="AC273" s="17">
        <f t="shared" si="66"/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386662.09</v>
      </c>
      <c r="AI273">
        <v>109.44</v>
      </c>
      <c r="AJ273">
        <v>158.30000000000001</v>
      </c>
      <c r="AK273" s="1">
        <v>6000</v>
      </c>
      <c r="AL273" s="1">
        <v>5126.317808219178</v>
      </c>
    </row>
    <row r="274" spans="1:38" x14ac:dyDescent="0.35">
      <c r="A274" t="s">
        <v>932</v>
      </c>
      <c r="B274" t="s">
        <v>933</v>
      </c>
      <c r="C274" s="2">
        <v>45369</v>
      </c>
      <c r="D274" s="3">
        <v>0.78904109589041094</v>
      </c>
      <c r="E274" s="3" t="s">
        <v>64</v>
      </c>
      <c r="F274" s="3" t="s">
        <v>14</v>
      </c>
      <c r="G274" t="s">
        <v>934</v>
      </c>
      <c r="H274" t="s">
        <v>234</v>
      </c>
      <c r="I274" t="s">
        <v>16</v>
      </c>
      <c r="J274" t="s">
        <v>16</v>
      </c>
      <c r="K274" s="17">
        <v>533696.11</v>
      </c>
      <c r="L274" s="17">
        <v>172650.19000000003</v>
      </c>
      <c r="M274" s="10">
        <f t="shared" si="59"/>
        <v>0.32349906016740509</v>
      </c>
      <c r="N274" s="17">
        <v>51954.79</v>
      </c>
      <c r="O274" s="17">
        <v>39022.92</v>
      </c>
      <c r="P274" s="17">
        <v>0</v>
      </c>
      <c r="Q274" s="17">
        <f t="shared" si="67"/>
        <v>12931.870000000003</v>
      </c>
      <c r="R274" s="10">
        <f t="shared" si="68"/>
        <v>7.4902147515736886E-2</v>
      </c>
      <c r="S274" s="9">
        <f t="shared" si="60"/>
        <v>1.2</v>
      </c>
      <c r="T274" s="17">
        <f t="shared" si="61"/>
        <v>24861.627360000002</v>
      </c>
      <c r="U274" s="17">
        <f t="shared" si="69"/>
        <v>11929.75736</v>
      </c>
      <c r="V274" s="17" t="str">
        <f t="shared" si="70"/>
        <v>Y</v>
      </c>
      <c r="W274" s="17">
        <f t="shared" si="62"/>
        <v>37358.727700000003</v>
      </c>
      <c r="X274" s="17">
        <f t="shared" si="63"/>
        <v>12085.513300000004</v>
      </c>
      <c r="Y274" s="17">
        <f t="shared" si="64"/>
        <v>2610.470872800001</v>
      </c>
      <c r="Z274" s="17">
        <f t="shared" si="71"/>
        <v>27472.098232800003</v>
      </c>
      <c r="AA274" s="17">
        <f t="shared" si="72"/>
        <v>-24482.691767199998</v>
      </c>
      <c r="AB274" s="17">
        <f t="shared" si="65"/>
        <v>420449.30267134891</v>
      </c>
      <c r="AC274" s="17">
        <f t="shared" si="66"/>
        <v>136014.95426222222</v>
      </c>
      <c r="AD274" s="17">
        <v>0</v>
      </c>
      <c r="AE274" s="17">
        <v>0</v>
      </c>
      <c r="AF274" s="17">
        <v>0</v>
      </c>
      <c r="AG274" s="17">
        <v>0</v>
      </c>
      <c r="AH274" s="17">
        <v>1470252.5</v>
      </c>
      <c r="AI274">
        <v>36.299999999999997</v>
      </c>
      <c r="AJ274">
        <v>0</v>
      </c>
      <c r="AK274" s="1">
        <v>6000</v>
      </c>
      <c r="AL274" s="1">
        <v>0</v>
      </c>
    </row>
    <row r="275" spans="1:38" x14ac:dyDescent="0.35">
      <c r="A275" t="s">
        <v>935</v>
      </c>
      <c r="B275" t="s">
        <v>936</v>
      </c>
      <c r="C275" s="2">
        <v>45441</v>
      </c>
      <c r="D275" s="3">
        <v>0.59178082191780823</v>
      </c>
      <c r="E275" s="3" t="s">
        <v>64</v>
      </c>
      <c r="F275" s="3" t="s">
        <v>14</v>
      </c>
      <c r="G275" t="s">
        <v>937</v>
      </c>
      <c r="H275" t="s">
        <v>565</v>
      </c>
      <c r="I275" t="s">
        <v>16</v>
      </c>
      <c r="J275" t="s">
        <v>16</v>
      </c>
      <c r="K275" s="17">
        <v>318601.55</v>
      </c>
      <c r="L275" s="17">
        <v>94793.860000000015</v>
      </c>
      <c r="M275" s="10">
        <f t="shared" si="59"/>
        <v>0.29753106976409882</v>
      </c>
      <c r="N275" s="17">
        <v>25558.33</v>
      </c>
      <c r="O275" s="17">
        <v>18816.440000000002</v>
      </c>
      <c r="P275" s="17">
        <v>0</v>
      </c>
      <c r="Q275" s="17">
        <f t="shared" si="67"/>
        <v>6741.8899999999994</v>
      </c>
      <c r="R275" s="10">
        <f t="shared" si="68"/>
        <v>7.1121589520671463E-2</v>
      </c>
      <c r="S275" s="9">
        <f t="shared" si="60"/>
        <v>1.2</v>
      </c>
      <c r="T275" s="17">
        <f t="shared" si="61"/>
        <v>13650.315840000001</v>
      </c>
      <c r="U275" s="17">
        <f t="shared" si="69"/>
        <v>6908.4258400000017</v>
      </c>
      <c r="V275" s="17" t="str">
        <f t="shared" si="70"/>
        <v>Y</v>
      </c>
      <c r="W275" s="17">
        <f t="shared" si="62"/>
        <v>22302.108500000002</v>
      </c>
      <c r="X275" s="17">
        <f t="shared" si="63"/>
        <v>6635.5702000000019</v>
      </c>
      <c r="Y275" s="17">
        <f t="shared" si="64"/>
        <v>1433.2831632000004</v>
      </c>
      <c r="Z275" s="17">
        <f t="shared" si="71"/>
        <v>15083.599003200001</v>
      </c>
      <c r="AA275" s="17">
        <f t="shared" si="72"/>
        <v>-10474.730996800001</v>
      </c>
      <c r="AB275" s="17">
        <f t="shared" si="65"/>
        <v>195586.12829363073</v>
      </c>
      <c r="AC275" s="17">
        <f t="shared" si="66"/>
        <v>58192.949982222228</v>
      </c>
      <c r="AD275" s="17">
        <v>0</v>
      </c>
      <c r="AE275" s="17">
        <v>0</v>
      </c>
      <c r="AF275" s="17">
        <v>0</v>
      </c>
      <c r="AG275" s="17">
        <v>0</v>
      </c>
      <c r="AH275" s="17">
        <v>795600</v>
      </c>
      <c r="AI275">
        <v>40.049999999999997</v>
      </c>
      <c r="AJ275">
        <v>0</v>
      </c>
      <c r="AK275" s="1">
        <v>6000</v>
      </c>
      <c r="AL275" s="1">
        <v>0</v>
      </c>
    </row>
    <row r="276" spans="1:38" x14ac:dyDescent="0.35">
      <c r="A276" t="s">
        <v>938</v>
      </c>
      <c r="B276" t="s">
        <v>939</v>
      </c>
      <c r="C276" s="2">
        <v>45418</v>
      </c>
      <c r="D276" s="3">
        <v>0.65479452054794518</v>
      </c>
      <c r="E276" s="3" t="s">
        <v>64</v>
      </c>
      <c r="F276" s="3" t="s">
        <v>14</v>
      </c>
      <c r="G276" t="s">
        <v>940</v>
      </c>
      <c r="H276" t="s">
        <v>104</v>
      </c>
      <c r="I276" t="s">
        <v>16</v>
      </c>
      <c r="J276" t="s">
        <v>16</v>
      </c>
      <c r="K276" s="17">
        <v>459940.96</v>
      </c>
      <c r="L276" s="17">
        <v>175599.77</v>
      </c>
      <c r="M276" s="10">
        <f t="shared" si="59"/>
        <v>0.38178763204738275</v>
      </c>
      <c r="N276" s="17">
        <v>30000</v>
      </c>
      <c r="O276" s="17">
        <v>18586</v>
      </c>
      <c r="P276" s="17">
        <v>5149.0467865874816</v>
      </c>
      <c r="Q276" s="17">
        <f t="shared" si="67"/>
        <v>6264.9532134125184</v>
      </c>
      <c r="R276" s="10">
        <f t="shared" si="68"/>
        <v>3.5677456829314294E-2</v>
      </c>
      <c r="S276" s="9">
        <f t="shared" si="60"/>
        <v>1.2</v>
      </c>
      <c r="T276" s="17">
        <f t="shared" si="61"/>
        <v>25286.366879999998</v>
      </c>
      <c r="U276" s="17">
        <f t="shared" si="69"/>
        <v>19021.413666587479</v>
      </c>
      <c r="V276" s="17" t="str">
        <f t="shared" si="70"/>
        <v>Y</v>
      </c>
      <c r="W276" s="17">
        <f t="shared" si="62"/>
        <v>32195.867200000004</v>
      </c>
      <c r="X276" s="17">
        <f t="shared" si="63"/>
        <v>12291.983900000001</v>
      </c>
      <c r="Y276" s="17">
        <f t="shared" si="64"/>
        <v>2655.0685223999999</v>
      </c>
      <c r="Z276" s="17">
        <f t="shared" si="71"/>
        <v>27941.435402399999</v>
      </c>
      <c r="AA276" s="17">
        <f t="shared" si="72"/>
        <v>-2058.5645976000014</v>
      </c>
      <c r="AB276" s="17">
        <f t="shared" si="65"/>
        <v>29955.056232013616</v>
      </c>
      <c r="AC276" s="17">
        <f t="shared" si="66"/>
        <v>11436.469986666674</v>
      </c>
      <c r="AD276" s="17">
        <v>0</v>
      </c>
      <c r="AE276" s="17">
        <v>0</v>
      </c>
      <c r="AF276" s="17">
        <v>0</v>
      </c>
      <c r="AG276" s="17">
        <v>0</v>
      </c>
      <c r="AH276" s="17">
        <v>506283.55</v>
      </c>
      <c r="AI276">
        <v>90.85</v>
      </c>
      <c r="AJ276">
        <v>0</v>
      </c>
      <c r="AK276" s="1">
        <v>6000</v>
      </c>
      <c r="AL276" s="1">
        <v>0</v>
      </c>
    </row>
    <row r="277" spans="1:38" x14ac:dyDescent="0.35">
      <c r="A277" t="s">
        <v>941</v>
      </c>
      <c r="B277" t="s">
        <v>942</v>
      </c>
      <c r="C277" s="2">
        <v>45313</v>
      </c>
      <c r="D277" s="3">
        <v>0.94246575342465755</v>
      </c>
      <c r="E277" s="3" t="s">
        <v>64</v>
      </c>
      <c r="F277" s="3" t="s">
        <v>14</v>
      </c>
      <c r="G277" t="s">
        <v>943</v>
      </c>
      <c r="H277" t="s">
        <v>216</v>
      </c>
      <c r="I277" t="s">
        <v>16</v>
      </c>
      <c r="J277" t="s">
        <v>16</v>
      </c>
      <c r="K277" s="17">
        <v>559312.75</v>
      </c>
      <c r="L277" s="17">
        <v>115087.3</v>
      </c>
      <c r="M277" s="10">
        <f t="shared" si="59"/>
        <v>0.20576555782073624</v>
      </c>
      <c r="N277" s="17">
        <v>19999.91</v>
      </c>
      <c r="O277" s="17">
        <v>14155.34</v>
      </c>
      <c r="P277" s="17">
        <v>4773.4120080750145</v>
      </c>
      <c r="Q277" s="17">
        <f t="shared" si="67"/>
        <v>1071.1579919249853</v>
      </c>
      <c r="R277" s="10">
        <f t="shared" si="68"/>
        <v>9.3073518270476874E-3</v>
      </c>
      <c r="S277" s="9">
        <f t="shared" si="60"/>
        <v>0.75</v>
      </c>
      <c r="T277" s="17">
        <f t="shared" si="61"/>
        <v>10357.857</v>
      </c>
      <c r="U277" s="17">
        <f t="shared" si="69"/>
        <v>9286.6990080750147</v>
      </c>
      <c r="V277" s="17" t="str">
        <f t="shared" si="70"/>
        <v>Y</v>
      </c>
      <c r="W277" s="17">
        <f t="shared" si="62"/>
        <v>39151.892500000002</v>
      </c>
      <c r="X277" s="17">
        <f t="shared" si="63"/>
        <v>8056.1109999999999</v>
      </c>
      <c r="Y277" s="17">
        <f t="shared" si="64"/>
        <v>1087.574985</v>
      </c>
      <c r="Z277" s="17">
        <f t="shared" si="71"/>
        <v>11445.431984999999</v>
      </c>
      <c r="AA277" s="17">
        <f t="shared" si="72"/>
        <v>-8554.4780150000006</v>
      </c>
      <c r="AB277" s="17">
        <f t="shared" si="65"/>
        <v>230966.14595973821</v>
      </c>
      <c r="AC277" s="17">
        <f t="shared" si="66"/>
        <v>47524.877861111119</v>
      </c>
      <c r="AD277" s="17">
        <v>0</v>
      </c>
      <c r="AE277" s="17">
        <v>0</v>
      </c>
      <c r="AF277" s="17">
        <v>0</v>
      </c>
      <c r="AG277" s="17">
        <v>0</v>
      </c>
      <c r="AH277" s="17">
        <v>918539.17</v>
      </c>
      <c r="AI277">
        <v>60.89</v>
      </c>
      <c r="AJ277">
        <v>0</v>
      </c>
      <c r="AK277" s="1">
        <v>6000</v>
      </c>
      <c r="AL277" s="1">
        <v>0</v>
      </c>
    </row>
    <row r="278" spans="1:38" x14ac:dyDescent="0.35">
      <c r="A278" t="s">
        <v>944</v>
      </c>
      <c r="B278" t="s">
        <v>945</v>
      </c>
      <c r="C278" s="2">
        <v>45579</v>
      </c>
      <c r="D278" s="3">
        <v>0.21369863013698631</v>
      </c>
      <c r="E278" s="3" t="s">
        <v>64</v>
      </c>
      <c r="F278" s="3" t="s">
        <v>14</v>
      </c>
      <c r="G278" t="s">
        <v>946</v>
      </c>
      <c r="H278" t="s">
        <v>146</v>
      </c>
      <c r="I278" t="s">
        <v>16</v>
      </c>
      <c r="J278" t="s">
        <v>16</v>
      </c>
      <c r="K278" s="17">
        <v>500000</v>
      </c>
      <c r="L278" s="17">
        <v>125000</v>
      </c>
      <c r="M278" s="10">
        <f t="shared" si="59"/>
        <v>0.25</v>
      </c>
      <c r="N278" s="17">
        <v>9000</v>
      </c>
      <c r="O278" s="17">
        <v>9000</v>
      </c>
      <c r="P278" s="17">
        <v>0</v>
      </c>
      <c r="Q278" s="17">
        <f t="shared" si="67"/>
        <v>0</v>
      </c>
      <c r="R278" s="10">
        <f t="shared" si="68"/>
        <v>0</v>
      </c>
      <c r="S278" s="9">
        <f t="shared" si="60"/>
        <v>1</v>
      </c>
      <c r="T278" s="17">
        <f t="shared" si="61"/>
        <v>15000</v>
      </c>
      <c r="U278" s="17">
        <f t="shared" si="69"/>
        <v>15000</v>
      </c>
      <c r="V278" s="17" t="str">
        <f t="shared" si="70"/>
        <v>Y</v>
      </c>
      <c r="W278" s="17">
        <f t="shared" si="62"/>
        <v>35000</v>
      </c>
      <c r="X278" s="17">
        <f t="shared" si="63"/>
        <v>8750</v>
      </c>
      <c r="Y278" s="17">
        <f t="shared" si="64"/>
        <v>1575</v>
      </c>
      <c r="Z278" s="17">
        <f t="shared" si="71"/>
        <v>16575</v>
      </c>
      <c r="AA278" s="17">
        <f t="shared" si="72"/>
        <v>7575</v>
      </c>
      <c r="AB278" s="17">
        <f t="shared" si="65"/>
        <v>0</v>
      </c>
      <c r="AC278" s="17">
        <f t="shared" si="66"/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>
        <v>0</v>
      </c>
      <c r="AJ278">
        <v>0</v>
      </c>
      <c r="AK278" s="1">
        <v>0</v>
      </c>
      <c r="AL278" s="1">
        <v>0</v>
      </c>
    </row>
    <row r="279" spans="1:38" x14ac:dyDescent="0.35">
      <c r="A279" t="s">
        <v>947</v>
      </c>
      <c r="B279" t="s">
        <v>948</v>
      </c>
      <c r="C279" s="2">
        <v>45323</v>
      </c>
      <c r="D279" s="3">
        <v>0.91506849315068495</v>
      </c>
      <c r="E279" s="3" t="s">
        <v>64</v>
      </c>
      <c r="F279" s="3" t="s">
        <v>14</v>
      </c>
      <c r="G279" t="s">
        <v>949</v>
      </c>
      <c r="H279" t="s">
        <v>230</v>
      </c>
      <c r="I279" t="s">
        <v>16</v>
      </c>
      <c r="J279" t="s">
        <v>16</v>
      </c>
      <c r="K279" s="17">
        <v>244062</v>
      </c>
      <c r="L279" s="17">
        <v>54869.070000000007</v>
      </c>
      <c r="M279" s="10">
        <f t="shared" si="59"/>
        <v>0.22481611229933379</v>
      </c>
      <c r="N279" s="17">
        <v>32999.99</v>
      </c>
      <c r="O279" s="17">
        <v>30201.509999999995</v>
      </c>
      <c r="P279" s="17">
        <v>1289.433682679999</v>
      </c>
      <c r="Q279" s="17">
        <f t="shared" si="67"/>
        <v>1509.0463173200042</v>
      </c>
      <c r="R279" s="10">
        <f t="shared" si="68"/>
        <v>2.7502677142514059E-2</v>
      </c>
      <c r="S279" s="9">
        <f t="shared" si="60"/>
        <v>0.75</v>
      </c>
      <c r="T279" s="17">
        <f t="shared" si="61"/>
        <v>4938.2163</v>
      </c>
      <c r="U279" s="17">
        <f t="shared" si="69"/>
        <v>3429.1699826799959</v>
      </c>
      <c r="V279" s="17" t="str">
        <f t="shared" si="70"/>
        <v>Y</v>
      </c>
      <c r="W279" s="17">
        <f t="shared" si="62"/>
        <v>17084.34</v>
      </c>
      <c r="X279" s="17">
        <f t="shared" si="63"/>
        <v>3840.8349000000003</v>
      </c>
      <c r="Y279" s="17">
        <f t="shared" si="64"/>
        <v>518.51271150000002</v>
      </c>
      <c r="Z279" s="17">
        <f t="shared" si="71"/>
        <v>5456.7290114999996</v>
      </c>
      <c r="AA279" s="17">
        <f t="shared" si="72"/>
        <v>-27543.260988499998</v>
      </c>
      <c r="AB279" s="17">
        <f t="shared" si="65"/>
        <v>680636.78816329758</v>
      </c>
      <c r="AC279" s="17">
        <f t="shared" si="66"/>
        <v>153018.11660277777</v>
      </c>
      <c r="AD279" s="17">
        <v>0</v>
      </c>
      <c r="AE279" s="17">
        <v>0</v>
      </c>
      <c r="AF279" s="17">
        <v>0</v>
      </c>
      <c r="AG279" s="17">
        <v>0</v>
      </c>
      <c r="AH279" s="17">
        <v>883421.62</v>
      </c>
      <c r="AI279">
        <v>27.63</v>
      </c>
      <c r="AJ279">
        <v>0</v>
      </c>
      <c r="AK279" s="1">
        <v>6000</v>
      </c>
      <c r="AL279" s="1">
        <v>0</v>
      </c>
    </row>
    <row r="280" spans="1:38" x14ac:dyDescent="0.35">
      <c r="A280" t="s">
        <v>950</v>
      </c>
      <c r="B280" t="s">
        <v>951</v>
      </c>
      <c r="C280" s="2">
        <v>45488</v>
      </c>
      <c r="D280" s="3">
        <v>0.46301369863013697</v>
      </c>
      <c r="E280" s="3" t="s">
        <v>64</v>
      </c>
      <c r="F280" s="3" t="s">
        <v>14</v>
      </c>
      <c r="G280" t="s">
        <v>952</v>
      </c>
      <c r="H280" t="s">
        <v>743</v>
      </c>
      <c r="I280" t="s">
        <v>16</v>
      </c>
      <c r="J280" t="s">
        <v>16</v>
      </c>
      <c r="K280" s="17">
        <v>437670.06</v>
      </c>
      <c r="L280" s="17">
        <v>119279.15</v>
      </c>
      <c r="M280" s="10">
        <f t="shared" si="59"/>
        <v>0.27253212157121276</v>
      </c>
      <c r="N280" s="17">
        <v>11775.47</v>
      </c>
      <c r="O280" s="17">
        <v>3717.41</v>
      </c>
      <c r="P280" s="17">
        <v>0</v>
      </c>
      <c r="Q280" s="17">
        <f t="shared" si="67"/>
        <v>8058.0599999999995</v>
      </c>
      <c r="R280" s="10">
        <f t="shared" si="68"/>
        <v>6.7556316422442642E-2</v>
      </c>
      <c r="S280" s="9">
        <f t="shared" si="60"/>
        <v>1</v>
      </c>
      <c r="T280" s="17">
        <f t="shared" si="61"/>
        <v>14313.498</v>
      </c>
      <c r="U280" s="17">
        <f t="shared" si="69"/>
        <v>6255.4380000000001</v>
      </c>
      <c r="V280" s="17" t="str">
        <f t="shared" si="70"/>
        <v>Y</v>
      </c>
      <c r="W280" s="17">
        <f t="shared" si="62"/>
        <v>30636.904200000004</v>
      </c>
      <c r="X280" s="17">
        <f t="shared" si="63"/>
        <v>8349.5404999999992</v>
      </c>
      <c r="Y280" s="17">
        <f t="shared" si="64"/>
        <v>1502.9172899999999</v>
      </c>
      <c r="Z280" s="17">
        <f t="shared" si="71"/>
        <v>15816.415289999999</v>
      </c>
      <c r="AA280" s="17">
        <f t="shared" si="72"/>
        <v>4040.9452899999997</v>
      </c>
      <c r="AB280" s="17">
        <f t="shared" si="65"/>
        <v>0</v>
      </c>
      <c r="AC280" s="17">
        <f t="shared" si="66"/>
        <v>0</v>
      </c>
      <c r="AD280" s="17">
        <v>0</v>
      </c>
      <c r="AE280" s="17">
        <v>0</v>
      </c>
      <c r="AF280" s="17">
        <v>0</v>
      </c>
      <c r="AG280" s="17">
        <v>0</v>
      </c>
      <c r="AH280" s="17">
        <v>613851.59</v>
      </c>
      <c r="AI280">
        <v>71.3</v>
      </c>
      <c r="AJ280">
        <v>0</v>
      </c>
      <c r="AK280" s="1">
        <v>6000</v>
      </c>
      <c r="AL280" s="1">
        <v>0</v>
      </c>
    </row>
    <row r="281" spans="1:38" x14ac:dyDescent="0.35">
      <c r="A281" t="s">
        <v>953</v>
      </c>
      <c r="B281" t="s">
        <v>954</v>
      </c>
      <c r="C281" s="2">
        <v>45614</v>
      </c>
      <c r="D281" s="3">
        <v>0.11780821917808219</v>
      </c>
      <c r="E281" s="3" t="s">
        <v>64</v>
      </c>
      <c r="F281" s="3" t="s">
        <v>14</v>
      </c>
      <c r="G281" t="s">
        <v>955</v>
      </c>
      <c r="H281" t="s">
        <v>73</v>
      </c>
      <c r="I281" t="s">
        <v>16</v>
      </c>
      <c r="J281" t="s">
        <v>16</v>
      </c>
      <c r="K281" s="17">
        <v>500000</v>
      </c>
      <c r="L281" s="17">
        <v>125000</v>
      </c>
      <c r="M281" s="10">
        <f t="shared" si="59"/>
        <v>0.25</v>
      </c>
      <c r="N281" s="17">
        <v>11000</v>
      </c>
      <c r="O281" s="17">
        <v>11000</v>
      </c>
      <c r="P281" s="17">
        <v>0</v>
      </c>
      <c r="Q281" s="17">
        <f t="shared" si="67"/>
        <v>0</v>
      </c>
      <c r="R281" s="10">
        <f t="shared" si="68"/>
        <v>0</v>
      </c>
      <c r="S281" s="9">
        <f t="shared" si="60"/>
        <v>1</v>
      </c>
      <c r="T281" s="17">
        <f t="shared" si="61"/>
        <v>15000</v>
      </c>
      <c r="U281" s="17">
        <f t="shared" si="69"/>
        <v>15000</v>
      </c>
      <c r="V281" s="17" t="str">
        <f t="shared" si="70"/>
        <v>Y</v>
      </c>
      <c r="W281" s="17">
        <f t="shared" si="62"/>
        <v>35000</v>
      </c>
      <c r="X281" s="17">
        <f t="shared" si="63"/>
        <v>8750</v>
      </c>
      <c r="Y281" s="17">
        <f t="shared" si="64"/>
        <v>1575</v>
      </c>
      <c r="Z281" s="17">
        <f t="shared" si="71"/>
        <v>16575</v>
      </c>
      <c r="AA281" s="17">
        <f t="shared" si="72"/>
        <v>5575</v>
      </c>
      <c r="AB281" s="17">
        <f t="shared" si="65"/>
        <v>0</v>
      </c>
      <c r="AC281" s="17">
        <f t="shared" si="66"/>
        <v>0</v>
      </c>
      <c r="AD281" s="17">
        <v>0</v>
      </c>
      <c r="AE281" s="17">
        <v>0</v>
      </c>
      <c r="AF281" s="17">
        <v>0</v>
      </c>
      <c r="AG281" s="17">
        <v>0</v>
      </c>
      <c r="AH281" s="17">
        <v>0</v>
      </c>
      <c r="AI281">
        <v>0</v>
      </c>
      <c r="AJ281">
        <v>0</v>
      </c>
      <c r="AK281" s="1">
        <v>0</v>
      </c>
      <c r="AL281" s="1">
        <v>0</v>
      </c>
    </row>
    <row r="282" spans="1:38" x14ac:dyDescent="0.35">
      <c r="A282" t="s">
        <v>956</v>
      </c>
      <c r="B282" t="s">
        <v>957</v>
      </c>
      <c r="C282" s="2">
        <v>45327</v>
      </c>
      <c r="D282" s="3">
        <v>0.90410958904109584</v>
      </c>
      <c r="E282" s="3" t="s">
        <v>64</v>
      </c>
      <c r="F282" s="3" t="s">
        <v>14</v>
      </c>
      <c r="G282" t="s">
        <v>958</v>
      </c>
      <c r="H282" t="s">
        <v>116</v>
      </c>
      <c r="I282" t="s">
        <v>16</v>
      </c>
      <c r="J282" t="s">
        <v>16</v>
      </c>
      <c r="K282" s="17">
        <v>649448.78</v>
      </c>
      <c r="L282" s="17">
        <v>157150.69</v>
      </c>
      <c r="M282" s="10">
        <f t="shared" si="59"/>
        <v>0.24197549497282911</v>
      </c>
      <c r="N282" s="17">
        <v>9302.3299999999981</v>
      </c>
      <c r="O282" s="17">
        <v>1109.98</v>
      </c>
      <c r="P282" s="17">
        <v>9948.8213887499878</v>
      </c>
      <c r="Q282" s="17">
        <f t="shared" si="67"/>
        <v>-1756.4713887499893</v>
      </c>
      <c r="R282" s="10">
        <f t="shared" si="68"/>
        <v>-1.1176988079085045E-2</v>
      </c>
      <c r="S282" s="9">
        <f t="shared" si="60"/>
        <v>1</v>
      </c>
      <c r="T282" s="17">
        <f t="shared" si="61"/>
        <v>18858.0828</v>
      </c>
      <c r="U282" s="17">
        <f t="shared" si="69"/>
        <v>20614.554188749989</v>
      </c>
      <c r="V282" s="17" t="str">
        <f t="shared" si="70"/>
        <v>Y</v>
      </c>
      <c r="W282" s="17">
        <f t="shared" si="62"/>
        <v>45461.414600000004</v>
      </c>
      <c r="X282" s="17">
        <f t="shared" si="63"/>
        <v>11000.5483</v>
      </c>
      <c r="Y282" s="17">
        <f t="shared" si="64"/>
        <v>1980.098694</v>
      </c>
      <c r="Z282" s="17">
        <f t="shared" si="71"/>
        <v>20838.181494</v>
      </c>
      <c r="AA282" s="17">
        <f t="shared" si="72"/>
        <v>11535.851494000002</v>
      </c>
      <c r="AB282" s="17">
        <f t="shared" si="65"/>
        <v>0</v>
      </c>
      <c r="AC282" s="17">
        <f t="shared" si="66"/>
        <v>0</v>
      </c>
      <c r="AD282" s="17">
        <v>0</v>
      </c>
      <c r="AE282" s="17">
        <v>0</v>
      </c>
      <c r="AF282" s="17">
        <v>0</v>
      </c>
      <c r="AG282" s="17">
        <v>0</v>
      </c>
      <c r="AH282" s="17">
        <v>1128379.22</v>
      </c>
      <c r="AI282">
        <v>57.56</v>
      </c>
      <c r="AJ282">
        <v>0</v>
      </c>
      <c r="AK282" s="1">
        <v>6000</v>
      </c>
      <c r="AL282" s="1">
        <v>0</v>
      </c>
    </row>
    <row r="283" spans="1:38" x14ac:dyDescent="0.35">
      <c r="A283" t="s">
        <v>959</v>
      </c>
      <c r="B283" t="s">
        <v>960</v>
      </c>
      <c r="C283" s="2">
        <v>45372</v>
      </c>
      <c r="D283" s="3">
        <v>0.78082191780821919</v>
      </c>
      <c r="E283" s="3" t="s">
        <v>64</v>
      </c>
      <c r="F283" s="3" t="s">
        <v>14</v>
      </c>
      <c r="G283" t="s">
        <v>961</v>
      </c>
      <c r="H283" t="s">
        <v>108</v>
      </c>
      <c r="I283" t="s">
        <v>16</v>
      </c>
      <c r="J283" t="s">
        <v>16</v>
      </c>
      <c r="K283" s="17">
        <v>387302.85</v>
      </c>
      <c r="L283" s="17">
        <v>88485.17</v>
      </c>
      <c r="M283" s="10">
        <f t="shared" si="59"/>
        <v>0.22846506293460014</v>
      </c>
      <c r="N283" s="17">
        <v>33333.310000000005</v>
      </c>
      <c r="O283" s="17">
        <v>28909.050000000003</v>
      </c>
      <c r="P283" s="17">
        <v>0</v>
      </c>
      <c r="Q283" s="17">
        <f t="shared" si="67"/>
        <v>4424.260000000002</v>
      </c>
      <c r="R283" s="10">
        <f t="shared" si="68"/>
        <v>5.0000016951993222E-2</v>
      </c>
      <c r="S283" s="9">
        <f t="shared" si="60"/>
        <v>0.75</v>
      </c>
      <c r="T283" s="17">
        <f t="shared" si="61"/>
        <v>7963.6653000000006</v>
      </c>
      <c r="U283" s="17">
        <f t="shared" si="69"/>
        <v>3539.4052999999985</v>
      </c>
      <c r="V283" s="17" t="str">
        <f t="shared" si="70"/>
        <v>Y</v>
      </c>
      <c r="W283" s="17">
        <f t="shared" si="62"/>
        <v>27111.199500000002</v>
      </c>
      <c r="X283" s="17">
        <f t="shared" si="63"/>
        <v>6193.9619000000002</v>
      </c>
      <c r="Y283" s="17">
        <f t="shared" si="64"/>
        <v>836.18485649999991</v>
      </c>
      <c r="Z283" s="17">
        <f t="shared" si="71"/>
        <v>8799.8501565000006</v>
      </c>
      <c r="AA283" s="17">
        <f t="shared" si="72"/>
        <v>-24533.459843500004</v>
      </c>
      <c r="AB283" s="17">
        <f t="shared" si="65"/>
        <v>596576.98809542542</v>
      </c>
      <c r="AC283" s="17">
        <f t="shared" si="66"/>
        <v>136296.99913055557</v>
      </c>
      <c r="AD283" s="17">
        <v>0</v>
      </c>
      <c r="AE283" s="17">
        <v>0</v>
      </c>
      <c r="AF283" s="17">
        <v>0</v>
      </c>
      <c r="AG283" s="17">
        <v>0</v>
      </c>
      <c r="AH283" s="17">
        <v>938832.58</v>
      </c>
      <c r="AI283">
        <v>41.25</v>
      </c>
      <c r="AJ283">
        <v>0</v>
      </c>
      <c r="AK283" s="1">
        <v>6000</v>
      </c>
      <c r="AL283" s="1">
        <v>0</v>
      </c>
    </row>
    <row r="284" spans="1:38" x14ac:dyDescent="0.35">
      <c r="A284" t="s">
        <v>962</v>
      </c>
      <c r="B284" t="s">
        <v>963</v>
      </c>
      <c r="C284" s="2">
        <v>45294</v>
      </c>
      <c r="D284" s="3">
        <v>0.9945205479452055</v>
      </c>
      <c r="E284" s="3" t="s">
        <v>64</v>
      </c>
      <c r="F284" s="3" t="s">
        <v>14</v>
      </c>
      <c r="G284" t="s">
        <v>964</v>
      </c>
      <c r="H284" t="s">
        <v>470</v>
      </c>
      <c r="I284" t="s">
        <v>16</v>
      </c>
      <c r="J284" t="s">
        <v>16</v>
      </c>
      <c r="K284" s="17">
        <v>341863.57</v>
      </c>
      <c r="L284" s="17">
        <v>137259.5</v>
      </c>
      <c r="M284" s="10">
        <f t="shared" si="59"/>
        <v>0.40150373436982478</v>
      </c>
      <c r="N284" s="17">
        <v>18191.599999999999</v>
      </c>
      <c r="O284" s="17">
        <v>9275.18</v>
      </c>
      <c r="P284" s="17">
        <v>0</v>
      </c>
      <c r="Q284" s="17">
        <f t="shared" si="67"/>
        <v>8916.4199999999983</v>
      </c>
      <c r="R284" s="10">
        <f t="shared" si="68"/>
        <v>6.496031240096313E-2</v>
      </c>
      <c r="S284" s="9">
        <f t="shared" si="60"/>
        <v>1.2</v>
      </c>
      <c r="T284" s="17">
        <f t="shared" si="61"/>
        <v>19765.367999999999</v>
      </c>
      <c r="U284" s="17">
        <f t="shared" si="69"/>
        <v>10848.948</v>
      </c>
      <c r="V284" s="17" t="str">
        <f t="shared" si="70"/>
        <v>Y</v>
      </c>
      <c r="W284" s="17">
        <f t="shared" si="62"/>
        <v>23930.449900000003</v>
      </c>
      <c r="X284" s="17">
        <f t="shared" si="63"/>
        <v>9608.1650000000009</v>
      </c>
      <c r="Y284" s="17">
        <f t="shared" si="64"/>
        <v>2075.36364</v>
      </c>
      <c r="Z284" s="17">
        <f t="shared" si="71"/>
        <v>21840.731639999998</v>
      </c>
      <c r="AA284" s="17">
        <f t="shared" si="72"/>
        <v>3649.1316399999996</v>
      </c>
      <c r="AB284" s="17">
        <f t="shared" si="65"/>
        <v>0</v>
      </c>
      <c r="AC284" s="17">
        <f t="shared" si="66"/>
        <v>0</v>
      </c>
      <c r="AD284" s="17">
        <v>0</v>
      </c>
      <c r="AE284" s="17">
        <v>0</v>
      </c>
      <c r="AF284" s="17">
        <v>0</v>
      </c>
      <c r="AG284" s="17">
        <v>0</v>
      </c>
      <c r="AH284" s="17">
        <v>789704.29</v>
      </c>
      <c r="AI284">
        <v>43.29</v>
      </c>
      <c r="AJ284">
        <v>0</v>
      </c>
      <c r="AK284" s="1">
        <v>6000</v>
      </c>
      <c r="AL284" s="1">
        <v>0</v>
      </c>
    </row>
    <row r="285" spans="1:38" x14ac:dyDescent="0.35">
      <c r="A285" t="s">
        <v>965</v>
      </c>
      <c r="B285" t="s">
        <v>966</v>
      </c>
      <c r="C285" s="2">
        <v>45600</v>
      </c>
      <c r="D285" s="3">
        <v>0.15616438356164383</v>
      </c>
      <c r="E285" s="3" t="s">
        <v>64</v>
      </c>
      <c r="F285" s="3" t="s">
        <v>14</v>
      </c>
      <c r="G285" t="s">
        <v>967</v>
      </c>
      <c r="H285" t="s">
        <v>96</v>
      </c>
      <c r="I285" t="s">
        <v>16</v>
      </c>
      <c r="J285" t="s">
        <v>16</v>
      </c>
      <c r="K285" s="17">
        <v>500000</v>
      </c>
      <c r="L285" s="17">
        <v>125000</v>
      </c>
      <c r="M285" s="10">
        <f t="shared" si="59"/>
        <v>0.25</v>
      </c>
      <c r="N285" s="17">
        <v>14166</v>
      </c>
      <c r="O285" s="17">
        <v>14166</v>
      </c>
      <c r="P285" s="17">
        <v>0</v>
      </c>
      <c r="Q285" s="17">
        <f t="shared" si="67"/>
        <v>0</v>
      </c>
      <c r="R285" s="10">
        <f t="shared" si="68"/>
        <v>0</v>
      </c>
      <c r="S285" s="9">
        <f t="shared" si="60"/>
        <v>1</v>
      </c>
      <c r="T285" s="17">
        <f t="shared" si="61"/>
        <v>15000</v>
      </c>
      <c r="U285" s="17">
        <f t="shared" si="69"/>
        <v>15000</v>
      </c>
      <c r="V285" s="17" t="str">
        <f t="shared" si="70"/>
        <v>Y</v>
      </c>
      <c r="W285" s="17">
        <f t="shared" si="62"/>
        <v>35000</v>
      </c>
      <c r="X285" s="17">
        <f t="shared" si="63"/>
        <v>8750</v>
      </c>
      <c r="Y285" s="17">
        <f t="shared" si="64"/>
        <v>1575</v>
      </c>
      <c r="Z285" s="17">
        <f t="shared" si="71"/>
        <v>16575</v>
      </c>
      <c r="AA285" s="17">
        <f t="shared" si="72"/>
        <v>2409</v>
      </c>
      <c r="AB285" s="17">
        <f t="shared" si="65"/>
        <v>0</v>
      </c>
      <c r="AC285" s="17">
        <f t="shared" si="66"/>
        <v>0</v>
      </c>
      <c r="AD285" s="17">
        <v>0</v>
      </c>
      <c r="AE285" s="17">
        <v>0</v>
      </c>
      <c r="AF285" s="17">
        <v>0</v>
      </c>
      <c r="AG285" s="17">
        <v>0</v>
      </c>
      <c r="AH285" s="17">
        <v>0</v>
      </c>
      <c r="AI285">
        <v>0</v>
      </c>
      <c r="AJ285">
        <v>0</v>
      </c>
      <c r="AK285" s="1">
        <v>0</v>
      </c>
      <c r="AL285" s="1">
        <v>0</v>
      </c>
    </row>
    <row r="286" spans="1:38" x14ac:dyDescent="0.35">
      <c r="A286" t="s">
        <v>968</v>
      </c>
      <c r="B286" t="s">
        <v>969</v>
      </c>
      <c r="C286" s="2">
        <v>45293</v>
      </c>
      <c r="D286" s="3">
        <v>0.99726027397260275</v>
      </c>
      <c r="E286" s="3" t="s">
        <v>64</v>
      </c>
      <c r="F286" s="3" t="s">
        <v>14</v>
      </c>
      <c r="G286" t="s">
        <v>970</v>
      </c>
      <c r="H286" t="s">
        <v>112</v>
      </c>
      <c r="I286" t="s">
        <v>16</v>
      </c>
      <c r="J286" t="s">
        <v>16</v>
      </c>
      <c r="K286" s="17">
        <v>644498.78</v>
      </c>
      <c r="L286" s="17">
        <v>182587.9</v>
      </c>
      <c r="M286" s="10">
        <f t="shared" si="59"/>
        <v>0.28330216544397491</v>
      </c>
      <c r="N286" s="17">
        <v>20040.090000000004</v>
      </c>
      <c r="O286" s="17">
        <v>9255.91</v>
      </c>
      <c r="P286" s="17">
        <v>33483.992445270007</v>
      </c>
      <c r="Q286" s="17">
        <f t="shared" si="67"/>
        <v>-22699.812445270003</v>
      </c>
      <c r="R286" s="10">
        <f t="shared" si="68"/>
        <v>-0.12432265470641814</v>
      </c>
      <c r="S286" s="9">
        <f t="shared" si="60"/>
        <v>1</v>
      </c>
      <c r="T286" s="17">
        <f t="shared" si="61"/>
        <v>21910.547999999999</v>
      </c>
      <c r="U286" s="17">
        <f t="shared" si="69"/>
        <v>44610.360445270002</v>
      </c>
      <c r="V286" s="17" t="str">
        <f t="shared" si="70"/>
        <v>Y</v>
      </c>
      <c r="W286" s="17">
        <f t="shared" si="62"/>
        <v>45114.914600000004</v>
      </c>
      <c r="X286" s="17">
        <f t="shared" si="63"/>
        <v>12781.153</v>
      </c>
      <c r="Y286" s="17">
        <f t="shared" si="64"/>
        <v>2300.60754</v>
      </c>
      <c r="Z286" s="17">
        <f t="shared" si="71"/>
        <v>24211.15554</v>
      </c>
      <c r="AA286" s="17">
        <f t="shared" si="72"/>
        <v>4171.065539999996</v>
      </c>
      <c r="AB286" s="17">
        <f t="shared" si="65"/>
        <v>0</v>
      </c>
      <c r="AC286" s="17">
        <f t="shared" si="66"/>
        <v>0</v>
      </c>
      <c r="AD286" s="17">
        <v>0</v>
      </c>
      <c r="AE286" s="17">
        <v>0</v>
      </c>
      <c r="AF286" s="17">
        <v>0</v>
      </c>
      <c r="AG286" s="17">
        <v>0</v>
      </c>
      <c r="AH286" s="17">
        <v>1252826.72</v>
      </c>
      <c r="AI286">
        <v>51.44</v>
      </c>
      <c r="AJ286">
        <v>0</v>
      </c>
      <c r="AK286" s="1">
        <v>6000</v>
      </c>
      <c r="AL286" s="1">
        <v>0</v>
      </c>
    </row>
    <row r="287" spans="1:38" x14ac:dyDescent="0.35">
      <c r="A287" t="s">
        <v>971</v>
      </c>
      <c r="B287" t="s">
        <v>972</v>
      </c>
      <c r="C287" s="2">
        <v>45397</v>
      </c>
      <c r="D287" s="3">
        <v>0.71232876712328763</v>
      </c>
      <c r="E287" s="3" t="s">
        <v>64</v>
      </c>
      <c r="F287" s="3" t="s">
        <v>14</v>
      </c>
      <c r="G287" t="s">
        <v>973</v>
      </c>
      <c r="H287" t="s">
        <v>234</v>
      </c>
      <c r="I287" t="s">
        <v>16</v>
      </c>
      <c r="J287" t="s">
        <v>16</v>
      </c>
      <c r="K287" s="17">
        <v>256625.51</v>
      </c>
      <c r="L287" s="17">
        <v>93434.110000000015</v>
      </c>
      <c r="M287" s="10">
        <f t="shared" si="59"/>
        <v>0.3640873816480677</v>
      </c>
      <c r="N287" s="17">
        <v>37499.94</v>
      </c>
      <c r="O287" s="17">
        <v>31516.04</v>
      </c>
      <c r="P287" s="17">
        <v>0</v>
      </c>
      <c r="Q287" s="17">
        <f t="shared" si="67"/>
        <v>5983.9000000000015</v>
      </c>
      <c r="R287" s="10">
        <f t="shared" si="68"/>
        <v>6.4044062709004243E-2</v>
      </c>
      <c r="S287" s="9">
        <f t="shared" si="60"/>
        <v>1.2</v>
      </c>
      <c r="T287" s="17">
        <f t="shared" si="61"/>
        <v>13454.511840000001</v>
      </c>
      <c r="U287" s="17">
        <f t="shared" si="69"/>
        <v>7470.6118399999996</v>
      </c>
      <c r="V287" s="17" t="str">
        <f t="shared" si="70"/>
        <v>Y</v>
      </c>
      <c r="W287" s="17">
        <f t="shared" si="62"/>
        <v>17963.785700000004</v>
      </c>
      <c r="X287" s="17">
        <f t="shared" si="63"/>
        <v>6540.387700000002</v>
      </c>
      <c r="Y287" s="17">
        <f t="shared" si="64"/>
        <v>1412.7237432000004</v>
      </c>
      <c r="Z287" s="17">
        <f t="shared" si="71"/>
        <v>14867.235583200001</v>
      </c>
      <c r="AA287" s="17">
        <f t="shared" si="72"/>
        <v>-22632.704416799999</v>
      </c>
      <c r="AB287" s="17">
        <f t="shared" si="65"/>
        <v>345349.0922724136</v>
      </c>
      <c r="AC287" s="17">
        <f t="shared" si="66"/>
        <v>125737.24675999999</v>
      </c>
      <c r="AD287" s="17">
        <v>0</v>
      </c>
      <c r="AE287" s="17">
        <v>0</v>
      </c>
      <c r="AF287" s="17">
        <v>0</v>
      </c>
      <c r="AG287" s="17">
        <v>0</v>
      </c>
      <c r="AH287" s="17">
        <v>557603.81000000006</v>
      </c>
      <c r="AI287">
        <v>46.02</v>
      </c>
      <c r="AJ287">
        <v>0</v>
      </c>
      <c r="AK287" s="1">
        <v>6000</v>
      </c>
      <c r="AL287" s="1">
        <v>0</v>
      </c>
    </row>
    <row r="288" spans="1:38" x14ac:dyDescent="0.35">
      <c r="A288" t="s">
        <v>974</v>
      </c>
      <c r="B288" t="s">
        <v>975</v>
      </c>
      <c r="C288" s="2">
        <v>45307</v>
      </c>
      <c r="D288" s="3">
        <v>0.95890410958904104</v>
      </c>
      <c r="E288" s="3" t="s">
        <v>64</v>
      </c>
      <c r="F288" s="3" t="s">
        <v>14</v>
      </c>
      <c r="G288" t="s">
        <v>976</v>
      </c>
      <c r="H288" t="s">
        <v>454</v>
      </c>
      <c r="I288" t="s">
        <v>16</v>
      </c>
      <c r="J288" t="s">
        <v>16</v>
      </c>
      <c r="K288" s="17">
        <v>650161.41</v>
      </c>
      <c r="L288" s="17">
        <v>162911.65</v>
      </c>
      <c r="M288" s="10">
        <f t="shared" si="59"/>
        <v>0.25057108510946535</v>
      </c>
      <c r="N288" s="17">
        <v>64999.920000000013</v>
      </c>
      <c r="O288" s="17">
        <v>55386.880000000005</v>
      </c>
      <c r="P288" s="17">
        <v>0</v>
      </c>
      <c r="Q288" s="17">
        <f t="shared" si="67"/>
        <v>9613.0400000000081</v>
      </c>
      <c r="R288" s="10">
        <f t="shared" si="68"/>
        <v>5.9007689137026163E-2</v>
      </c>
      <c r="S288" s="9">
        <f t="shared" si="60"/>
        <v>1</v>
      </c>
      <c r="T288" s="17">
        <f t="shared" si="61"/>
        <v>19549.397999999997</v>
      </c>
      <c r="U288" s="17">
        <f t="shared" si="69"/>
        <v>9936.3579999999893</v>
      </c>
      <c r="V288" s="17" t="str">
        <f t="shared" si="70"/>
        <v>Y</v>
      </c>
      <c r="W288" s="17">
        <f t="shared" si="62"/>
        <v>45511.298700000007</v>
      </c>
      <c r="X288" s="17">
        <f t="shared" si="63"/>
        <v>11403.815500000001</v>
      </c>
      <c r="Y288" s="17">
        <f t="shared" si="64"/>
        <v>2052.6867900000002</v>
      </c>
      <c r="Z288" s="17">
        <f t="shared" si="71"/>
        <v>21602.084789999997</v>
      </c>
      <c r="AA288" s="17">
        <f t="shared" si="72"/>
        <v>-43397.835210000019</v>
      </c>
      <c r="AB288" s="17">
        <f t="shared" si="65"/>
        <v>962198.34940121975</v>
      </c>
      <c r="AC288" s="17">
        <f t="shared" si="66"/>
        <v>241099.08450000011</v>
      </c>
      <c r="AD288" s="17">
        <v>0</v>
      </c>
      <c r="AE288" s="17">
        <v>0</v>
      </c>
      <c r="AF288" s="17">
        <v>0</v>
      </c>
      <c r="AG288" s="17">
        <v>0</v>
      </c>
      <c r="AH288" s="17">
        <v>1803570.1</v>
      </c>
      <c r="AI288">
        <v>36.049999999999997</v>
      </c>
      <c r="AJ288">
        <v>0</v>
      </c>
      <c r="AK288" s="1">
        <v>6000</v>
      </c>
      <c r="AL288" s="1">
        <v>0</v>
      </c>
    </row>
    <row r="289" spans="1:38" x14ac:dyDescent="0.35">
      <c r="A289" t="s">
        <v>977</v>
      </c>
      <c r="B289" t="s">
        <v>978</v>
      </c>
      <c r="C289" s="2">
        <v>45313</v>
      </c>
      <c r="D289" s="3">
        <v>0.94246575342465755</v>
      </c>
      <c r="E289" s="3" t="s">
        <v>64</v>
      </c>
      <c r="F289" s="3" t="s">
        <v>14</v>
      </c>
      <c r="G289" t="s">
        <v>979</v>
      </c>
      <c r="H289" t="s">
        <v>81</v>
      </c>
      <c r="I289" t="s">
        <v>16</v>
      </c>
      <c r="J289" t="s">
        <v>16</v>
      </c>
      <c r="K289" s="17">
        <v>908700.01</v>
      </c>
      <c r="L289" s="17">
        <v>296831.05</v>
      </c>
      <c r="M289" s="10">
        <f t="shared" si="59"/>
        <v>0.32665461289034209</v>
      </c>
      <c r="N289" s="17">
        <v>28543.830000000005</v>
      </c>
      <c r="O289" s="17">
        <v>6937.1399999999994</v>
      </c>
      <c r="P289" s="17">
        <v>0</v>
      </c>
      <c r="Q289" s="17">
        <f t="shared" si="67"/>
        <v>21606.690000000006</v>
      </c>
      <c r="R289" s="10">
        <f t="shared" si="68"/>
        <v>7.2791205637011386E-2</v>
      </c>
      <c r="S289" s="9">
        <f t="shared" si="60"/>
        <v>1.2</v>
      </c>
      <c r="T289" s="17">
        <f t="shared" si="61"/>
        <v>42743.67119999999</v>
      </c>
      <c r="U289" s="17">
        <f t="shared" si="69"/>
        <v>21136.981199999984</v>
      </c>
      <c r="V289" s="17" t="str">
        <f t="shared" si="70"/>
        <v>Y</v>
      </c>
      <c r="W289" s="17">
        <f t="shared" si="62"/>
        <v>63609.000700000004</v>
      </c>
      <c r="X289" s="17">
        <f t="shared" si="63"/>
        <v>20778.173500000001</v>
      </c>
      <c r="Y289" s="17">
        <f t="shared" si="64"/>
        <v>4488.0854759999993</v>
      </c>
      <c r="Z289" s="17">
        <f t="shared" si="71"/>
        <v>47231.75667599999</v>
      </c>
      <c r="AA289" s="17">
        <f t="shared" si="72"/>
        <v>18687.926675999985</v>
      </c>
      <c r="AB289" s="17">
        <f t="shared" si="65"/>
        <v>0</v>
      </c>
      <c r="AC289" s="17">
        <f t="shared" si="66"/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1582471.2</v>
      </c>
      <c r="AI289">
        <v>57.42</v>
      </c>
      <c r="AJ289">
        <v>0</v>
      </c>
      <c r="AK289" s="1">
        <v>6000</v>
      </c>
      <c r="AL289" s="1">
        <v>0</v>
      </c>
    </row>
    <row r="290" spans="1:38" x14ac:dyDescent="0.35">
      <c r="A290" t="s">
        <v>980</v>
      </c>
      <c r="B290" t="s">
        <v>981</v>
      </c>
      <c r="C290" s="2">
        <v>45628</v>
      </c>
      <c r="D290" s="3">
        <v>7.9452054794520555E-2</v>
      </c>
      <c r="E290" s="3" t="s">
        <v>64</v>
      </c>
      <c r="F290" s="3" t="s">
        <v>14</v>
      </c>
      <c r="G290" t="s">
        <v>982</v>
      </c>
      <c r="H290" t="s">
        <v>269</v>
      </c>
      <c r="I290" t="s">
        <v>16</v>
      </c>
      <c r="J290" t="s">
        <v>16</v>
      </c>
      <c r="K290" s="17">
        <v>500000</v>
      </c>
      <c r="L290" s="17">
        <v>125000</v>
      </c>
      <c r="M290" s="10">
        <f t="shared" si="59"/>
        <v>0.25</v>
      </c>
      <c r="N290" s="17">
        <v>2083</v>
      </c>
      <c r="O290" s="17">
        <v>2083</v>
      </c>
      <c r="P290" s="17">
        <v>0</v>
      </c>
      <c r="Q290" s="17">
        <f t="shared" si="67"/>
        <v>0</v>
      </c>
      <c r="R290" s="10">
        <f t="shared" si="68"/>
        <v>0</v>
      </c>
      <c r="S290" s="9">
        <f t="shared" si="60"/>
        <v>1</v>
      </c>
      <c r="T290" s="17">
        <f t="shared" si="61"/>
        <v>15000</v>
      </c>
      <c r="U290" s="17">
        <f t="shared" si="69"/>
        <v>15000</v>
      </c>
      <c r="V290" s="17" t="str">
        <f t="shared" si="70"/>
        <v>Y</v>
      </c>
      <c r="W290" s="17">
        <f t="shared" si="62"/>
        <v>35000</v>
      </c>
      <c r="X290" s="17">
        <f t="shared" si="63"/>
        <v>8750</v>
      </c>
      <c r="Y290" s="17">
        <f t="shared" si="64"/>
        <v>1575</v>
      </c>
      <c r="Z290" s="17">
        <f t="shared" si="71"/>
        <v>16575</v>
      </c>
      <c r="AA290" s="17">
        <f t="shared" si="72"/>
        <v>14492</v>
      </c>
      <c r="AB290" s="17">
        <f t="shared" si="65"/>
        <v>0</v>
      </c>
      <c r="AC290" s="17">
        <f t="shared" si="66"/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>
        <v>0</v>
      </c>
      <c r="AJ290">
        <v>0</v>
      </c>
      <c r="AK290" s="1">
        <v>0</v>
      </c>
      <c r="AL290" s="1">
        <v>0</v>
      </c>
    </row>
    <row r="291" spans="1:38" x14ac:dyDescent="0.35">
      <c r="A291" t="s">
        <v>983</v>
      </c>
      <c r="B291" t="s">
        <v>984</v>
      </c>
      <c r="C291" s="2">
        <v>45355</v>
      </c>
      <c r="D291" s="3">
        <v>0.82739726027397265</v>
      </c>
      <c r="E291" s="3" t="s">
        <v>64</v>
      </c>
      <c r="F291" s="3" t="s">
        <v>14</v>
      </c>
      <c r="G291" t="s">
        <v>985</v>
      </c>
      <c r="H291" t="s">
        <v>928</v>
      </c>
      <c r="I291" t="s">
        <v>16</v>
      </c>
      <c r="J291" t="s">
        <v>16</v>
      </c>
      <c r="K291" s="17">
        <v>529738.93000000005</v>
      </c>
      <c r="L291" s="17">
        <v>181647.94</v>
      </c>
      <c r="M291" s="10">
        <f t="shared" si="59"/>
        <v>0.34290087005687875</v>
      </c>
      <c r="N291" s="17">
        <v>25000</v>
      </c>
      <c r="O291" s="17">
        <v>12990.740000000002</v>
      </c>
      <c r="P291" s="17">
        <v>0</v>
      </c>
      <c r="Q291" s="17">
        <f t="shared" si="67"/>
        <v>12009.259999999998</v>
      </c>
      <c r="R291" s="10">
        <f t="shared" si="68"/>
        <v>6.6112833429324863E-2</v>
      </c>
      <c r="S291" s="9">
        <f t="shared" si="60"/>
        <v>1.2</v>
      </c>
      <c r="T291" s="17">
        <f t="shared" si="61"/>
        <v>26157.303359999998</v>
      </c>
      <c r="U291" s="17">
        <f t="shared" si="69"/>
        <v>14148.04336</v>
      </c>
      <c r="V291" s="17" t="str">
        <f t="shared" si="70"/>
        <v>Y</v>
      </c>
      <c r="W291" s="17">
        <f t="shared" si="62"/>
        <v>37081.725100000011</v>
      </c>
      <c r="X291" s="17">
        <f t="shared" si="63"/>
        <v>12715.355800000003</v>
      </c>
      <c r="Y291" s="17">
        <f t="shared" si="64"/>
        <v>2746.5168528000004</v>
      </c>
      <c r="Z291" s="17">
        <f t="shared" si="71"/>
        <v>28903.820212799998</v>
      </c>
      <c r="AA291" s="17">
        <f t="shared" si="72"/>
        <v>3903.8202127999975</v>
      </c>
      <c r="AB291" s="17">
        <f t="shared" si="65"/>
        <v>0</v>
      </c>
      <c r="AC291" s="17">
        <f t="shared" si="66"/>
        <v>0</v>
      </c>
      <c r="AD291" s="17">
        <v>0</v>
      </c>
      <c r="AE291" s="17">
        <v>0</v>
      </c>
      <c r="AF291" s="17">
        <v>0</v>
      </c>
      <c r="AG291" s="17">
        <v>0</v>
      </c>
      <c r="AH291" s="17">
        <v>724142.42</v>
      </c>
      <c r="AI291">
        <v>73.150000000000006</v>
      </c>
      <c r="AJ291">
        <v>0</v>
      </c>
      <c r="AK291" s="1">
        <v>6000</v>
      </c>
      <c r="AL291" s="1">
        <v>0</v>
      </c>
    </row>
    <row r="292" spans="1:38" x14ac:dyDescent="0.35">
      <c r="A292" t="s">
        <v>986</v>
      </c>
      <c r="B292" t="s">
        <v>987</v>
      </c>
      <c r="C292" s="2">
        <v>45432</v>
      </c>
      <c r="D292" s="3">
        <v>0.61643835616438358</v>
      </c>
      <c r="E292" s="3" t="s">
        <v>64</v>
      </c>
      <c r="F292" s="3" t="s">
        <v>14</v>
      </c>
      <c r="G292" t="s">
        <v>988</v>
      </c>
      <c r="H292" t="s">
        <v>139</v>
      </c>
      <c r="I292" t="s">
        <v>16</v>
      </c>
      <c r="J292" t="s">
        <v>16</v>
      </c>
      <c r="K292" s="17">
        <v>318273.53000000003</v>
      </c>
      <c r="L292" s="17">
        <v>57847.91</v>
      </c>
      <c r="M292" s="10">
        <f t="shared" si="59"/>
        <v>0.18175532850626944</v>
      </c>
      <c r="N292" s="17">
        <v>32000</v>
      </c>
      <c r="O292" s="17">
        <v>29923.89</v>
      </c>
      <c r="P292" s="17">
        <v>0</v>
      </c>
      <c r="Q292" s="17">
        <f t="shared" si="67"/>
        <v>2076.1100000000006</v>
      </c>
      <c r="R292" s="10">
        <f t="shared" si="68"/>
        <v>3.588910990907019E-2</v>
      </c>
      <c r="S292" s="9">
        <f t="shared" si="60"/>
        <v>0.75</v>
      </c>
      <c r="T292" s="17">
        <f t="shared" si="61"/>
        <v>5206.3119000000006</v>
      </c>
      <c r="U292" s="17">
        <f t="shared" si="69"/>
        <v>3130.2019</v>
      </c>
      <c r="V292" s="17" t="str">
        <f t="shared" si="70"/>
        <v>Y</v>
      </c>
      <c r="W292" s="17">
        <f t="shared" si="62"/>
        <v>22279.147100000006</v>
      </c>
      <c r="X292" s="17">
        <f t="shared" si="63"/>
        <v>4049.353700000001</v>
      </c>
      <c r="Y292" s="17">
        <f t="shared" si="64"/>
        <v>546.66274950000013</v>
      </c>
      <c r="Z292" s="17">
        <f t="shared" si="71"/>
        <v>5752.9746495000009</v>
      </c>
      <c r="AA292" s="17">
        <f t="shared" si="72"/>
        <v>-26247.0253505</v>
      </c>
      <c r="AB292" s="17">
        <f t="shared" si="65"/>
        <v>802269.78048540675</v>
      </c>
      <c r="AC292" s="17">
        <f t="shared" si="66"/>
        <v>145816.80750277778</v>
      </c>
      <c r="AD292" s="17">
        <v>0</v>
      </c>
      <c r="AE292" s="17">
        <v>0</v>
      </c>
      <c r="AF292" s="17">
        <v>0</v>
      </c>
      <c r="AG292" s="17">
        <v>0</v>
      </c>
      <c r="AH292" s="17">
        <v>354000</v>
      </c>
      <c r="AI292">
        <v>89.91</v>
      </c>
      <c r="AJ292">
        <v>0</v>
      </c>
      <c r="AK292" s="1">
        <v>6000</v>
      </c>
      <c r="AL292" s="1">
        <v>0</v>
      </c>
    </row>
    <row r="293" spans="1:38" x14ac:dyDescent="0.35">
      <c r="A293" t="s">
        <v>989</v>
      </c>
      <c r="B293" t="s">
        <v>990</v>
      </c>
      <c r="C293" s="2">
        <v>45488</v>
      </c>
      <c r="D293" s="3">
        <v>0.46301369863013697</v>
      </c>
      <c r="E293" s="3" t="s">
        <v>64</v>
      </c>
      <c r="F293" s="3" t="s">
        <v>14</v>
      </c>
      <c r="G293" t="s">
        <v>991</v>
      </c>
      <c r="H293" t="s">
        <v>438</v>
      </c>
      <c r="I293" t="s">
        <v>16</v>
      </c>
      <c r="J293" t="s">
        <v>16</v>
      </c>
      <c r="K293" s="17">
        <v>347002.67</v>
      </c>
      <c r="L293" s="17">
        <v>88333.15</v>
      </c>
      <c r="M293" s="10">
        <f t="shared" si="59"/>
        <v>0.25456043320934679</v>
      </c>
      <c r="N293" s="17">
        <v>7530.3099999999995</v>
      </c>
      <c r="O293" s="17">
        <v>2663.6800000000003</v>
      </c>
      <c r="P293" s="17">
        <v>0</v>
      </c>
      <c r="Q293" s="17">
        <f t="shared" si="67"/>
        <v>4866.6299999999992</v>
      </c>
      <c r="R293" s="10">
        <f t="shared" si="68"/>
        <v>5.5094038874420298E-2</v>
      </c>
      <c r="S293" s="9">
        <f t="shared" si="60"/>
        <v>1</v>
      </c>
      <c r="T293" s="17">
        <f t="shared" si="61"/>
        <v>10599.977999999999</v>
      </c>
      <c r="U293" s="17">
        <f t="shared" si="69"/>
        <v>5733.348</v>
      </c>
      <c r="V293" s="17" t="str">
        <f t="shared" si="70"/>
        <v>Y</v>
      </c>
      <c r="W293" s="17">
        <f t="shared" si="62"/>
        <v>24290.186900000001</v>
      </c>
      <c r="X293" s="17">
        <f t="shared" si="63"/>
        <v>6183.3205000000007</v>
      </c>
      <c r="Y293" s="17">
        <f t="shared" si="64"/>
        <v>1112.9976900000001</v>
      </c>
      <c r="Z293" s="17">
        <f t="shared" si="71"/>
        <v>11712.975689999999</v>
      </c>
      <c r="AA293" s="17">
        <f t="shared" si="72"/>
        <v>4182.6656899999998</v>
      </c>
      <c r="AB293" s="17">
        <f t="shared" si="65"/>
        <v>0</v>
      </c>
      <c r="AC293" s="17">
        <f t="shared" si="66"/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523905.95</v>
      </c>
      <c r="AI293">
        <v>66.23</v>
      </c>
      <c r="AJ293">
        <v>0</v>
      </c>
      <c r="AK293" s="1">
        <v>6000</v>
      </c>
      <c r="AL293" s="1">
        <v>0</v>
      </c>
    </row>
    <row r="294" spans="1:38" x14ac:dyDescent="0.35">
      <c r="A294" t="s">
        <v>992</v>
      </c>
      <c r="B294" t="s">
        <v>993</v>
      </c>
      <c r="C294" s="2">
        <v>45600</v>
      </c>
      <c r="D294" s="3">
        <v>0.15616438356164383</v>
      </c>
      <c r="E294" s="3" t="s">
        <v>64</v>
      </c>
      <c r="F294" s="3" t="s">
        <v>14</v>
      </c>
      <c r="G294" t="s">
        <v>994</v>
      </c>
      <c r="H294" t="s">
        <v>400</v>
      </c>
      <c r="I294" t="s">
        <v>16</v>
      </c>
      <c r="J294" t="s">
        <v>16</v>
      </c>
      <c r="K294" s="17">
        <v>309009.89</v>
      </c>
      <c r="L294" s="17">
        <v>71672.48000000001</v>
      </c>
      <c r="M294" s="10">
        <f t="shared" si="59"/>
        <v>0.2319423498063444</v>
      </c>
      <c r="N294" s="17">
        <v>10833.32</v>
      </c>
      <c r="O294" s="17">
        <v>7249.6900000000005</v>
      </c>
      <c r="P294" s="17">
        <v>0</v>
      </c>
      <c r="Q294" s="17">
        <f t="shared" si="67"/>
        <v>3583.6299999999992</v>
      </c>
      <c r="R294" s="10">
        <f t="shared" si="68"/>
        <v>5.0000083714139637E-2</v>
      </c>
      <c r="S294" s="9">
        <f t="shared" si="60"/>
        <v>0.75</v>
      </c>
      <c r="T294" s="17">
        <f t="shared" si="61"/>
        <v>6450.5232000000015</v>
      </c>
      <c r="U294" s="17">
        <f t="shared" si="69"/>
        <v>2866.8932000000023</v>
      </c>
      <c r="V294" s="17" t="str">
        <f t="shared" si="70"/>
        <v>Y</v>
      </c>
      <c r="W294" s="17">
        <f t="shared" si="62"/>
        <v>21630.692300000002</v>
      </c>
      <c r="X294" s="17">
        <f t="shared" si="63"/>
        <v>5017.0736000000006</v>
      </c>
      <c r="Y294" s="17">
        <f t="shared" si="64"/>
        <v>677.30493600000011</v>
      </c>
      <c r="Z294" s="17">
        <f t="shared" si="71"/>
        <v>7127.8281360000019</v>
      </c>
      <c r="AA294" s="17">
        <f t="shared" si="72"/>
        <v>-3705.4918639999978</v>
      </c>
      <c r="AB294" s="17">
        <f t="shared" si="65"/>
        <v>88755.097671033422</v>
      </c>
      <c r="AC294" s="17">
        <f t="shared" si="66"/>
        <v>20586.065911111098</v>
      </c>
      <c r="AD294" s="17">
        <v>0</v>
      </c>
      <c r="AE294" s="17">
        <v>0</v>
      </c>
      <c r="AF294" s="17">
        <v>0</v>
      </c>
      <c r="AG294" s="17">
        <v>0</v>
      </c>
      <c r="AH294" s="17">
        <v>411027.42</v>
      </c>
      <c r="AI294">
        <v>75.180000000000007</v>
      </c>
      <c r="AJ294">
        <v>0</v>
      </c>
      <c r="AK294" s="1">
        <v>0</v>
      </c>
      <c r="AL294" s="1">
        <v>0</v>
      </c>
    </row>
    <row r="295" spans="1:38" x14ac:dyDescent="0.35">
      <c r="A295" t="s">
        <v>995</v>
      </c>
      <c r="B295" t="s">
        <v>996</v>
      </c>
      <c r="C295" s="2">
        <v>45428</v>
      </c>
      <c r="D295" s="3">
        <v>0.62739726027397258</v>
      </c>
      <c r="E295" s="3" t="s">
        <v>64</v>
      </c>
      <c r="F295" s="3" t="s">
        <v>14</v>
      </c>
      <c r="G295" t="s">
        <v>997</v>
      </c>
      <c r="H295" t="s">
        <v>81</v>
      </c>
      <c r="I295" t="s">
        <v>16</v>
      </c>
      <c r="J295" t="s">
        <v>16</v>
      </c>
      <c r="K295" s="17">
        <v>1111420.3400000001</v>
      </c>
      <c r="L295" s="17">
        <v>349931.20999999996</v>
      </c>
      <c r="M295" s="10">
        <f t="shared" si="59"/>
        <v>0.31485046422670288</v>
      </c>
      <c r="N295" s="17">
        <v>43333.279999999999</v>
      </c>
      <c r="O295" s="17">
        <v>17353.91</v>
      </c>
      <c r="P295" s="17">
        <v>42.883086974999969</v>
      </c>
      <c r="Q295" s="17">
        <f t="shared" si="67"/>
        <v>25936.486913025001</v>
      </c>
      <c r="R295" s="10">
        <f t="shared" si="68"/>
        <v>7.411881584676315E-2</v>
      </c>
      <c r="S295" s="9">
        <f t="shared" si="60"/>
        <v>1.2</v>
      </c>
      <c r="T295" s="17">
        <f t="shared" si="61"/>
        <v>50390.094239999999</v>
      </c>
      <c r="U295" s="17">
        <f t="shared" si="69"/>
        <v>24453.607326974998</v>
      </c>
      <c r="V295" s="17" t="str">
        <f t="shared" si="70"/>
        <v>Y</v>
      </c>
      <c r="W295" s="17">
        <f t="shared" si="62"/>
        <v>77799.423800000019</v>
      </c>
      <c r="X295" s="17">
        <f t="shared" si="63"/>
        <v>24495.184700000002</v>
      </c>
      <c r="Y295" s="17">
        <f t="shared" si="64"/>
        <v>5290.9598951999997</v>
      </c>
      <c r="Z295" s="17">
        <f t="shared" si="71"/>
        <v>55681.0541352</v>
      </c>
      <c r="AA295" s="17">
        <f t="shared" si="72"/>
        <v>12347.774135200001</v>
      </c>
      <c r="AB295" s="17">
        <f t="shared" si="65"/>
        <v>0</v>
      </c>
      <c r="AC295" s="17">
        <f t="shared" si="66"/>
        <v>0</v>
      </c>
      <c r="AD295" s="17">
        <v>0</v>
      </c>
      <c r="AE295" s="17">
        <v>0</v>
      </c>
      <c r="AF295" s="17">
        <v>0</v>
      </c>
      <c r="AG295" s="17">
        <v>0</v>
      </c>
      <c r="AH295" s="17">
        <v>1042372.1</v>
      </c>
      <c r="AI295">
        <v>106.62</v>
      </c>
      <c r="AJ295">
        <v>137.15</v>
      </c>
      <c r="AK295" s="1">
        <v>6000</v>
      </c>
      <c r="AL295" s="1">
        <v>5162.85205479452</v>
      </c>
    </row>
    <row r="296" spans="1:38" x14ac:dyDescent="0.35">
      <c r="A296" t="s">
        <v>998</v>
      </c>
      <c r="B296" t="s">
        <v>999</v>
      </c>
      <c r="C296" s="2">
        <v>45390</v>
      </c>
      <c r="D296" s="3">
        <v>0.73150684931506849</v>
      </c>
      <c r="E296" s="3" t="s">
        <v>64</v>
      </c>
      <c r="F296" s="3" t="s">
        <v>14</v>
      </c>
      <c r="G296" t="s">
        <v>1000</v>
      </c>
      <c r="H296" t="s">
        <v>555</v>
      </c>
      <c r="I296" t="s">
        <v>16</v>
      </c>
      <c r="J296" t="s">
        <v>16</v>
      </c>
      <c r="K296" s="17">
        <v>612580.14</v>
      </c>
      <c r="L296" s="17">
        <v>220546.05000000002</v>
      </c>
      <c r="M296" s="10">
        <f t="shared" si="59"/>
        <v>0.36002807730593422</v>
      </c>
      <c r="N296" s="17">
        <v>56249.99</v>
      </c>
      <c r="O296" s="17">
        <v>40180.82</v>
      </c>
      <c r="P296" s="17">
        <v>0</v>
      </c>
      <c r="Q296" s="17">
        <f t="shared" si="67"/>
        <v>16069.169999999998</v>
      </c>
      <c r="R296" s="10">
        <f t="shared" si="68"/>
        <v>7.2860837906641246E-2</v>
      </c>
      <c r="S296" s="9">
        <f t="shared" si="60"/>
        <v>1.2</v>
      </c>
      <c r="T296" s="17">
        <f t="shared" si="61"/>
        <v>31758.6312</v>
      </c>
      <c r="U296" s="17">
        <f t="shared" si="69"/>
        <v>15689.461200000002</v>
      </c>
      <c r="V296" s="17" t="str">
        <f t="shared" si="70"/>
        <v>Y</v>
      </c>
      <c r="W296" s="17">
        <f t="shared" si="62"/>
        <v>42880.609800000006</v>
      </c>
      <c r="X296" s="17">
        <f t="shared" si="63"/>
        <v>15438.223500000002</v>
      </c>
      <c r="Y296" s="17">
        <f t="shared" si="64"/>
        <v>3334.6562760000002</v>
      </c>
      <c r="Z296" s="17">
        <f t="shared" si="71"/>
        <v>35093.287475999998</v>
      </c>
      <c r="AA296" s="17">
        <f t="shared" si="72"/>
        <v>-21156.702524</v>
      </c>
      <c r="AB296" s="17">
        <f t="shared" si="65"/>
        <v>326466.86092920206</v>
      </c>
      <c r="AC296" s="17">
        <f t="shared" si="66"/>
        <v>117537.23624444444</v>
      </c>
      <c r="AD296" s="17">
        <v>0</v>
      </c>
      <c r="AE296" s="17">
        <v>0</v>
      </c>
      <c r="AF296" s="17">
        <v>0</v>
      </c>
      <c r="AG296" s="17">
        <v>0</v>
      </c>
      <c r="AH296" s="17">
        <v>912200</v>
      </c>
      <c r="AI296">
        <v>67.150000000000006</v>
      </c>
      <c r="AJ296">
        <v>0</v>
      </c>
      <c r="AK296" s="1">
        <v>6000</v>
      </c>
      <c r="AL296" s="1">
        <v>0</v>
      </c>
    </row>
    <row r="297" spans="1:38" x14ac:dyDescent="0.35">
      <c r="A297" t="s">
        <v>1001</v>
      </c>
      <c r="B297" t="s">
        <v>1002</v>
      </c>
      <c r="C297" s="2">
        <v>45320</v>
      </c>
      <c r="D297" s="3">
        <v>0.92328767123287669</v>
      </c>
      <c r="E297" s="3" t="s">
        <v>64</v>
      </c>
      <c r="F297" s="3" t="s">
        <v>14</v>
      </c>
      <c r="G297" t="s">
        <v>1003</v>
      </c>
      <c r="H297" t="s">
        <v>160</v>
      </c>
      <c r="I297" t="s">
        <v>16</v>
      </c>
      <c r="J297" t="s">
        <v>16</v>
      </c>
      <c r="K297" s="17">
        <v>766269.94</v>
      </c>
      <c r="L297" s="17">
        <v>156762.66</v>
      </c>
      <c r="M297" s="10">
        <f t="shared" si="59"/>
        <v>0.20457889813607985</v>
      </c>
      <c r="N297" s="17">
        <v>26448.210000000006</v>
      </c>
      <c r="O297" s="17">
        <v>18322.440000000002</v>
      </c>
      <c r="P297" s="17">
        <v>4297.3637128499977</v>
      </c>
      <c r="Q297" s="17">
        <f t="shared" si="67"/>
        <v>3828.4062871500064</v>
      </c>
      <c r="R297" s="10">
        <f t="shared" si="68"/>
        <v>2.4421672145331079E-2</v>
      </c>
      <c r="S297" s="9">
        <f t="shared" si="60"/>
        <v>0.75</v>
      </c>
      <c r="T297" s="17">
        <f t="shared" si="61"/>
        <v>14108.6394</v>
      </c>
      <c r="U297" s="17">
        <f t="shared" si="69"/>
        <v>10280.233112849994</v>
      </c>
      <c r="V297" s="17" t="str">
        <f t="shared" si="70"/>
        <v>Y</v>
      </c>
      <c r="W297" s="17">
        <f t="shared" si="62"/>
        <v>53638.895799999998</v>
      </c>
      <c r="X297" s="17">
        <f t="shared" si="63"/>
        <v>10973.386200000001</v>
      </c>
      <c r="Y297" s="17">
        <f t="shared" si="64"/>
        <v>1481.4071370000001</v>
      </c>
      <c r="Z297" s="17">
        <f t="shared" si="71"/>
        <v>15590.046537</v>
      </c>
      <c r="AA297" s="17">
        <f t="shared" si="72"/>
        <v>-10858.163463000006</v>
      </c>
      <c r="AB297" s="17">
        <f t="shared" si="65"/>
        <v>294864.87071542867</v>
      </c>
      <c r="AC297" s="17">
        <f t="shared" si="66"/>
        <v>60323.130350000036</v>
      </c>
      <c r="AD297" s="17">
        <v>0</v>
      </c>
      <c r="AE297" s="17">
        <v>0</v>
      </c>
      <c r="AF297" s="17">
        <v>0</v>
      </c>
      <c r="AG297" s="17">
        <v>0</v>
      </c>
      <c r="AH297" s="17">
        <v>539999.34</v>
      </c>
      <c r="AI297">
        <v>141.9</v>
      </c>
      <c r="AJ297">
        <v>200</v>
      </c>
      <c r="AK297" s="1">
        <v>6000</v>
      </c>
      <c r="AL297" s="1">
        <v>11079.452054794519</v>
      </c>
    </row>
    <row r="298" spans="1:38" x14ac:dyDescent="0.35">
      <c r="A298" t="s">
        <v>1004</v>
      </c>
      <c r="B298" t="s">
        <v>1005</v>
      </c>
      <c r="C298" s="2">
        <v>41063</v>
      </c>
      <c r="D298" s="3">
        <v>12.586301369863014</v>
      </c>
      <c r="E298" s="3" t="s">
        <v>394</v>
      </c>
      <c r="F298" s="3" t="s">
        <v>14</v>
      </c>
      <c r="G298" t="s">
        <v>1006</v>
      </c>
      <c r="H298" t="s">
        <v>694</v>
      </c>
      <c r="I298" t="s">
        <v>13</v>
      </c>
      <c r="J298" t="s">
        <v>13</v>
      </c>
      <c r="K298" s="17">
        <v>8740773.4199999999</v>
      </c>
      <c r="L298" s="17">
        <v>2013332.7199999997</v>
      </c>
      <c r="M298" s="10">
        <f t="shared" si="59"/>
        <v>0.23033805170984512</v>
      </c>
      <c r="N298" s="17">
        <v>240975.74000000002</v>
      </c>
      <c r="O298" s="17">
        <v>0</v>
      </c>
      <c r="P298" s="17">
        <v>0</v>
      </c>
      <c r="Q298" s="17">
        <f t="shared" si="67"/>
        <v>240975.74000000002</v>
      </c>
      <c r="R298" s="10">
        <f t="shared" si="68"/>
        <v>0.11968997354793899</v>
      </c>
      <c r="S298" s="9">
        <f t="shared" si="60"/>
        <v>0.75</v>
      </c>
      <c r="T298" s="17">
        <f t="shared" si="61"/>
        <v>181199.94479999997</v>
      </c>
      <c r="U298" s="17">
        <f t="shared" si="69"/>
        <v>-59775.795200000051</v>
      </c>
      <c r="V298" s="17" t="str">
        <f t="shared" si="70"/>
        <v>N</v>
      </c>
      <c r="W298" s="17">
        <f t="shared" si="62"/>
        <v>611854.1394000001</v>
      </c>
      <c r="X298" s="17">
        <f t="shared" si="63"/>
        <v>140933.2904</v>
      </c>
      <c r="Y298" s="17">
        <f t="shared" si="64"/>
        <v>19025.994203999999</v>
      </c>
      <c r="Z298" s="17">
        <f t="shared" si="71"/>
        <v>200225.93900399996</v>
      </c>
      <c r="AA298" s="17">
        <f t="shared" si="72"/>
        <v>-40749.800996000064</v>
      </c>
      <c r="AB298" s="17">
        <f t="shared" si="65"/>
        <v>982850.12671849038</v>
      </c>
      <c r="AC298" s="17">
        <f t="shared" si="66"/>
        <v>226387.78331111147</v>
      </c>
      <c r="AD298" s="17">
        <v>8032012.9100000001</v>
      </c>
      <c r="AE298" s="17">
        <v>1618233.74</v>
      </c>
      <c r="AF298" s="17">
        <v>8516080.1899999995</v>
      </c>
      <c r="AG298" s="17">
        <v>1804209.33</v>
      </c>
      <c r="AH298" s="17">
        <v>8398101.1699999999</v>
      </c>
      <c r="AI298">
        <v>104.08</v>
      </c>
      <c r="AJ298">
        <v>120.4</v>
      </c>
      <c r="AK298" s="1">
        <v>20000</v>
      </c>
      <c r="AL298" s="1">
        <v>24080</v>
      </c>
    </row>
    <row r="299" spans="1:38" x14ac:dyDescent="0.35">
      <c r="A299" t="s">
        <v>1007</v>
      </c>
      <c r="B299" t="s">
        <v>1008</v>
      </c>
      <c r="C299" s="2">
        <v>32463</v>
      </c>
      <c r="D299" s="3">
        <v>36.147945205479452</v>
      </c>
      <c r="E299" s="3" t="s">
        <v>64</v>
      </c>
      <c r="F299" s="3" t="s">
        <v>14</v>
      </c>
      <c r="G299" t="s">
        <v>1009</v>
      </c>
      <c r="H299" t="s">
        <v>357</v>
      </c>
      <c r="I299" t="s">
        <v>13</v>
      </c>
      <c r="J299" t="s">
        <v>13</v>
      </c>
      <c r="K299" s="17">
        <v>3375151.19</v>
      </c>
      <c r="L299" s="17">
        <v>996435.80000000016</v>
      </c>
      <c r="M299" s="10">
        <f t="shared" si="59"/>
        <v>0.29522701174165777</v>
      </c>
      <c r="N299" s="17">
        <v>122205.29000000001</v>
      </c>
      <c r="O299" s="17">
        <v>0</v>
      </c>
      <c r="P299" s="17">
        <v>0</v>
      </c>
      <c r="Q299" s="17">
        <f t="shared" si="67"/>
        <v>122205.29000000001</v>
      </c>
      <c r="R299" s="10">
        <f t="shared" si="68"/>
        <v>0.12264241208515389</v>
      </c>
      <c r="S299" s="9">
        <f t="shared" si="60"/>
        <v>1.2</v>
      </c>
      <c r="T299" s="17">
        <f t="shared" si="61"/>
        <v>143486.75520000001</v>
      </c>
      <c r="U299" s="17">
        <f t="shared" si="69"/>
        <v>21281.465200000006</v>
      </c>
      <c r="V299" s="17" t="str">
        <f t="shared" si="70"/>
        <v>Y</v>
      </c>
      <c r="W299" s="17">
        <f t="shared" si="62"/>
        <v>236260.58330000003</v>
      </c>
      <c r="X299" s="17">
        <f t="shared" si="63"/>
        <v>69750.506000000023</v>
      </c>
      <c r="Y299" s="17">
        <f t="shared" si="64"/>
        <v>15066.109296000004</v>
      </c>
      <c r="Z299" s="17">
        <f t="shared" si="71"/>
        <v>158552.86449600002</v>
      </c>
      <c r="AA299" s="17">
        <f t="shared" si="72"/>
        <v>36347.574496000016</v>
      </c>
      <c r="AB299" s="17">
        <f t="shared" si="65"/>
        <v>0</v>
      </c>
      <c r="AC299" s="17">
        <f t="shared" si="66"/>
        <v>0</v>
      </c>
      <c r="AD299" s="17">
        <v>4117829.85</v>
      </c>
      <c r="AE299" s="17">
        <v>938158.91</v>
      </c>
      <c r="AF299" s="17">
        <v>3306412.27</v>
      </c>
      <c r="AG299" s="17">
        <v>772785.32</v>
      </c>
      <c r="AH299" s="17">
        <v>3231509.13</v>
      </c>
      <c r="AI299">
        <v>104.45</v>
      </c>
      <c r="AJ299">
        <v>122.25</v>
      </c>
      <c r="AK299" s="1">
        <v>20000</v>
      </c>
      <c r="AL299" s="1">
        <v>24450</v>
      </c>
    </row>
    <row r="300" spans="1:38" x14ac:dyDescent="0.35">
      <c r="A300" t="s">
        <v>1010</v>
      </c>
      <c r="B300" t="s">
        <v>1011</v>
      </c>
      <c r="C300" s="2">
        <v>39486</v>
      </c>
      <c r="D300" s="3">
        <v>16.906849315068492</v>
      </c>
      <c r="E300" s="3" t="s">
        <v>64</v>
      </c>
      <c r="F300" s="3" t="s">
        <v>14</v>
      </c>
      <c r="G300" t="s">
        <v>1012</v>
      </c>
      <c r="H300" t="s">
        <v>1013</v>
      </c>
      <c r="I300" t="s">
        <v>13</v>
      </c>
      <c r="J300" t="s">
        <v>13</v>
      </c>
      <c r="K300" s="17">
        <v>8443179.3000000007</v>
      </c>
      <c r="L300" s="17">
        <v>1332841.7200000002</v>
      </c>
      <c r="M300" s="26">
        <f t="shared" si="59"/>
        <v>0.15786017004281788</v>
      </c>
      <c r="N300" s="17">
        <v>119638.01000000001</v>
      </c>
      <c r="O300" s="17">
        <v>0</v>
      </c>
      <c r="P300" s="17">
        <v>0</v>
      </c>
      <c r="Q300" s="17">
        <f t="shared" si="67"/>
        <v>119638.01000000001</v>
      </c>
      <c r="R300" s="10">
        <f t="shared" si="68"/>
        <v>8.9761603500826778E-2</v>
      </c>
      <c r="S300" s="9">
        <f t="shared" si="60"/>
        <v>0.75</v>
      </c>
      <c r="T300" s="17">
        <f t="shared" si="61"/>
        <v>119955.75480000001</v>
      </c>
      <c r="U300" s="17">
        <f t="shared" si="69"/>
        <v>317.7448000000004</v>
      </c>
      <c r="V300" s="17" t="str">
        <f t="shared" si="70"/>
        <v>Y</v>
      </c>
      <c r="W300" s="17">
        <f t="shared" si="62"/>
        <v>591022.55100000009</v>
      </c>
      <c r="X300" s="17">
        <f t="shared" si="63"/>
        <v>93298.920400000017</v>
      </c>
      <c r="Y300" s="17">
        <f t="shared" si="64"/>
        <v>12595.354254000002</v>
      </c>
      <c r="Z300" s="17">
        <f t="shared" si="71"/>
        <v>132551.109054</v>
      </c>
      <c r="AA300" s="17">
        <f t="shared" si="72"/>
        <v>12913.099053999991</v>
      </c>
      <c r="AB300" s="17">
        <f t="shared" si="65"/>
        <v>0</v>
      </c>
      <c r="AC300" s="17">
        <f t="shared" si="66"/>
        <v>0</v>
      </c>
      <c r="AD300" s="17">
        <v>6864488.46</v>
      </c>
      <c r="AE300" s="17">
        <v>1312271.18</v>
      </c>
      <c r="AF300" s="17">
        <v>4428113.2699999996</v>
      </c>
      <c r="AG300" s="17">
        <v>904788.52</v>
      </c>
      <c r="AH300" s="17">
        <v>7532041.9100000001</v>
      </c>
      <c r="AI300">
        <v>112.1</v>
      </c>
      <c r="AJ300">
        <v>178.25</v>
      </c>
      <c r="AK300" s="1">
        <v>20000</v>
      </c>
      <c r="AL300" s="1">
        <v>35650</v>
      </c>
    </row>
    <row r="301" spans="1:38" x14ac:dyDescent="0.35">
      <c r="A301" t="s">
        <v>1014</v>
      </c>
      <c r="B301" t="s">
        <v>1015</v>
      </c>
      <c r="C301" s="2">
        <v>36861</v>
      </c>
      <c r="D301" s="3">
        <v>24.098630136986301</v>
      </c>
      <c r="E301" s="3" t="s">
        <v>64</v>
      </c>
      <c r="F301" s="3" t="s">
        <v>14</v>
      </c>
      <c r="G301" t="s">
        <v>1016</v>
      </c>
      <c r="H301" t="s">
        <v>438</v>
      </c>
      <c r="I301" t="s">
        <v>13</v>
      </c>
      <c r="J301" t="s">
        <v>13</v>
      </c>
      <c r="K301" s="17">
        <v>13366481.43</v>
      </c>
      <c r="L301" s="17">
        <v>2660850.13</v>
      </c>
      <c r="M301" s="10">
        <f t="shared" si="59"/>
        <v>0.19906885323073389</v>
      </c>
      <c r="N301" s="17">
        <v>364837.50000000006</v>
      </c>
      <c r="O301" s="17">
        <v>0</v>
      </c>
      <c r="P301" s="17">
        <v>0</v>
      </c>
      <c r="Q301" s="17">
        <f t="shared" si="67"/>
        <v>364837.50000000006</v>
      </c>
      <c r="R301" s="10">
        <f t="shared" si="68"/>
        <v>0.1371131338389209</v>
      </c>
      <c r="S301" s="9">
        <f t="shared" si="60"/>
        <v>0.75</v>
      </c>
      <c r="T301" s="17">
        <f t="shared" si="61"/>
        <v>239476.51169999997</v>
      </c>
      <c r="U301" s="17">
        <f t="shared" si="69"/>
        <v>-125360.98830000008</v>
      </c>
      <c r="V301" s="17" t="str">
        <f t="shared" si="70"/>
        <v>N</v>
      </c>
      <c r="W301" s="17">
        <f t="shared" si="62"/>
        <v>935653.70010000002</v>
      </c>
      <c r="X301" s="17">
        <f t="shared" si="63"/>
        <v>186259.50910000002</v>
      </c>
      <c r="Y301" s="17">
        <f t="shared" si="64"/>
        <v>25145.033728500002</v>
      </c>
      <c r="Z301" s="17">
        <f t="shared" si="71"/>
        <v>264621.54542849999</v>
      </c>
      <c r="AA301" s="17">
        <f t="shared" si="72"/>
        <v>-100215.95457150007</v>
      </c>
      <c r="AB301" s="17">
        <f t="shared" si="65"/>
        <v>2796797.6614085604</v>
      </c>
      <c r="AC301" s="17">
        <f t="shared" si="66"/>
        <v>556755.30317500047</v>
      </c>
      <c r="AD301" s="17">
        <v>14874302.539999999</v>
      </c>
      <c r="AE301" s="17">
        <v>2765563.98</v>
      </c>
      <c r="AF301" s="17">
        <v>13057001.119999999</v>
      </c>
      <c r="AG301" s="17">
        <v>2487805.2999999998</v>
      </c>
      <c r="AH301" s="17">
        <v>13351119.220000001</v>
      </c>
      <c r="AI301">
        <v>100.12</v>
      </c>
      <c r="AJ301">
        <v>100.6</v>
      </c>
      <c r="AK301" s="1">
        <v>20000</v>
      </c>
      <c r="AL301" s="1">
        <v>20120</v>
      </c>
    </row>
    <row r="302" spans="1:38" x14ac:dyDescent="0.35">
      <c r="A302" t="s">
        <v>1017</v>
      </c>
      <c r="B302" t="s">
        <v>1018</v>
      </c>
      <c r="C302" s="2">
        <v>39279</v>
      </c>
      <c r="D302" s="3">
        <v>17.473972602739725</v>
      </c>
      <c r="E302" s="3" t="s">
        <v>64</v>
      </c>
      <c r="F302" s="3" t="s">
        <v>14</v>
      </c>
      <c r="G302" t="s">
        <v>1019</v>
      </c>
      <c r="H302" t="s">
        <v>388</v>
      </c>
      <c r="I302" t="s">
        <v>13</v>
      </c>
      <c r="J302" t="s">
        <v>13</v>
      </c>
      <c r="K302" s="17">
        <v>11918363.279999999</v>
      </c>
      <c r="L302" s="17">
        <v>2505197.61</v>
      </c>
      <c r="M302" s="10">
        <f t="shared" si="59"/>
        <v>0.21019644653758196</v>
      </c>
      <c r="N302" s="17">
        <v>303474.75</v>
      </c>
      <c r="O302" s="17">
        <v>0</v>
      </c>
      <c r="P302" s="17">
        <v>9105.161710124994</v>
      </c>
      <c r="Q302" s="17">
        <f t="shared" si="67"/>
        <v>294369.58828987501</v>
      </c>
      <c r="R302" s="10">
        <f t="shared" si="68"/>
        <v>0.11750354028554059</v>
      </c>
      <c r="S302" s="9">
        <f t="shared" si="60"/>
        <v>0.75</v>
      </c>
      <c r="T302" s="17">
        <f t="shared" si="61"/>
        <v>225467.7849</v>
      </c>
      <c r="U302" s="17">
        <f t="shared" si="69"/>
        <v>-68901.803389875015</v>
      </c>
      <c r="V302" s="17" t="str">
        <f t="shared" si="70"/>
        <v>N</v>
      </c>
      <c r="W302" s="17">
        <f t="shared" si="62"/>
        <v>834285.42960000003</v>
      </c>
      <c r="X302" s="17">
        <f t="shared" si="63"/>
        <v>175363.8327</v>
      </c>
      <c r="Y302" s="17">
        <f t="shared" si="64"/>
        <v>23674.117414499997</v>
      </c>
      <c r="Z302" s="17">
        <f t="shared" si="71"/>
        <v>249141.90231450001</v>
      </c>
      <c r="AA302" s="17">
        <f t="shared" si="72"/>
        <v>-54332.84768549999</v>
      </c>
      <c r="AB302" s="17">
        <f t="shared" si="65"/>
        <v>1436033.571358992</v>
      </c>
      <c r="AC302" s="17">
        <f t="shared" si="66"/>
        <v>301849.15380833327</v>
      </c>
      <c r="AD302" s="17">
        <v>13077327.08</v>
      </c>
      <c r="AE302" s="17">
        <v>2308353.96</v>
      </c>
      <c r="AF302" s="17">
        <v>12210774.26</v>
      </c>
      <c r="AG302" s="17">
        <v>2339975.54</v>
      </c>
      <c r="AH302" s="17">
        <v>12971620.52</v>
      </c>
      <c r="AI302">
        <v>91.88</v>
      </c>
      <c r="AJ302">
        <v>0</v>
      </c>
      <c r="AK302" s="1">
        <v>20000</v>
      </c>
      <c r="AL302" s="1">
        <v>0</v>
      </c>
    </row>
    <row r="303" spans="1:38" x14ac:dyDescent="0.35">
      <c r="A303" t="s">
        <v>1020</v>
      </c>
      <c r="B303" t="s">
        <v>1021</v>
      </c>
      <c r="C303" s="2">
        <v>41394</v>
      </c>
      <c r="D303" s="3">
        <v>11.67945205479452</v>
      </c>
      <c r="E303" s="3" t="s">
        <v>64</v>
      </c>
      <c r="F303" s="3" t="s">
        <v>14</v>
      </c>
      <c r="G303" t="s">
        <v>1022</v>
      </c>
      <c r="H303" t="s">
        <v>330</v>
      </c>
      <c r="I303" t="s">
        <v>13</v>
      </c>
      <c r="J303" t="s">
        <v>13</v>
      </c>
      <c r="K303" s="17">
        <v>3712164.24</v>
      </c>
      <c r="L303" s="17">
        <v>1228029.28</v>
      </c>
      <c r="M303" s="10">
        <f t="shared" si="59"/>
        <v>0.33081221643361342</v>
      </c>
      <c r="N303" s="17">
        <v>163937.08999999994</v>
      </c>
      <c r="O303" s="17">
        <v>0</v>
      </c>
      <c r="P303" s="17">
        <v>0</v>
      </c>
      <c r="Q303" s="17">
        <f t="shared" si="67"/>
        <v>163937.08999999994</v>
      </c>
      <c r="R303" s="10">
        <f t="shared" si="68"/>
        <v>0.13349607592418311</v>
      </c>
      <c r="S303" s="9">
        <f t="shared" si="60"/>
        <v>1.2</v>
      </c>
      <c r="T303" s="17">
        <f t="shared" si="61"/>
        <v>176836.21632000001</v>
      </c>
      <c r="U303" s="17">
        <f t="shared" si="69"/>
        <v>12899.126320000069</v>
      </c>
      <c r="V303" s="17" t="str">
        <f t="shared" si="70"/>
        <v>Y</v>
      </c>
      <c r="W303" s="17">
        <f t="shared" si="62"/>
        <v>259851.49680000005</v>
      </c>
      <c r="X303" s="17">
        <f t="shared" si="63"/>
        <v>85962.049600000028</v>
      </c>
      <c r="Y303" s="17">
        <f t="shared" si="64"/>
        <v>18567.802713600006</v>
      </c>
      <c r="Z303" s="17">
        <f t="shared" si="71"/>
        <v>195404.01903360002</v>
      </c>
      <c r="AA303" s="17">
        <f t="shared" si="72"/>
        <v>31466.929033600085</v>
      </c>
      <c r="AB303" s="17">
        <f t="shared" si="65"/>
        <v>0</v>
      </c>
      <c r="AC303" s="17">
        <f t="shared" si="66"/>
        <v>0</v>
      </c>
      <c r="AD303" s="17">
        <v>3429025.65</v>
      </c>
      <c r="AE303" s="17">
        <v>1020127.83</v>
      </c>
      <c r="AF303" s="17">
        <v>4137170.94</v>
      </c>
      <c r="AG303" s="17">
        <v>1187264.03</v>
      </c>
      <c r="AH303" s="17">
        <v>4483364.1500000004</v>
      </c>
      <c r="AI303">
        <v>82.8</v>
      </c>
      <c r="AJ303">
        <v>0</v>
      </c>
      <c r="AK303" s="1">
        <v>20000</v>
      </c>
      <c r="AL303" s="1">
        <v>0</v>
      </c>
    </row>
    <row r="304" spans="1:38" x14ac:dyDescent="0.35">
      <c r="A304" t="s">
        <v>1023</v>
      </c>
      <c r="B304" t="s">
        <v>1024</v>
      </c>
      <c r="C304" s="2">
        <v>41414</v>
      </c>
      <c r="D304" s="3">
        <v>11.624657534246575</v>
      </c>
      <c r="E304" s="3" t="s">
        <v>64</v>
      </c>
      <c r="F304" s="3" t="s">
        <v>14</v>
      </c>
      <c r="G304" t="s">
        <v>1025</v>
      </c>
      <c r="H304" t="s">
        <v>1013</v>
      </c>
      <c r="I304" t="s">
        <v>13</v>
      </c>
      <c r="J304" t="s">
        <v>13</v>
      </c>
      <c r="K304" s="17">
        <v>10361434.640000001</v>
      </c>
      <c r="L304" s="17">
        <v>2411404.6100000003</v>
      </c>
      <c r="M304" s="10">
        <f t="shared" si="59"/>
        <v>0.2327288347398194</v>
      </c>
      <c r="N304" s="17">
        <v>326854.90000000002</v>
      </c>
      <c r="O304" s="17">
        <v>0</v>
      </c>
      <c r="P304" s="17">
        <v>0</v>
      </c>
      <c r="Q304" s="17">
        <f t="shared" si="67"/>
        <v>326854.90000000002</v>
      </c>
      <c r="R304" s="10">
        <f t="shared" si="68"/>
        <v>0.1355454404642612</v>
      </c>
      <c r="S304" s="9">
        <f t="shared" si="60"/>
        <v>0.75</v>
      </c>
      <c r="T304" s="17">
        <f t="shared" si="61"/>
        <v>217026.41490000003</v>
      </c>
      <c r="U304" s="17">
        <f t="shared" si="69"/>
        <v>-109828.48509999999</v>
      </c>
      <c r="V304" s="17" t="str">
        <f t="shared" si="70"/>
        <v>N</v>
      </c>
      <c r="W304" s="17">
        <f t="shared" si="62"/>
        <v>725300.42480000015</v>
      </c>
      <c r="X304" s="17">
        <f t="shared" si="63"/>
        <v>168798.32270000005</v>
      </c>
      <c r="Y304" s="17">
        <f t="shared" si="64"/>
        <v>22787.773564500007</v>
      </c>
      <c r="Z304" s="17">
        <f t="shared" si="71"/>
        <v>239814.18846450004</v>
      </c>
      <c r="AA304" s="17">
        <f t="shared" si="72"/>
        <v>-87040.711535499984</v>
      </c>
      <c r="AB304" s="17">
        <f t="shared" si="65"/>
        <v>2077780.8176247422</v>
      </c>
      <c r="AC304" s="17">
        <f t="shared" si="66"/>
        <v>483559.50853055547</v>
      </c>
      <c r="AD304" s="17">
        <v>8954402.9700000007</v>
      </c>
      <c r="AE304" s="17">
        <v>1896731.41</v>
      </c>
      <c r="AF304" s="17">
        <v>10199500.43</v>
      </c>
      <c r="AG304" s="17">
        <v>2376253.4</v>
      </c>
      <c r="AH304" s="17">
        <v>11497453.050000001</v>
      </c>
      <c r="AI304">
        <v>90.12</v>
      </c>
      <c r="AJ304">
        <v>0</v>
      </c>
      <c r="AK304" s="1">
        <v>20000</v>
      </c>
      <c r="AL304" s="1">
        <v>0</v>
      </c>
    </row>
    <row r="305" spans="1:38" x14ac:dyDescent="0.35">
      <c r="A305" t="s">
        <v>1026</v>
      </c>
      <c r="B305" t="s">
        <v>1027</v>
      </c>
      <c r="C305" s="2">
        <v>40911</v>
      </c>
      <c r="D305" s="3">
        <v>13.002739726027396</v>
      </c>
      <c r="E305" s="3" t="s">
        <v>64</v>
      </c>
      <c r="F305" s="3" t="s">
        <v>14</v>
      </c>
      <c r="G305" t="s">
        <v>1028</v>
      </c>
      <c r="H305" t="s">
        <v>226</v>
      </c>
      <c r="I305" t="s">
        <v>13</v>
      </c>
      <c r="J305" t="s">
        <v>13</v>
      </c>
      <c r="K305" s="17">
        <v>9081176.0500000007</v>
      </c>
      <c r="L305" s="17">
        <v>2478424.7599999998</v>
      </c>
      <c r="M305" s="10">
        <f t="shared" si="59"/>
        <v>0.27291892001146695</v>
      </c>
      <c r="N305" s="17">
        <v>382222.53</v>
      </c>
      <c r="O305" s="17">
        <v>0</v>
      </c>
      <c r="P305" s="17">
        <v>938.9771666249726</v>
      </c>
      <c r="Q305" s="17">
        <f t="shared" si="67"/>
        <v>381283.55283337506</v>
      </c>
      <c r="R305" s="10">
        <f t="shared" si="68"/>
        <v>0.15384108446099251</v>
      </c>
      <c r="S305" s="9">
        <f t="shared" si="60"/>
        <v>1</v>
      </c>
      <c r="T305" s="17">
        <f t="shared" si="61"/>
        <v>297410.97119999997</v>
      </c>
      <c r="U305" s="17">
        <f t="shared" si="69"/>
        <v>-83872.581633375084</v>
      </c>
      <c r="V305" s="17" t="str">
        <f t="shared" si="70"/>
        <v>N</v>
      </c>
      <c r="W305" s="17">
        <f t="shared" si="62"/>
        <v>635682.32350000006</v>
      </c>
      <c r="X305" s="17">
        <f t="shared" si="63"/>
        <v>173489.73319999996</v>
      </c>
      <c r="Y305" s="17">
        <f t="shared" si="64"/>
        <v>31228.15197599999</v>
      </c>
      <c r="Z305" s="17">
        <f t="shared" si="71"/>
        <v>328639.12317599996</v>
      </c>
      <c r="AA305" s="17">
        <f t="shared" si="72"/>
        <v>-53583.406824000063</v>
      </c>
      <c r="AB305" s="17">
        <f t="shared" si="65"/>
        <v>1090747.3672186579</v>
      </c>
      <c r="AC305" s="17">
        <f t="shared" si="66"/>
        <v>297685.59346666705</v>
      </c>
      <c r="AD305" s="17">
        <v>7016220.1699999999</v>
      </c>
      <c r="AE305" s="17">
        <v>1884059.47</v>
      </c>
      <c r="AF305" s="17">
        <v>9146387.9199999999</v>
      </c>
      <c r="AG305" s="17">
        <v>2687602.15</v>
      </c>
      <c r="AH305" s="17">
        <v>10987395.1</v>
      </c>
      <c r="AI305">
        <v>82.65</v>
      </c>
      <c r="AJ305">
        <v>0</v>
      </c>
      <c r="AK305" s="1">
        <v>20000</v>
      </c>
      <c r="AL305" s="1">
        <v>0</v>
      </c>
    </row>
    <row r="306" spans="1:38" x14ac:dyDescent="0.35">
      <c r="A306" t="s">
        <v>1029</v>
      </c>
      <c r="B306" t="s">
        <v>1030</v>
      </c>
      <c r="C306" s="2">
        <v>33228</v>
      </c>
      <c r="D306" s="3">
        <v>34.052054794520551</v>
      </c>
      <c r="E306" s="3" t="s">
        <v>64</v>
      </c>
      <c r="F306" s="3" t="s">
        <v>14</v>
      </c>
      <c r="G306" t="s">
        <v>1031</v>
      </c>
      <c r="H306" t="s">
        <v>81</v>
      </c>
      <c r="I306" t="s">
        <v>13</v>
      </c>
      <c r="J306" t="s">
        <v>13</v>
      </c>
      <c r="K306" s="17">
        <v>5525155.1500000004</v>
      </c>
      <c r="L306" s="17">
        <v>1526955.5099999998</v>
      </c>
      <c r="M306" s="10">
        <f t="shared" si="59"/>
        <v>0.27636427729997765</v>
      </c>
      <c r="N306" s="17">
        <v>203853.59</v>
      </c>
      <c r="O306" s="17">
        <v>0</v>
      </c>
      <c r="P306" s="17">
        <v>14366.906795325049</v>
      </c>
      <c r="Q306" s="17">
        <f t="shared" si="67"/>
        <v>189486.68320467495</v>
      </c>
      <c r="R306" s="10">
        <f t="shared" si="68"/>
        <v>0.12409443625811663</v>
      </c>
      <c r="S306" s="9">
        <f t="shared" si="60"/>
        <v>1</v>
      </c>
      <c r="T306" s="17">
        <f t="shared" si="61"/>
        <v>183234.66119999997</v>
      </c>
      <c r="U306" s="17">
        <f t="shared" si="69"/>
        <v>-6252.0220046749746</v>
      </c>
      <c r="V306" s="17" t="str">
        <f t="shared" si="70"/>
        <v>N</v>
      </c>
      <c r="W306" s="17">
        <f t="shared" si="62"/>
        <v>386760.86050000007</v>
      </c>
      <c r="X306" s="17">
        <f t="shared" si="63"/>
        <v>106886.88569999998</v>
      </c>
      <c r="Y306" s="17">
        <f t="shared" si="64"/>
        <v>19239.639425999998</v>
      </c>
      <c r="Z306" s="17">
        <f t="shared" si="71"/>
        <v>202474.30062599998</v>
      </c>
      <c r="AA306" s="17">
        <f t="shared" si="72"/>
        <v>-1379.2893740000145</v>
      </c>
      <c r="AB306" s="17">
        <f t="shared" si="65"/>
        <v>27726.878521738472</v>
      </c>
      <c r="AC306" s="17">
        <f t="shared" si="66"/>
        <v>7662.7187444445253</v>
      </c>
      <c r="AD306" s="17">
        <v>4884828.2300000004</v>
      </c>
      <c r="AE306" s="17">
        <v>1266869.76</v>
      </c>
      <c r="AF306" s="17">
        <v>4839876.99</v>
      </c>
      <c r="AG306" s="17">
        <v>1375878.38</v>
      </c>
      <c r="AH306" s="17">
        <v>4909413.2300000004</v>
      </c>
      <c r="AI306">
        <v>112.54</v>
      </c>
      <c r="AJ306">
        <v>181.55</v>
      </c>
      <c r="AK306" s="1">
        <v>20000</v>
      </c>
      <c r="AL306" s="1">
        <v>36310</v>
      </c>
    </row>
    <row r="307" spans="1:38" x14ac:dyDescent="0.35">
      <c r="A307" t="s">
        <v>1032</v>
      </c>
      <c r="B307" t="s">
        <v>1033</v>
      </c>
      <c r="C307" s="2">
        <v>38278</v>
      </c>
      <c r="D307" s="3">
        <v>20.216438356164385</v>
      </c>
      <c r="E307" s="3" t="s">
        <v>64</v>
      </c>
      <c r="F307" s="3" t="s">
        <v>14</v>
      </c>
      <c r="G307" t="s">
        <v>1034</v>
      </c>
      <c r="H307" t="s">
        <v>596</v>
      </c>
      <c r="I307" t="s">
        <v>13</v>
      </c>
      <c r="J307" t="s">
        <v>13</v>
      </c>
      <c r="K307" s="17">
        <v>9554193</v>
      </c>
      <c r="L307" s="17">
        <v>2835166.22</v>
      </c>
      <c r="M307" s="10">
        <f t="shared" si="59"/>
        <v>0.29674575550232241</v>
      </c>
      <c r="N307" s="17">
        <v>493447.27</v>
      </c>
      <c r="O307" s="17">
        <v>0</v>
      </c>
      <c r="P307" s="17">
        <v>0</v>
      </c>
      <c r="Q307" s="17">
        <f t="shared" si="67"/>
        <v>493447.27</v>
      </c>
      <c r="R307" s="10">
        <f t="shared" si="68"/>
        <v>0.174045269910136</v>
      </c>
      <c r="S307" s="9">
        <f t="shared" si="60"/>
        <v>1.2</v>
      </c>
      <c r="T307" s="17">
        <f t="shared" si="61"/>
        <v>408263.93568</v>
      </c>
      <c r="U307" s="17">
        <f t="shared" si="69"/>
        <v>-85183.334320000024</v>
      </c>
      <c r="V307" s="17" t="str">
        <f t="shared" si="70"/>
        <v>N</v>
      </c>
      <c r="W307" s="17">
        <f t="shared" si="62"/>
        <v>668793.51</v>
      </c>
      <c r="X307" s="17">
        <f t="shared" si="63"/>
        <v>198461.63540000003</v>
      </c>
      <c r="Y307" s="17">
        <f t="shared" si="64"/>
        <v>42867.713246400002</v>
      </c>
      <c r="Z307" s="17">
        <f t="shared" si="71"/>
        <v>451131.6489264</v>
      </c>
      <c r="AA307" s="17">
        <f t="shared" si="72"/>
        <v>-42315.621073600021</v>
      </c>
      <c r="AB307" s="17">
        <f t="shared" si="65"/>
        <v>792216.16276962217</v>
      </c>
      <c r="AC307" s="17">
        <f t="shared" si="66"/>
        <v>235086.78374222235</v>
      </c>
      <c r="AD307" s="17">
        <v>10353520.300000001</v>
      </c>
      <c r="AE307" s="17">
        <v>2258715.21</v>
      </c>
      <c r="AF307" s="17">
        <v>9294718.9800000004</v>
      </c>
      <c r="AG307" s="17">
        <v>2363797.17</v>
      </c>
      <c r="AH307" s="17">
        <v>9831038.8200000003</v>
      </c>
      <c r="AI307">
        <v>97.18</v>
      </c>
      <c r="AJ307">
        <v>0</v>
      </c>
      <c r="AK307" s="1">
        <v>20000</v>
      </c>
      <c r="AL307" s="1">
        <v>0</v>
      </c>
    </row>
    <row r="308" spans="1:38" x14ac:dyDescent="0.35">
      <c r="A308" t="s">
        <v>1035</v>
      </c>
      <c r="B308" t="s">
        <v>1036</v>
      </c>
      <c r="C308" s="2">
        <v>42331</v>
      </c>
      <c r="D308" s="3">
        <v>9.1123287671232873</v>
      </c>
      <c r="E308" s="3" t="s">
        <v>64</v>
      </c>
      <c r="F308" s="3" t="s">
        <v>14</v>
      </c>
      <c r="G308" t="s">
        <v>1037</v>
      </c>
      <c r="H308" t="s">
        <v>139</v>
      </c>
      <c r="I308" t="s">
        <v>13</v>
      </c>
      <c r="J308" t="s">
        <v>13</v>
      </c>
      <c r="K308" s="17">
        <v>3203977.68</v>
      </c>
      <c r="L308" s="17">
        <v>1056639.6400000001</v>
      </c>
      <c r="M308" s="10">
        <f t="shared" si="59"/>
        <v>0.32978995034697001</v>
      </c>
      <c r="N308" s="17">
        <v>140398.6</v>
      </c>
      <c r="O308" s="17">
        <v>0</v>
      </c>
      <c r="P308" s="17">
        <v>0</v>
      </c>
      <c r="Q308" s="17">
        <f t="shared" si="67"/>
        <v>140398.6</v>
      </c>
      <c r="R308" s="10">
        <f t="shared" si="68"/>
        <v>0.13287273606354574</v>
      </c>
      <c r="S308" s="9">
        <f t="shared" si="60"/>
        <v>1.2</v>
      </c>
      <c r="T308" s="17">
        <f t="shared" si="61"/>
        <v>152156.10816</v>
      </c>
      <c r="U308" s="17">
        <f t="shared" si="69"/>
        <v>11757.508159999998</v>
      </c>
      <c r="V308" s="17" t="str">
        <f t="shared" si="70"/>
        <v>Y</v>
      </c>
      <c r="W308" s="17">
        <f t="shared" si="62"/>
        <v>224278.43760000003</v>
      </c>
      <c r="X308" s="17">
        <f t="shared" si="63"/>
        <v>73964.774800000028</v>
      </c>
      <c r="Y308" s="17">
        <f t="shared" si="64"/>
        <v>15976.391356800004</v>
      </c>
      <c r="Z308" s="17">
        <f t="shared" si="71"/>
        <v>168132.49951680002</v>
      </c>
      <c r="AA308" s="17">
        <f t="shared" si="72"/>
        <v>27733.899516800011</v>
      </c>
      <c r="AB308" s="17">
        <f t="shared" si="65"/>
        <v>0</v>
      </c>
      <c r="AC308" s="17">
        <f t="shared" si="66"/>
        <v>0</v>
      </c>
      <c r="AD308" s="17">
        <v>3659098.7</v>
      </c>
      <c r="AE308" s="17">
        <v>1078252.78</v>
      </c>
      <c r="AF308" s="17">
        <v>3040203.26</v>
      </c>
      <c r="AG308" s="17">
        <v>930747.24</v>
      </c>
      <c r="AH308" s="17">
        <v>3266671.03</v>
      </c>
      <c r="AI308">
        <v>98.08</v>
      </c>
      <c r="AJ308">
        <v>0</v>
      </c>
      <c r="AK308" s="1">
        <v>20000</v>
      </c>
      <c r="AL308" s="1">
        <v>0</v>
      </c>
    </row>
    <row r="309" spans="1:38" x14ac:dyDescent="0.35">
      <c r="A309" t="s">
        <v>1038</v>
      </c>
      <c r="B309" t="s">
        <v>1039</v>
      </c>
      <c r="C309" s="2">
        <v>40174</v>
      </c>
      <c r="D309" s="3">
        <v>15.021917808219179</v>
      </c>
      <c r="E309" s="3" t="s">
        <v>64</v>
      </c>
      <c r="F309" s="3" t="s">
        <v>14</v>
      </c>
      <c r="G309" t="s">
        <v>1040</v>
      </c>
      <c r="H309" t="s">
        <v>596</v>
      </c>
      <c r="I309" t="s">
        <v>13</v>
      </c>
      <c r="J309" t="s">
        <v>13</v>
      </c>
      <c r="K309" s="17">
        <v>4151316.99</v>
      </c>
      <c r="L309" s="17">
        <v>1468171.8499999996</v>
      </c>
      <c r="M309" s="10">
        <f t="shared" si="59"/>
        <v>0.35366411515589891</v>
      </c>
      <c r="N309" s="17">
        <v>216252.01</v>
      </c>
      <c r="O309" s="17">
        <v>0</v>
      </c>
      <c r="P309" s="17">
        <v>3867.3103260000007</v>
      </c>
      <c r="Q309" s="17">
        <f t="shared" si="67"/>
        <v>212384.699674</v>
      </c>
      <c r="R309" s="10">
        <f t="shared" si="68"/>
        <v>0.14465929153593299</v>
      </c>
      <c r="S309" s="9">
        <f t="shared" si="60"/>
        <v>1.2</v>
      </c>
      <c r="T309" s="17">
        <f t="shared" si="61"/>
        <v>211416.74639999992</v>
      </c>
      <c r="U309" s="17">
        <f t="shared" si="69"/>
        <v>-967.95327400008682</v>
      </c>
      <c r="V309" s="17" t="str">
        <f t="shared" si="70"/>
        <v>N</v>
      </c>
      <c r="W309" s="17">
        <f t="shared" si="62"/>
        <v>290592.18930000003</v>
      </c>
      <c r="X309" s="17">
        <f t="shared" si="63"/>
        <v>102772.02949999999</v>
      </c>
      <c r="Y309" s="17">
        <f t="shared" si="64"/>
        <v>22198.758371999997</v>
      </c>
      <c r="Z309" s="17">
        <f t="shared" si="71"/>
        <v>233615.5047719999</v>
      </c>
      <c r="AA309" s="17">
        <f t="shared" si="72"/>
        <v>17363.494771999889</v>
      </c>
      <c r="AB309" s="17">
        <f t="shared" si="65"/>
        <v>0</v>
      </c>
      <c r="AC309" s="17">
        <f t="shared" si="66"/>
        <v>0</v>
      </c>
      <c r="AD309" s="17">
        <v>5454860.7999999998</v>
      </c>
      <c r="AE309" s="17">
        <v>1685527.74</v>
      </c>
      <c r="AF309" s="17">
        <v>4639409.34</v>
      </c>
      <c r="AG309" s="17">
        <v>1581456.78</v>
      </c>
      <c r="AH309" s="17">
        <v>4804059.05</v>
      </c>
      <c r="AI309">
        <v>86.41</v>
      </c>
      <c r="AJ309">
        <v>0</v>
      </c>
      <c r="AK309" s="1">
        <v>20000</v>
      </c>
      <c r="AL309" s="1">
        <v>0</v>
      </c>
    </row>
    <row r="310" spans="1:38" x14ac:dyDescent="0.35">
      <c r="A310" t="s">
        <v>1041</v>
      </c>
      <c r="B310" t="s">
        <v>1042</v>
      </c>
      <c r="C310" s="2">
        <v>41106</v>
      </c>
      <c r="D310" s="3">
        <v>12.468493150684932</v>
      </c>
      <c r="E310" s="3" t="s">
        <v>64</v>
      </c>
      <c r="F310" s="3" t="s">
        <v>14</v>
      </c>
      <c r="G310" t="s">
        <v>1043</v>
      </c>
      <c r="H310" t="s">
        <v>124</v>
      </c>
      <c r="I310" t="s">
        <v>13</v>
      </c>
      <c r="J310" t="s">
        <v>13</v>
      </c>
      <c r="K310" s="17">
        <v>15995467.199999999</v>
      </c>
      <c r="L310" s="17">
        <v>3981589.64</v>
      </c>
      <c r="M310" s="10">
        <f t="shared" si="59"/>
        <v>0.24891987149959585</v>
      </c>
      <c r="N310" s="17">
        <v>575882.5</v>
      </c>
      <c r="O310" s="17">
        <v>0</v>
      </c>
      <c r="P310" s="17">
        <v>0</v>
      </c>
      <c r="Q310" s="17">
        <f t="shared" si="67"/>
        <v>575882.5</v>
      </c>
      <c r="R310" s="10">
        <f t="shared" si="68"/>
        <v>0.14463632671095658</v>
      </c>
      <c r="S310" s="9">
        <f t="shared" si="60"/>
        <v>1</v>
      </c>
      <c r="T310" s="17">
        <f t="shared" si="61"/>
        <v>477790.75679999997</v>
      </c>
      <c r="U310" s="17">
        <f t="shared" si="69"/>
        <v>-98091.743200000026</v>
      </c>
      <c r="V310" s="17" t="str">
        <f t="shared" si="70"/>
        <v>N</v>
      </c>
      <c r="W310" s="17">
        <f t="shared" si="62"/>
        <v>1119682.7040000001</v>
      </c>
      <c r="X310" s="17">
        <f t="shared" si="63"/>
        <v>278711.27480000007</v>
      </c>
      <c r="Y310" s="17">
        <f t="shared" si="64"/>
        <v>50168.029464000014</v>
      </c>
      <c r="Z310" s="17">
        <f t="shared" si="71"/>
        <v>527958.78626399999</v>
      </c>
      <c r="AA310" s="17">
        <f t="shared" si="72"/>
        <v>-47923.713736000005</v>
      </c>
      <c r="AB310" s="17">
        <f t="shared" si="65"/>
        <v>1069592.6061866104</v>
      </c>
      <c r="AC310" s="17">
        <f t="shared" si="66"/>
        <v>266242.85408888891</v>
      </c>
      <c r="AD310" s="17">
        <v>7778246.7599999998</v>
      </c>
      <c r="AE310" s="17">
        <v>2085749.25</v>
      </c>
      <c r="AF310" s="17">
        <v>11491979.33</v>
      </c>
      <c r="AG310" s="17">
        <v>2961247.82</v>
      </c>
      <c r="AH310" s="17">
        <v>12101121.17</v>
      </c>
      <c r="AI310">
        <v>132.18</v>
      </c>
      <c r="AJ310">
        <v>200</v>
      </c>
      <c r="AK310" s="1">
        <v>20000</v>
      </c>
      <c r="AL310" s="1">
        <v>40000</v>
      </c>
    </row>
    <row r="311" spans="1:38" x14ac:dyDescent="0.35">
      <c r="A311" t="s">
        <v>1044</v>
      </c>
      <c r="B311" t="s">
        <v>1045</v>
      </c>
      <c r="C311" s="2">
        <v>36834</v>
      </c>
      <c r="D311" s="3">
        <v>24.172602739726027</v>
      </c>
      <c r="E311" s="3" t="s">
        <v>64</v>
      </c>
      <c r="F311" s="3" t="s">
        <v>14</v>
      </c>
      <c r="G311" t="s">
        <v>1046</v>
      </c>
      <c r="H311" t="s">
        <v>596</v>
      </c>
      <c r="I311" t="s">
        <v>13</v>
      </c>
      <c r="J311" t="s">
        <v>13</v>
      </c>
      <c r="K311" s="17">
        <v>4726648.74</v>
      </c>
      <c r="L311" s="17">
        <v>1024986.5199999999</v>
      </c>
      <c r="M311" s="26">
        <f t="shared" si="59"/>
        <v>0.21685269551043471</v>
      </c>
      <c r="N311" s="17">
        <v>93711.409999999989</v>
      </c>
      <c r="O311" s="17">
        <v>0</v>
      </c>
      <c r="P311" s="17">
        <v>0</v>
      </c>
      <c r="Q311" s="17">
        <f t="shared" si="67"/>
        <v>93711.409999999989</v>
      </c>
      <c r="R311" s="10">
        <f t="shared" si="68"/>
        <v>9.1426968229787062E-2</v>
      </c>
      <c r="S311" s="9">
        <f t="shared" si="60"/>
        <v>0.75</v>
      </c>
      <c r="T311" s="17">
        <f t="shared" si="61"/>
        <v>92248.786799999987</v>
      </c>
      <c r="U311" s="17">
        <f t="shared" si="69"/>
        <v>-1462.6232000000018</v>
      </c>
      <c r="V311" s="17" t="str">
        <f t="shared" si="70"/>
        <v>N</v>
      </c>
      <c r="W311" s="17">
        <f t="shared" si="62"/>
        <v>330865.41180000006</v>
      </c>
      <c r="X311" s="17">
        <f t="shared" si="63"/>
        <v>71749.056400000001</v>
      </c>
      <c r="Y311" s="17">
        <f t="shared" si="64"/>
        <v>9686.1226139999999</v>
      </c>
      <c r="Z311" s="17">
        <f t="shared" si="71"/>
        <v>101934.90941399999</v>
      </c>
      <c r="AA311" s="17">
        <f t="shared" si="72"/>
        <v>8223.4994140000053</v>
      </c>
      <c r="AB311" s="17">
        <f t="shared" si="65"/>
        <v>0</v>
      </c>
      <c r="AC311" s="17">
        <f t="shared" si="66"/>
        <v>0</v>
      </c>
      <c r="AD311" s="17">
        <v>5145618</v>
      </c>
      <c r="AE311" s="17">
        <v>1110539.72</v>
      </c>
      <c r="AF311" s="17">
        <v>5128096.3600000003</v>
      </c>
      <c r="AG311" s="17">
        <v>1214573.81</v>
      </c>
      <c r="AH311" s="17">
        <v>5289679.37</v>
      </c>
      <c r="AI311">
        <v>89.36</v>
      </c>
      <c r="AJ311">
        <v>0</v>
      </c>
      <c r="AK311" s="1">
        <v>20000</v>
      </c>
      <c r="AL311" s="1">
        <v>0</v>
      </c>
    </row>
    <row r="312" spans="1:38" x14ac:dyDescent="0.35">
      <c r="A312" t="s">
        <v>1047</v>
      </c>
      <c r="B312" t="s">
        <v>1048</v>
      </c>
      <c r="C312" s="2">
        <v>37389</v>
      </c>
      <c r="D312" s="3">
        <v>22.652054794520549</v>
      </c>
      <c r="E312" s="3" t="s">
        <v>64</v>
      </c>
      <c r="F312" s="3" t="s">
        <v>14</v>
      </c>
      <c r="G312" t="s">
        <v>1049</v>
      </c>
      <c r="H312" t="s">
        <v>132</v>
      </c>
      <c r="I312" t="s">
        <v>13</v>
      </c>
      <c r="J312" t="s">
        <v>13</v>
      </c>
      <c r="K312" s="17">
        <v>11892049.08</v>
      </c>
      <c r="L312" s="17">
        <v>3517701.2399999998</v>
      </c>
      <c r="M312" s="10">
        <f t="shared" si="59"/>
        <v>0.29580278523371178</v>
      </c>
      <c r="N312" s="17">
        <v>631791.38</v>
      </c>
      <c r="O312" s="17">
        <v>0</v>
      </c>
      <c r="P312" s="17">
        <v>0</v>
      </c>
      <c r="Q312" s="17">
        <f t="shared" si="67"/>
        <v>631791.38</v>
      </c>
      <c r="R312" s="10">
        <f t="shared" si="68"/>
        <v>0.17960347877638411</v>
      </c>
      <c r="S312" s="9">
        <f t="shared" si="60"/>
        <v>1.2</v>
      </c>
      <c r="T312" s="17">
        <f t="shared" si="61"/>
        <v>506548.97855999996</v>
      </c>
      <c r="U312" s="17">
        <f t="shared" si="69"/>
        <v>-125242.40144000005</v>
      </c>
      <c r="V312" s="17" t="str">
        <f t="shared" si="70"/>
        <v>N</v>
      </c>
      <c r="W312" s="17">
        <f t="shared" si="62"/>
        <v>832443.43560000008</v>
      </c>
      <c r="X312" s="17">
        <f t="shared" si="63"/>
        <v>246239.08680000002</v>
      </c>
      <c r="Y312" s="17">
        <f t="shared" si="64"/>
        <v>53187.642748800004</v>
      </c>
      <c r="Z312" s="17">
        <f t="shared" si="71"/>
        <v>559736.62130879995</v>
      </c>
      <c r="AA312" s="17">
        <f t="shared" si="72"/>
        <v>-72054.758691200055</v>
      </c>
      <c r="AB312" s="17">
        <f t="shared" si="65"/>
        <v>1353280.7496549897</v>
      </c>
      <c r="AC312" s="17">
        <f t="shared" si="66"/>
        <v>400304.21495111141</v>
      </c>
      <c r="AD312" s="17">
        <v>6365202.4699999997</v>
      </c>
      <c r="AE312" s="17">
        <v>1743846.66</v>
      </c>
      <c r="AF312" s="17">
        <v>12300225.26</v>
      </c>
      <c r="AG312" s="17">
        <v>3541560.13</v>
      </c>
      <c r="AH312" s="17">
        <v>13252033.380000001</v>
      </c>
      <c r="AI312">
        <v>89.74</v>
      </c>
      <c r="AJ312">
        <v>0</v>
      </c>
      <c r="AK312" s="1">
        <v>20000</v>
      </c>
      <c r="AL312" s="1">
        <v>0</v>
      </c>
    </row>
    <row r="313" spans="1:38" x14ac:dyDescent="0.35">
      <c r="A313" t="s">
        <v>1050</v>
      </c>
      <c r="B313" t="s">
        <v>1051</v>
      </c>
      <c r="C313" s="2">
        <v>34717</v>
      </c>
      <c r="D313" s="3">
        <v>29.972602739726028</v>
      </c>
      <c r="E313" s="3" t="s">
        <v>64</v>
      </c>
      <c r="F313" s="3" t="s">
        <v>14</v>
      </c>
      <c r="G313" t="s">
        <v>1052</v>
      </c>
      <c r="H313" t="s">
        <v>164</v>
      </c>
      <c r="I313" t="s">
        <v>13</v>
      </c>
      <c r="J313" t="s">
        <v>13</v>
      </c>
      <c r="K313" s="17">
        <v>10309862.07</v>
      </c>
      <c r="L313" s="17">
        <v>2676257.19</v>
      </c>
      <c r="M313" s="10">
        <f t="shared" si="59"/>
        <v>0.25958224967795324</v>
      </c>
      <c r="N313" s="17">
        <v>460335.87</v>
      </c>
      <c r="O313" s="17">
        <v>0</v>
      </c>
      <c r="P313" s="17">
        <v>0</v>
      </c>
      <c r="Q313" s="17">
        <f t="shared" si="67"/>
        <v>460335.87</v>
      </c>
      <c r="R313" s="10">
        <f t="shared" si="68"/>
        <v>0.17200733611107086</v>
      </c>
      <c r="S313" s="9">
        <f t="shared" si="60"/>
        <v>1</v>
      </c>
      <c r="T313" s="17">
        <f t="shared" si="61"/>
        <v>321150.8628</v>
      </c>
      <c r="U313" s="17">
        <f t="shared" si="69"/>
        <v>-139185.00719999999</v>
      </c>
      <c r="V313" s="17" t="str">
        <f t="shared" si="70"/>
        <v>N</v>
      </c>
      <c r="W313" s="17">
        <f t="shared" si="62"/>
        <v>721690.34490000014</v>
      </c>
      <c r="X313" s="17">
        <f t="shared" si="63"/>
        <v>187338.00330000001</v>
      </c>
      <c r="Y313" s="17">
        <f t="shared" si="64"/>
        <v>33720.840594000001</v>
      </c>
      <c r="Z313" s="17">
        <f t="shared" si="71"/>
        <v>354871.70339400001</v>
      </c>
      <c r="AA313" s="17">
        <f t="shared" si="72"/>
        <v>-105464.16660599998</v>
      </c>
      <c r="AB313" s="17">
        <f t="shared" si="65"/>
        <v>2257134.4436181705</v>
      </c>
      <c r="AC313" s="17">
        <f t="shared" si="66"/>
        <v>585912.03669999994</v>
      </c>
      <c r="AD313" s="17">
        <v>12497451.109999999</v>
      </c>
      <c r="AE313" s="17">
        <v>3154763.81</v>
      </c>
      <c r="AF313" s="17">
        <v>15307291.83</v>
      </c>
      <c r="AG313" s="17">
        <v>3447651.46</v>
      </c>
      <c r="AH313" s="17">
        <v>10575843.07</v>
      </c>
      <c r="AI313">
        <v>97.49</v>
      </c>
      <c r="AJ313">
        <v>0</v>
      </c>
      <c r="AK313" s="1">
        <v>20000</v>
      </c>
      <c r="AL313" s="1">
        <v>0</v>
      </c>
    </row>
    <row r="314" spans="1:38" x14ac:dyDescent="0.35">
      <c r="A314" t="s">
        <v>1053</v>
      </c>
      <c r="B314" t="s">
        <v>1054</v>
      </c>
      <c r="C314" s="2">
        <v>42675</v>
      </c>
      <c r="D314" s="3">
        <v>8.169863013698631</v>
      </c>
      <c r="E314" s="3" t="s">
        <v>64</v>
      </c>
      <c r="F314" s="3" t="s">
        <v>14</v>
      </c>
      <c r="G314" t="s">
        <v>1055</v>
      </c>
      <c r="H314" t="s">
        <v>85</v>
      </c>
      <c r="I314" t="s">
        <v>13</v>
      </c>
      <c r="J314" t="s">
        <v>13</v>
      </c>
      <c r="K314" s="17">
        <v>3302316.53</v>
      </c>
      <c r="L314" s="17">
        <v>1050460.45</v>
      </c>
      <c r="M314" s="10">
        <f t="shared" si="59"/>
        <v>0.31809805040100136</v>
      </c>
      <c r="N314" s="17">
        <v>141438.03</v>
      </c>
      <c r="O314" s="17">
        <v>0</v>
      </c>
      <c r="P314" s="17">
        <v>0</v>
      </c>
      <c r="Q314" s="17">
        <f t="shared" si="67"/>
        <v>141438.03</v>
      </c>
      <c r="R314" s="10">
        <f t="shared" si="68"/>
        <v>0.13464384118412073</v>
      </c>
      <c r="S314" s="9">
        <f t="shared" si="60"/>
        <v>1.2</v>
      </c>
      <c r="T314" s="17">
        <f t="shared" si="61"/>
        <v>151266.30479999998</v>
      </c>
      <c r="U314" s="17">
        <f t="shared" si="69"/>
        <v>9828.2747999999847</v>
      </c>
      <c r="V314" s="17" t="str">
        <f t="shared" si="70"/>
        <v>Y</v>
      </c>
      <c r="W314" s="17">
        <f t="shared" si="62"/>
        <v>231162.15710000001</v>
      </c>
      <c r="X314" s="17">
        <f t="shared" si="63"/>
        <v>73532.231499999994</v>
      </c>
      <c r="Y314" s="17">
        <f t="shared" si="64"/>
        <v>15882.962003999997</v>
      </c>
      <c r="Z314" s="17">
        <f t="shared" si="71"/>
        <v>167149.26680399998</v>
      </c>
      <c r="AA314" s="17">
        <f t="shared" si="72"/>
        <v>25711.236803999986</v>
      </c>
      <c r="AB314" s="17">
        <f t="shared" si="65"/>
        <v>0</v>
      </c>
      <c r="AC314" s="17">
        <f t="shared" si="66"/>
        <v>0</v>
      </c>
      <c r="AD314" s="17">
        <v>4715982.84</v>
      </c>
      <c r="AE314" s="17">
        <v>1405440.83</v>
      </c>
      <c r="AF314" s="17">
        <v>3738983.73</v>
      </c>
      <c r="AG314" s="17">
        <v>1125649.99</v>
      </c>
      <c r="AH314" s="17">
        <v>3919469.61</v>
      </c>
      <c r="AI314">
        <v>84.25</v>
      </c>
      <c r="AJ314">
        <v>0</v>
      </c>
      <c r="AK314" s="1">
        <v>20000</v>
      </c>
      <c r="AL314" s="1">
        <v>0</v>
      </c>
    </row>
    <row r="315" spans="1:38" x14ac:dyDescent="0.35">
      <c r="A315" t="s">
        <v>1056</v>
      </c>
      <c r="B315" t="s">
        <v>1057</v>
      </c>
      <c r="C315" s="2">
        <v>42268</v>
      </c>
      <c r="D315" s="3">
        <v>9.2849315068493148</v>
      </c>
      <c r="E315" s="3" t="s">
        <v>64</v>
      </c>
      <c r="F315" s="3" t="s">
        <v>14</v>
      </c>
      <c r="G315" t="s">
        <v>1058</v>
      </c>
      <c r="H315" t="s">
        <v>555</v>
      </c>
      <c r="I315" t="s">
        <v>13</v>
      </c>
      <c r="J315" t="s">
        <v>13</v>
      </c>
      <c r="K315" s="17">
        <v>4051696.45</v>
      </c>
      <c r="L315" s="17">
        <v>1147041.5900000001</v>
      </c>
      <c r="M315" s="10">
        <f t="shared" si="59"/>
        <v>0.28310156107573164</v>
      </c>
      <c r="N315" s="17">
        <v>146273.49999999997</v>
      </c>
      <c r="O315" s="17">
        <v>0</v>
      </c>
      <c r="P315" s="17">
        <v>0</v>
      </c>
      <c r="Q315" s="17">
        <f t="shared" si="67"/>
        <v>146273.49999999997</v>
      </c>
      <c r="R315" s="10">
        <f t="shared" si="68"/>
        <v>0.12752240308915039</v>
      </c>
      <c r="S315" s="9">
        <f t="shared" si="60"/>
        <v>1</v>
      </c>
      <c r="T315" s="17">
        <f t="shared" si="61"/>
        <v>137644.9908</v>
      </c>
      <c r="U315" s="17">
        <f t="shared" si="69"/>
        <v>-8628.5091999999713</v>
      </c>
      <c r="V315" s="17" t="str">
        <f t="shared" si="70"/>
        <v>N</v>
      </c>
      <c r="W315" s="17">
        <f t="shared" si="62"/>
        <v>283618.75150000001</v>
      </c>
      <c r="X315" s="17">
        <f t="shared" si="63"/>
        <v>80292.911300000007</v>
      </c>
      <c r="Y315" s="17">
        <f t="shared" si="64"/>
        <v>14452.724034000001</v>
      </c>
      <c r="Z315" s="17">
        <f t="shared" si="71"/>
        <v>152097.71483400001</v>
      </c>
      <c r="AA315" s="17">
        <f t="shared" si="72"/>
        <v>5824.2148340000422</v>
      </c>
      <c r="AB315" s="17">
        <f t="shared" si="65"/>
        <v>0</v>
      </c>
      <c r="AC315" s="17">
        <f t="shared" si="66"/>
        <v>0</v>
      </c>
      <c r="AD315" s="17">
        <v>2682562.96</v>
      </c>
      <c r="AE315" s="17">
        <v>687022.51</v>
      </c>
      <c r="AF315" s="17">
        <v>3612700.96</v>
      </c>
      <c r="AG315" s="17">
        <v>1018298.48</v>
      </c>
      <c r="AH315" s="17">
        <v>5877354.2599999998</v>
      </c>
      <c r="AI315">
        <v>68.94</v>
      </c>
      <c r="AJ315">
        <v>0</v>
      </c>
      <c r="AK315" s="1">
        <v>20000</v>
      </c>
      <c r="AL315" s="1">
        <v>0</v>
      </c>
    </row>
    <row r="316" spans="1:38" x14ac:dyDescent="0.35">
      <c r="A316" t="s">
        <v>1059</v>
      </c>
      <c r="B316" t="s">
        <v>1060</v>
      </c>
      <c r="C316" s="2">
        <v>40695</v>
      </c>
      <c r="D316" s="3">
        <v>13.594520547945205</v>
      </c>
      <c r="E316" s="3" t="s">
        <v>64</v>
      </c>
      <c r="F316" s="3" t="s">
        <v>14</v>
      </c>
      <c r="G316" t="s">
        <v>1061</v>
      </c>
      <c r="H316" t="s">
        <v>454</v>
      </c>
      <c r="I316" t="s">
        <v>13</v>
      </c>
      <c r="J316" t="s">
        <v>13</v>
      </c>
      <c r="K316" s="17">
        <v>17701775.23</v>
      </c>
      <c r="L316" s="17">
        <v>4124781.62</v>
      </c>
      <c r="M316" s="10">
        <f t="shared" si="59"/>
        <v>0.23301513923922984</v>
      </c>
      <c r="N316" s="17">
        <v>678899.15</v>
      </c>
      <c r="O316" s="17">
        <v>0</v>
      </c>
      <c r="P316" s="17">
        <v>1660.2580226249411</v>
      </c>
      <c r="Q316" s="17">
        <f t="shared" si="67"/>
        <v>677238.89197737514</v>
      </c>
      <c r="R316" s="10">
        <f t="shared" si="68"/>
        <v>0.16418781753041634</v>
      </c>
      <c r="S316" s="9">
        <f t="shared" si="60"/>
        <v>0.75</v>
      </c>
      <c r="T316" s="17">
        <f t="shared" si="61"/>
        <v>371230.34580000001</v>
      </c>
      <c r="U316" s="17">
        <f t="shared" si="69"/>
        <v>-306008.54617737513</v>
      </c>
      <c r="V316" s="17" t="str">
        <f t="shared" si="70"/>
        <v>N</v>
      </c>
      <c r="W316" s="17">
        <f t="shared" si="62"/>
        <v>1239124.2661000001</v>
      </c>
      <c r="X316" s="17">
        <f t="shared" si="63"/>
        <v>288734.71340000001</v>
      </c>
      <c r="Y316" s="17">
        <f t="shared" si="64"/>
        <v>38979.186308999997</v>
      </c>
      <c r="Z316" s="17">
        <f t="shared" si="71"/>
        <v>410209.53210900002</v>
      </c>
      <c r="AA316" s="17">
        <f t="shared" si="72"/>
        <v>-268689.617891</v>
      </c>
      <c r="AB316" s="17">
        <f t="shared" si="65"/>
        <v>6406107.7931160191</v>
      </c>
      <c r="AC316" s="17">
        <f t="shared" si="66"/>
        <v>1492720.0993944446</v>
      </c>
      <c r="AD316" s="17">
        <v>14012467.9</v>
      </c>
      <c r="AE316" s="17">
        <v>3761521.6</v>
      </c>
      <c r="AF316" s="17">
        <v>16709545.27</v>
      </c>
      <c r="AG316" s="17">
        <v>4369283.75</v>
      </c>
      <c r="AH316" s="17">
        <v>17030324.829999998</v>
      </c>
      <c r="AI316">
        <v>103.94</v>
      </c>
      <c r="AJ316">
        <v>119.7</v>
      </c>
      <c r="AK316" s="1">
        <v>20000</v>
      </c>
      <c r="AL316" s="1">
        <v>23940</v>
      </c>
    </row>
    <row r="317" spans="1:38" x14ac:dyDescent="0.35">
      <c r="A317" t="s">
        <v>1062</v>
      </c>
      <c r="B317" t="s">
        <v>1063</v>
      </c>
      <c r="C317" s="2">
        <v>34925</v>
      </c>
      <c r="D317" s="3">
        <v>29.402739726027399</v>
      </c>
      <c r="E317" s="3" t="s">
        <v>64</v>
      </c>
      <c r="F317" s="3" t="s">
        <v>14</v>
      </c>
      <c r="G317" t="s">
        <v>1064</v>
      </c>
      <c r="H317" t="s">
        <v>438</v>
      </c>
      <c r="I317" t="s">
        <v>13</v>
      </c>
      <c r="J317" t="s">
        <v>13</v>
      </c>
      <c r="K317" s="17">
        <v>7024159.1799999997</v>
      </c>
      <c r="L317" s="17">
        <v>1887376.7100000002</v>
      </c>
      <c r="M317" s="10">
        <f t="shared" si="59"/>
        <v>0.26869788420711732</v>
      </c>
      <c r="N317" s="17">
        <v>261387.08</v>
      </c>
      <c r="O317" s="17">
        <v>0</v>
      </c>
      <c r="P317" s="17">
        <v>0</v>
      </c>
      <c r="Q317" s="17">
        <f t="shared" si="67"/>
        <v>261387.08</v>
      </c>
      <c r="R317" s="10">
        <f t="shared" si="68"/>
        <v>0.13849226739689924</v>
      </c>
      <c r="S317" s="9">
        <f t="shared" si="60"/>
        <v>1</v>
      </c>
      <c r="T317" s="17">
        <f t="shared" si="61"/>
        <v>226485.20520000003</v>
      </c>
      <c r="U317" s="17">
        <f t="shared" si="69"/>
        <v>-34901.874799999961</v>
      </c>
      <c r="V317" s="17" t="str">
        <f t="shared" si="70"/>
        <v>N</v>
      </c>
      <c r="W317" s="17">
        <f t="shared" si="62"/>
        <v>491691.14260000002</v>
      </c>
      <c r="X317" s="17">
        <f t="shared" si="63"/>
        <v>132116.36970000001</v>
      </c>
      <c r="Y317" s="17">
        <f t="shared" si="64"/>
        <v>23780.946545999999</v>
      </c>
      <c r="Z317" s="17">
        <f t="shared" si="71"/>
        <v>250266.15174600002</v>
      </c>
      <c r="AA317" s="17">
        <f t="shared" si="72"/>
        <v>-11120.928253999969</v>
      </c>
      <c r="AB317" s="17">
        <f t="shared" si="65"/>
        <v>229934.57848302534</v>
      </c>
      <c r="AC317" s="17">
        <f t="shared" si="66"/>
        <v>61782.934744444276</v>
      </c>
      <c r="AD317" s="17">
        <v>7530185.7699999996</v>
      </c>
      <c r="AE317" s="17">
        <v>1965362.4</v>
      </c>
      <c r="AF317" s="17">
        <v>7551600.7000000002</v>
      </c>
      <c r="AG317" s="17">
        <v>2030453.29</v>
      </c>
      <c r="AH317" s="17">
        <v>8445897.5600000005</v>
      </c>
      <c r="AI317">
        <v>83.17</v>
      </c>
      <c r="AJ317">
        <v>0</v>
      </c>
      <c r="AK317" s="1">
        <v>20000</v>
      </c>
      <c r="AL317" s="1">
        <v>0</v>
      </c>
    </row>
    <row r="318" spans="1:38" x14ac:dyDescent="0.35">
      <c r="A318" t="s">
        <v>1065</v>
      </c>
      <c r="B318" t="s">
        <v>1066</v>
      </c>
      <c r="C318" s="2">
        <v>32279</v>
      </c>
      <c r="D318" s="3">
        <v>36.652054794520545</v>
      </c>
      <c r="E318" s="3" t="s">
        <v>64</v>
      </c>
      <c r="F318" s="3" t="s">
        <v>14</v>
      </c>
      <c r="G318" t="s">
        <v>1067</v>
      </c>
      <c r="H318" t="s">
        <v>396</v>
      </c>
      <c r="I318" t="s">
        <v>13</v>
      </c>
      <c r="J318" t="s">
        <v>13</v>
      </c>
      <c r="K318" s="17">
        <v>11884685.699999999</v>
      </c>
      <c r="L318" s="17">
        <v>2875690.77</v>
      </c>
      <c r="M318" s="10">
        <f t="shared" si="59"/>
        <v>0.24196607656187324</v>
      </c>
      <c r="N318" s="17">
        <v>404064.07</v>
      </c>
      <c r="O318" s="17">
        <v>0</v>
      </c>
      <c r="P318" s="17">
        <v>0</v>
      </c>
      <c r="Q318" s="17">
        <f t="shared" si="67"/>
        <v>404064.07</v>
      </c>
      <c r="R318" s="10">
        <f t="shared" si="68"/>
        <v>0.14051026425209134</v>
      </c>
      <c r="S318" s="9">
        <f t="shared" si="60"/>
        <v>1</v>
      </c>
      <c r="T318" s="17">
        <f t="shared" si="61"/>
        <v>345082.89240000001</v>
      </c>
      <c r="U318" s="17">
        <f t="shared" si="69"/>
        <v>-58981.177599999995</v>
      </c>
      <c r="V318" s="17" t="str">
        <f t="shared" si="70"/>
        <v>N</v>
      </c>
      <c r="W318" s="17">
        <f t="shared" si="62"/>
        <v>831927.99900000007</v>
      </c>
      <c r="X318" s="17">
        <f t="shared" si="63"/>
        <v>201298.35390000002</v>
      </c>
      <c r="Y318" s="17">
        <f t="shared" si="64"/>
        <v>36233.703701999999</v>
      </c>
      <c r="Z318" s="17">
        <f t="shared" si="71"/>
        <v>381316.59610199998</v>
      </c>
      <c r="AA318" s="17">
        <f t="shared" si="72"/>
        <v>-22747.473898000026</v>
      </c>
      <c r="AB318" s="17">
        <f t="shared" si="65"/>
        <v>522283.35800028429</v>
      </c>
      <c r="AC318" s="17">
        <f t="shared" si="66"/>
        <v>126374.85498888904</v>
      </c>
      <c r="AD318" s="17">
        <v>8716132.3900000006</v>
      </c>
      <c r="AE318" s="17">
        <v>1859937.01</v>
      </c>
      <c r="AF318" s="17">
        <v>8251187.4299999997</v>
      </c>
      <c r="AG318" s="17">
        <v>1799996.38</v>
      </c>
      <c r="AH318" s="17">
        <v>10149055.060000001</v>
      </c>
      <c r="AI318">
        <v>117.1</v>
      </c>
      <c r="AJ318">
        <v>200</v>
      </c>
      <c r="AK318" s="1">
        <v>20000</v>
      </c>
      <c r="AL318" s="1">
        <v>40000</v>
      </c>
    </row>
    <row r="319" spans="1:38" x14ac:dyDescent="0.35">
      <c r="A319" t="s">
        <v>1068</v>
      </c>
      <c r="B319" t="s">
        <v>1069</v>
      </c>
      <c r="C319" s="2">
        <v>31187</v>
      </c>
      <c r="D319" s="3">
        <v>39.643835616438359</v>
      </c>
      <c r="E319" s="3" t="s">
        <v>64</v>
      </c>
      <c r="F319" s="3" t="s">
        <v>14</v>
      </c>
      <c r="G319" t="s">
        <v>1070</v>
      </c>
      <c r="H319" t="s">
        <v>226</v>
      </c>
      <c r="I319" t="s">
        <v>13</v>
      </c>
      <c r="J319" t="s">
        <v>13</v>
      </c>
      <c r="K319" s="17">
        <v>8446150.6699999999</v>
      </c>
      <c r="L319" s="17">
        <v>2154202.4200000004</v>
      </c>
      <c r="M319" s="10">
        <f t="shared" si="59"/>
        <v>0.25505138425384027</v>
      </c>
      <c r="N319" s="17">
        <v>297856.31</v>
      </c>
      <c r="O319" s="17">
        <v>0</v>
      </c>
      <c r="P319" s="17">
        <v>0</v>
      </c>
      <c r="Q319" s="17">
        <f t="shared" si="67"/>
        <v>297856.31</v>
      </c>
      <c r="R319" s="10">
        <f t="shared" si="68"/>
        <v>0.13826755890470124</v>
      </c>
      <c r="S319" s="9">
        <f t="shared" si="60"/>
        <v>1</v>
      </c>
      <c r="T319" s="17">
        <f t="shared" si="61"/>
        <v>258504.29040000003</v>
      </c>
      <c r="U319" s="17">
        <f t="shared" si="69"/>
        <v>-39352.019599999971</v>
      </c>
      <c r="V319" s="17" t="str">
        <f t="shared" si="70"/>
        <v>N</v>
      </c>
      <c r="W319" s="17">
        <f t="shared" si="62"/>
        <v>591230.54690000007</v>
      </c>
      <c r="X319" s="17">
        <f t="shared" si="63"/>
        <v>150794.16940000004</v>
      </c>
      <c r="Y319" s="17">
        <f t="shared" si="64"/>
        <v>27142.950492000007</v>
      </c>
      <c r="Z319" s="17">
        <f t="shared" si="71"/>
        <v>285647.24089200003</v>
      </c>
      <c r="AA319" s="17">
        <f t="shared" si="72"/>
        <v>-12209.069107999967</v>
      </c>
      <c r="AB319" s="17">
        <f t="shared" si="65"/>
        <v>265939.20244559372</v>
      </c>
      <c r="AC319" s="17">
        <f t="shared" si="66"/>
        <v>67828.161711110937</v>
      </c>
      <c r="AD319" s="17">
        <v>6741847.5099999998</v>
      </c>
      <c r="AE319" s="17">
        <v>1475070.05</v>
      </c>
      <c r="AF319" s="17">
        <v>8120773.4000000004</v>
      </c>
      <c r="AG319" s="17">
        <v>1946957.9</v>
      </c>
      <c r="AH319" s="17">
        <v>8838582.7100000009</v>
      </c>
      <c r="AI319">
        <v>95.56</v>
      </c>
      <c r="AJ319">
        <v>0</v>
      </c>
      <c r="AK319" s="1">
        <v>20000</v>
      </c>
      <c r="AL319" s="1">
        <v>0</v>
      </c>
    </row>
    <row r="320" spans="1:38" x14ac:dyDescent="0.35">
      <c r="A320" t="s">
        <v>1071</v>
      </c>
      <c r="B320" t="s">
        <v>1072</v>
      </c>
      <c r="C320" s="2">
        <v>34582</v>
      </c>
      <c r="D320" s="3">
        <v>30.342465753424658</v>
      </c>
      <c r="E320" s="3" t="s">
        <v>64</v>
      </c>
      <c r="F320" s="3" t="s">
        <v>14</v>
      </c>
      <c r="G320" t="s">
        <v>1073</v>
      </c>
      <c r="H320" t="s">
        <v>596</v>
      </c>
      <c r="I320" t="s">
        <v>13</v>
      </c>
      <c r="J320" t="s">
        <v>13</v>
      </c>
      <c r="K320" s="17">
        <v>12217505.01</v>
      </c>
      <c r="L320" s="17">
        <v>2155690.7400000002</v>
      </c>
      <c r="M320" s="10">
        <f t="shared" si="59"/>
        <v>0.17644279566372775</v>
      </c>
      <c r="N320" s="17">
        <v>296580.71999999997</v>
      </c>
      <c r="O320" s="17">
        <v>0</v>
      </c>
      <c r="P320" s="17">
        <v>1393.6081349999949</v>
      </c>
      <c r="Q320" s="17">
        <f t="shared" si="67"/>
        <v>295187.11186499998</v>
      </c>
      <c r="R320" s="10">
        <f t="shared" si="68"/>
        <v>0.13693388684547578</v>
      </c>
      <c r="S320" s="9">
        <f t="shared" si="60"/>
        <v>0.75</v>
      </c>
      <c r="T320" s="17">
        <f t="shared" si="61"/>
        <v>194012.1666</v>
      </c>
      <c r="U320" s="17">
        <f t="shared" si="69"/>
        <v>-101174.94526499999</v>
      </c>
      <c r="V320" s="17" t="str">
        <f t="shared" si="70"/>
        <v>N</v>
      </c>
      <c r="W320" s="17">
        <f t="shared" si="62"/>
        <v>855225.35070000007</v>
      </c>
      <c r="X320" s="17">
        <f t="shared" si="63"/>
        <v>150898.35180000003</v>
      </c>
      <c r="Y320" s="17">
        <f t="shared" si="64"/>
        <v>20371.277493000001</v>
      </c>
      <c r="Z320" s="17">
        <f t="shared" si="71"/>
        <v>214383.444093</v>
      </c>
      <c r="AA320" s="17">
        <f t="shared" si="72"/>
        <v>-82197.275906999974</v>
      </c>
      <c r="AB320" s="17">
        <f t="shared" si="65"/>
        <v>2588099.6223102962</v>
      </c>
      <c r="AC320" s="17">
        <f t="shared" si="66"/>
        <v>456651.53281666653</v>
      </c>
      <c r="AD320" s="17">
        <v>13487483.220000001</v>
      </c>
      <c r="AE320" s="17">
        <v>2252067.9900000002</v>
      </c>
      <c r="AF320" s="17">
        <v>11447314.5</v>
      </c>
      <c r="AG320" s="17">
        <v>2137252.9500000002</v>
      </c>
      <c r="AH320" s="17">
        <v>12142720.779999999</v>
      </c>
      <c r="AI320">
        <v>100.62</v>
      </c>
      <c r="AJ320">
        <v>103.1</v>
      </c>
      <c r="AK320" s="1">
        <v>20000</v>
      </c>
      <c r="AL320" s="1">
        <v>20620</v>
      </c>
    </row>
    <row r="321" spans="1:38" x14ac:dyDescent="0.35">
      <c r="A321" t="s">
        <v>1074</v>
      </c>
      <c r="B321" t="s">
        <v>1075</v>
      </c>
      <c r="C321" s="2">
        <v>38943</v>
      </c>
      <c r="D321" s="3">
        <v>18.394520547945206</v>
      </c>
      <c r="E321" s="3" t="s">
        <v>64</v>
      </c>
      <c r="F321" s="3" t="s">
        <v>14</v>
      </c>
      <c r="G321" t="s">
        <v>1076</v>
      </c>
      <c r="H321" t="s">
        <v>743</v>
      </c>
      <c r="I321" t="s">
        <v>13</v>
      </c>
      <c r="J321" t="s">
        <v>13</v>
      </c>
      <c r="K321" s="17">
        <v>16437497.199999999</v>
      </c>
      <c r="L321" s="17">
        <v>4006950.27</v>
      </c>
      <c r="M321" s="10">
        <f t="shared" si="59"/>
        <v>0.24376887924275967</v>
      </c>
      <c r="N321" s="17">
        <v>598777.69000000006</v>
      </c>
      <c r="O321" s="17">
        <v>0</v>
      </c>
      <c r="P321" s="17">
        <v>1718.36361975</v>
      </c>
      <c r="Q321" s="17">
        <f t="shared" si="67"/>
        <v>597059.32638025004</v>
      </c>
      <c r="R321" s="10">
        <f t="shared" si="68"/>
        <v>0.14900592374465632</v>
      </c>
      <c r="S321" s="9">
        <f t="shared" si="60"/>
        <v>1</v>
      </c>
      <c r="T321" s="17">
        <f t="shared" si="61"/>
        <v>480834.03239999997</v>
      </c>
      <c r="U321" s="17">
        <f t="shared" si="69"/>
        <v>-116225.29398025008</v>
      </c>
      <c r="V321" s="17" t="str">
        <f t="shared" si="70"/>
        <v>N</v>
      </c>
      <c r="W321" s="17">
        <f t="shared" si="62"/>
        <v>1150624.804</v>
      </c>
      <c r="X321" s="17">
        <f t="shared" si="63"/>
        <v>280486.51890000002</v>
      </c>
      <c r="Y321" s="17">
        <f t="shared" si="64"/>
        <v>50487.573402000002</v>
      </c>
      <c r="Z321" s="17">
        <f t="shared" si="71"/>
        <v>531321.60580199992</v>
      </c>
      <c r="AA321" s="17">
        <f t="shared" si="72"/>
        <v>-67456.084198000142</v>
      </c>
      <c r="AB321" s="17">
        <f t="shared" si="65"/>
        <v>1537341.5363206333</v>
      </c>
      <c r="AC321" s="17">
        <f t="shared" si="66"/>
        <v>374756.02332222305</v>
      </c>
      <c r="AD321" s="17">
        <v>18606257.309999999</v>
      </c>
      <c r="AE321" s="17">
        <v>4556901.26</v>
      </c>
      <c r="AF321" s="17">
        <v>20425294.949999999</v>
      </c>
      <c r="AG321" s="17">
        <v>5024945.6399999997</v>
      </c>
      <c r="AH321" s="17">
        <v>20522889.41</v>
      </c>
      <c r="AI321">
        <v>80.09</v>
      </c>
      <c r="AJ321">
        <v>0</v>
      </c>
      <c r="AK321" s="1">
        <v>20000</v>
      </c>
      <c r="AL321" s="1">
        <v>0</v>
      </c>
    </row>
    <row r="322" spans="1:38" x14ac:dyDescent="0.35">
      <c r="A322" t="s">
        <v>1077</v>
      </c>
      <c r="B322" t="s">
        <v>1078</v>
      </c>
      <c r="C322" s="2">
        <v>41756</v>
      </c>
      <c r="D322" s="3">
        <v>10.687671232876712</v>
      </c>
      <c r="E322" s="3" t="s">
        <v>64</v>
      </c>
      <c r="F322" s="3" t="s">
        <v>14</v>
      </c>
      <c r="G322" t="s">
        <v>1079</v>
      </c>
      <c r="H322" t="s">
        <v>308</v>
      </c>
      <c r="I322" t="s">
        <v>13</v>
      </c>
      <c r="J322" t="s">
        <v>13</v>
      </c>
      <c r="K322" s="17">
        <v>11428403.93</v>
      </c>
      <c r="L322" s="17">
        <v>2963048.0700000003</v>
      </c>
      <c r="M322" s="10">
        <f t="shared" si="59"/>
        <v>0.25927050602594515</v>
      </c>
      <c r="N322" s="17">
        <v>450277.47999999992</v>
      </c>
      <c r="O322" s="17">
        <v>0</v>
      </c>
      <c r="P322" s="17">
        <v>0</v>
      </c>
      <c r="Q322" s="17">
        <f t="shared" si="67"/>
        <v>450277.47999999992</v>
      </c>
      <c r="R322" s="10">
        <f t="shared" si="68"/>
        <v>0.15196428453487759</v>
      </c>
      <c r="S322" s="9">
        <f t="shared" si="60"/>
        <v>1</v>
      </c>
      <c r="T322" s="17">
        <f t="shared" si="61"/>
        <v>355565.7684</v>
      </c>
      <c r="U322" s="17">
        <f t="shared" si="69"/>
        <v>-94711.711599999922</v>
      </c>
      <c r="V322" s="17" t="str">
        <f t="shared" si="70"/>
        <v>N</v>
      </c>
      <c r="W322" s="17">
        <f t="shared" si="62"/>
        <v>799988.27510000009</v>
      </c>
      <c r="X322" s="17">
        <f t="shared" si="63"/>
        <v>207413.36490000004</v>
      </c>
      <c r="Y322" s="17">
        <f t="shared" si="64"/>
        <v>37334.405682000004</v>
      </c>
      <c r="Z322" s="17">
        <f t="shared" si="71"/>
        <v>392900.17408199998</v>
      </c>
      <c r="AA322" s="17">
        <f t="shared" si="72"/>
        <v>-57377.30591799994</v>
      </c>
      <c r="AB322" s="17">
        <f t="shared" si="65"/>
        <v>1229460.3637779637</v>
      </c>
      <c r="AC322" s="17">
        <f t="shared" si="66"/>
        <v>318762.81065555522</v>
      </c>
      <c r="AD322" s="17">
        <v>10386080.960000001</v>
      </c>
      <c r="AE322" s="17">
        <v>2447195.0099999998</v>
      </c>
      <c r="AF322" s="17">
        <v>11538813.710000001</v>
      </c>
      <c r="AG322" s="17">
        <v>2932115.74</v>
      </c>
      <c r="AH322" s="17">
        <v>12356520.810000001</v>
      </c>
      <c r="AI322">
        <v>92.49</v>
      </c>
      <c r="AJ322">
        <v>0</v>
      </c>
      <c r="AK322" s="1">
        <v>20000</v>
      </c>
      <c r="AL322" s="1">
        <v>0</v>
      </c>
    </row>
    <row r="323" spans="1:38" x14ac:dyDescent="0.35">
      <c r="A323" t="s">
        <v>1080</v>
      </c>
      <c r="B323" t="s">
        <v>1081</v>
      </c>
      <c r="C323" s="2">
        <v>41474</v>
      </c>
      <c r="D323" s="3">
        <v>11.46027397260274</v>
      </c>
      <c r="E323" s="3" t="s">
        <v>64</v>
      </c>
      <c r="F323" s="3" t="s">
        <v>14</v>
      </c>
      <c r="G323" t="s">
        <v>1082</v>
      </c>
      <c r="H323" t="s">
        <v>238</v>
      </c>
      <c r="I323" t="s">
        <v>13</v>
      </c>
      <c r="J323" t="s">
        <v>13</v>
      </c>
      <c r="K323" s="17">
        <v>5077280.12</v>
      </c>
      <c r="L323" s="17">
        <v>1554284.94</v>
      </c>
      <c r="M323" s="10">
        <f t="shared" si="59"/>
        <v>0.30612550485002588</v>
      </c>
      <c r="N323" s="17">
        <v>252568.28999999998</v>
      </c>
      <c r="O323" s="17">
        <v>0</v>
      </c>
      <c r="P323" s="17">
        <v>2847.2830141499871</v>
      </c>
      <c r="Q323" s="17">
        <f t="shared" si="67"/>
        <v>249721.00698584999</v>
      </c>
      <c r="R323" s="10">
        <f t="shared" si="68"/>
        <v>0.16066616909113846</v>
      </c>
      <c r="S323" s="9">
        <f t="shared" si="60"/>
        <v>1.2</v>
      </c>
      <c r="T323" s="17">
        <f t="shared" si="61"/>
        <v>223817.03135999999</v>
      </c>
      <c r="U323" s="17">
        <f t="shared" si="69"/>
        <v>-25903.975625849998</v>
      </c>
      <c r="V323" s="17" t="str">
        <f t="shared" si="70"/>
        <v>N</v>
      </c>
      <c r="W323" s="17">
        <f t="shared" si="62"/>
        <v>355409.60840000003</v>
      </c>
      <c r="X323" s="17">
        <f t="shared" si="63"/>
        <v>108799.9458</v>
      </c>
      <c r="Y323" s="17">
        <f t="shared" si="64"/>
        <v>23500.7882928</v>
      </c>
      <c r="Z323" s="17">
        <f t="shared" si="71"/>
        <v>247317.81965279998</v>
      </c>
      <c r="AA323" s="17">
        <f t="shared" si="72"/>
        <v>-5250.4703471999965</v>
      </c>
      <c r="AB323" s="17">
        <f t="shared" si="65"/>
        <v>95285.362521352115</v>
      </c>
      <c r="AC323" s="17">
        <f t="shared" si="66"/>
        <v>29169.27970666665</v>
      </c>
      <c r="AD323" s="17">
        <v>4818460.96</v>
      </c>
      <c r="AE323" s="17">
        <v>1361552.74</v>
      </c>
      <c r="AF323" s="17">
        <v>4687756.53</v>
      </c>
      <c r="AG323" s="17">
        <v>1394682.35</v>
      </c>
      <c r="AH323" s="17">
        <v>4758745.8899999997</v>
      </c>
      <c r="AI323">
        <v>106.69</v>
      </c>
      <c r="AJ323">
        <v>137.68</v>
      </c>
      <c r="AK323" s="1">
        <v>20000</v>
      </c>
      <c r="AL323" s="1">
        <v>27535</v>
      </c>
    </row>
    <row r="324" spans="1:38" x14ac:dyDescent="0.35">
      <c r="A324" t="s">
        <v>1083</v>
      </c>
      <c r="B324" t="s">
        <v>1084</v>
      </c>
      <c r="C324" s="2">
        <v>29262</v>
      </c>
      <c r="D324" s="3">
        <v>44.917808219178085</v>
      </c>
      <c r="E324" s="3" t="s">
        <v>64</v>
      </c>
      <c r="F324" s="3" t="s">
        <v>14</v>
      </c>
      <c r="G324" t="s">
        <v>1085</v>
      </c>
      <c r="H324" t="s">
        <v>497</v>
      </c>
      <c r="I324" t="s">
        <v>13</v>
      </c>
      <c r="J324" t="s">
        <v>13</v>
      </c>
      <c r="K324" s="17">
        <v>5196834</v>
      </c>
      <c r="L324" s="17">
        <v>1766488.2400000002</v>
      </c>
      <c r="M324" s="10">
        <f t="shared" si="59"/>
        <v>0.33991623361454304</v>
      </c>
      <c r="N324" s="17">
        <v>274064.80000000005</v>
      </c>
      <c r="O324" s="17">
        <v>0</v>
      </c>
      <c r="P324" s="17">
        <v>9732.078706965025</v>
      </c>
      <c r="Q324" s="17">
        <f t="shared" si="67"/>
        <v>264332.72129303502</v>
      </c>
      <c r="R324" s="10">
        <f t="shared" si="68"/>
        <v>0.14963740788505617</v>
      </c>
      <c r="S324" s="9">
        <f t="shared" si="60"/>
        <v>1.2</v>
      </c>
      <c r="T324" s="17">
        <f t="shared" si="61"/>
        <v>254374.30656000003</v>
      </c>
      <c r="U324" s="17">
        <f t="shared" si="69"/>
        <v>-9958.4147330349952</v>
      </c>
      <c r="V324" s="17" t="str">
        <f t="shared" si="70"/>
        <v>N</v>
      </c>
      <c r="W324" s="17">
        <f t="shared" si="62"/>
        <v>363778.38000000006</v>
      </c>
      <c r="X324" s="17">
        <f t="shared" si="63"/>
        <v>123654.17680000003</v>
      </c>
      <c r="Y324" s="17">
        <f t="shared" si="64"/>
        <v>26709.302188800008</v>
      </c>
      <c r="Z324" s="17">
        <f t="shared" si="71"/>
        <v>281083.6087488</v>
      </c>
      <c r="AA324" s="17">
        <f t="shared" si="72"/>
        <v>7018.8087487999583</v>
      </c>
      <c r="AB324" s="17">
        <f t="shared" si="65"/>
        <v>0</v>
      </c>
      <c r="AC324" s="17">
        <f t="shared" si="66"/>
        <v>0</v>
      </c>
      <c r="AD324" s="17">
        <v>7260711.6699999999</v>
      </c>
      <c r="AE324" s="17">
        <v>2136768.0099999998</v>
      </c>
      <c r="AF324" s="17">
        <v>7407199.5800000001</v>
      </c>
      <c r="AG324" s="17">
        <v>2376355.91</v>
      </c>
      <c r="AH324" s="17">
        <v>7926005.7999999998</v>
      </c>
      <c r="AI324">
        <v>65.569999999999993</v>
      </c>
      <c r="AJ324">
        <v>0</v>
      </c>
      <c r="AK324" s="1">
        <v>20000</v>
      </c>
      <c r="AL324" s="1">
        <v>0</v>
      </c>
    </row>
    <row r="325" spans="1:38" x14ac:dyDescent="0.35">
      <c r="A325" t="s">
        <v>1086</v>
      </c>
      <c r="B325" t="s">
        <v>1087</v>
      </c>
      <c r="C325" s="2">
        <v>33805</v>
      </c>
      <c r="D325" s="3">
        <v>32.471232876712328</v>
      </c>
      <c r="E325" s="3" t="s">
        <v>64</v>
      </c>
      <c r="F325" s="3" t="s">
        <v>14</v>
      </c>
      <c r="G325" t="s">
        <v>1088</v>
      </c>
      <c r="H325" t="s">
        <v>128</v>
      </c>
      <c r="I325" t="s">
        <v>13</v>
      </c>
      <c r="J325" t="s">
        <v>13</v>
      </c>
      <c r="K325" s="17">
        <v>16596134.32</v>
      </c>
      <c r="L325" s="17">
        <v>4209116.18</v>
      </c>
      <c r="M325" s="10">
        <f t="shared" si="59"/>
        <v>0.25362027679708488</v>
      </c>
      <c r="N325" s="17">
        <v>629989.68999999994</v>
      </c>
      <c r="O325" s="17">
        <v>0</v>
      </c>
      <c r="P325" s="17">
        <v>0</v>
      </c>
      <c r="Q325" s="17">
        <f t="shared" si="67"/>
        <v>629989.68999999994</v>
      </c>
      <c r="R325" s="10">
        <f t="shared" si="68"/>
        <v>0.14967267783993551</v>
      </c>
      <c r="S325" s="9">
        <f t="shared" si="60"/>
        <v>1</v>
      </c>
      <c r="T325" s="17">
        <f t="shared" si="61"/>
        <v>505093.94159999996</v>
      </c>
      <c r="U325" s="17">
        <f t="shared" si="69"/>
        <v>-124895.74839999998</v>
      </c>
      <c r="V325" s="17" t="str">
        <f t="shared" si="70"/>
        <v>N</v>
      </c>
      <c r="W325" s="17">
        <f t="shared" si="62"/>
        <v>1161729.4024</v>
      </c>
      <c r="X325" s="17">
        <f t="shared" si="63"/>
        <v>294638.13260000001</v>
      </c>
      <c r="Y325" s="17">
        <f t="shared" si="64"/>
        <v>53034.863868</v>
      </c>
      <c r="Z325" s="17">
        <f t="shared" si="71"/>
        <v>558128.80546800001</v>
      </c>
      <c r="AA325" s="17">
        <f t="shared" si="72"/>
        <v>-71860.884531999938</v>
      </c>
      <c r="AB325" s="17">
        <f t="shared" si="65"/>
        <v>1574113.6368536497</v>
      </c>
      <c r="AC325" s="17">
        <f t="shared" si="66"/>
        <v>399227.13628888858</v>
      </c>
      <c r="AD325" s="17">
        <v>14686120.33</v>
      </c>
      <c r="AE325" s="17">
        <v>3447360.76</v>
      </c>
      <c r="AF325" s="17">
        <v>16687719.619999999</v>
      </c>
      <c r="AG325" s="17">
        <v>3907666.35</v>
      </c>
      <c r="AH325" s="17">
        <v>18880875.899999999</v>
      </c>
      <c r="AI325">
        <v>87.9</v>
      </c>
      <c r="AJ325">
        <v>0</v>
      </c>
      <c r="AK325" s="1">
        <v>20000</v>
      </c>
      <c r="AL325" s="1">
        <v>0</v>
      </c>
    </row>
    <row r="326" spans="1:38" x14ac:dyDescent="0.35">
      <c r="A326" t="s">
        <v>1089</v>
      </c>
      <c r="B326" t="s">
        <v>1090</v>
      </c>
      <c r="C326" s="2">
        <v>36976</v>
      </c>
      <c r="D326" s="3">
        <v>23.783561643835615</v>
      </c>
      <c r="E326" s="3" t="s">
        <v>64</v>
      </c>
      <c r="F326" s="3" t="s">
        <v>14</v>
      </c>
      <c r="G326" t="s">
        <v>1091</v>
      </c>
      <c r="H326" t="s">
        <v>192</v>
      </c>
      <c r="I326" t="s">
        <v>13</v>
      </c>
      <c r="J326" t="s">
        <v>13</v>
      </c>
      <c r="K326" s="17">
        <v>3324691.2</v>
      </c>
      <c r="L326" s="17">
        <v>1165613.24</v>
      </c>
      <c r="M326" s="10">
        <f t="shared" si="59"/>
        <v>0.35059293326249363</v>
      </c>
      <c r="N326" s="17">
        <v>162843.91999999998</v>
      </c>
      <c r="O326" s="17">
        <v>0</v>
      </c>
      <c r="P326" s="17">
        <v>509.79722700000275</v>
      </c>
      <c r="Q326" s="17">
        <f t="shared" si="67"/>
        <v>162334.12277299998</v>
      </c>
      <c r="R326" s="10">
        <f t="shared" si="68"/>
        <v>0.13926928521590917</v>
      </c>
      <c r="S326" s="9">
        <f t="shared" si="60"/>
        <v>1.2</v>
      </c>
      <c r="T326" s="17">
        <f t="shared" si="61"/>
        <v>167848.30656</v>
      </c>
      <c r="U326" s="17">
        <f t="shared" si="69"/>
        <v>5514.1837870000163</v>
      </c>
      <c r="V326" s="17" t="str">
        <f t="shared" si="70"/>
        <v>Y</v>
      </c>
      <c r="W326" s="17">
        <f t="shared" si="62"/>
        <v>232728.38400000005</v>
      </c>
      <c r="X326" s="17">
        <f t="shared" si="63"/>
        <v>81592.926800000001</v>
      </c>
      <c r="Y326" s="17">
        <f t="shared" si="64"/>
        <v>17624.072188800001</v>
      </c>
      <c r="Z326" s="17">
        <f t="shared" si="71"/>
        <v>185472.37874879999</v>
      </c>
      <c r="AA326" s="17">
        <f t="shared" si="72"/>
        <v>22628.458748800011</v>
      </c>
      <c r="AB326" s="17">
        <f t="shared" si="65"/>
        <v>0</v>
      </c>
      <c r="AC326" s="17">
        <f t="shared" si="66"/>
        <v>0</v>
      </c>
      <c r="AD326" s="17">
        <v>2857633.75</v>
      </c>
      <c r="AE326" s="17">
        <v>863858.91</v>
      </c>
      <c r="AF326" s="17">
        <v>3037399.63</v>
      </c>
      <c r="AG326" s="17">
        <v>971141.76</v>
      </c>
      <c r="AH326" s="17">
        <v>3697001.24</v>
      </c>
      <c r="AI326">
        <v>89.93</v>
      </c>
      <c r="AJ326">
        <v>0</v>
      </c>
      <c r="AK326" s="1">
        <v>20000</v>
      </c>
      <c r="AL326" s="1">
        <v>0</v>
      </c>
    </row>
    <row r="327" spans="1:38" x14ac:dyDescent="0.35">
      <c r="A327" t="s">
        <v>1092</v>
      </c>
      <c r="B327" t="s">
        <v>1093</v>
      </c>
      <c r="C327" s="2">
        <v>38544</v>
      </c>
      <c r="D327" s="3">
        <v>19.487671232876714</v>
      </c>
      <c r="E327" s="3" t="s">
        <v>64</v>
      </c>
      <c r="F327" s="3" t="s">
        <v>14</v>
      </c>
      <c r="G327" t="s">
        <v>1094</v>
      </c>
      <c r="H327" t="s">
        <v>1095</v>
      </c>
      <c r="I327" t="s">
        <v>13</v>
      </c>
      <c r="J327" t="s">
        <v>13</v>
      </c>
      <c r="K327" s="17">
        <v>7200138.4699999997</v>
      </c>
      <c r="L327" s="17">
        <v>1496057.35</v>
      </c>
      <c r="M327" s="10">
        <f t="shared" si="59"/>
        <v>0.20778174700854055</v>
      </c>
      <c r="N327" s="17">
        <v>168972.94</v>
      </c>
      <c r="O327" s="17">
        <v>0</v>
      </c>
      <c r="P327" s="17">
        <v>0</v>
      </c>
      <c r="Q327" s="17">
        <f t="shared" si="67"/>
        <v>168972.94</v>
      </c>
      <c r="R327" s="10">
        <f t="shared" si="68"/>
        <v>0.11294549637418645</v>
      </c>
      <c r="S327" s="9">
        <f t="shared" si="60"/>
        <v>0.75</v>
      </c>
      <c r="T327" s="17">
        <f t="shared" si="61"/>
        <v>134645.16150000002</v>
      </c>
      <c r="U327" s="17">
        <f t="shared" si="69"/>
        <v>-34327.778499999986</v>
      </c>
      <c r="V327" s="17" t="str">
        <f t="shared" si="70"/>
        <v>N</v>
      </c>
      <c r="W327" s="17">
        <f t="shared" si="62"/>
        <v>504009.69290000002</v>
      </c>
      <c r="X327" s="17">
        <f t="shared" si="63"/>
        <v>104724.01450000002</v>
      </c>
      <c r="Y327" s="17">
        <f t="shared" si="64"/>
        <v>14137.7419575</v>
      </c>
      <c r="Z327" s="17">
        <f t="shared" si="71"/>
        <v>148782.90345750001</v>
      </c>
      <c r="AA327" s="17">
        <f t="shared" si="72"/>
        <v>-20190.036542499991</v>
      </c>
      <c r="AB327" s="17">
        <f t="shared" si="65"/>
        <v>539830.23675291869</v>
      </c>
      <c r="AC327" s="17">
        <f t="shared" si="66"/>
        <v>112166.86968055551</v>
      </c>
      <c r="AD327" s="17">
        <v>8354000.25</v>
      </c>
      <c r="AE327" s="17">
        <v>2063417.25</v>
      </c>
      <c r="AF327" s="17">
        <v>8502045.9600000009</v>
      </c>
      <c r="AG327" s="17">
        <v>2178108.39</v>
      </c>
      <c r="AH327" s="17">
        <v>9350614.5</v>
      </c>
      <c r="AI327">
        <v>77</v>
      </c>
      <c r="AJ327">
        <v>0</v>
      </c>
      <c r="AK327" s="1">
        <v>20000</v>
      </c>
      <c r="AL327" s="1">
        <v>0</v>
      </c>
    </row>
    <row r="328" spans="1:38" x14ac:dyDescent="0.35">
      <c r="A328" t="s">
        <v>1096</v>
      </c>
      <c r="B328" t="s">
        <v>1097</v>
      </c>
      <c r="C328" s="2">
        <v>41588</v>
      </c>
      <c r="D328" s="3">
        <v>11.147945205479452</v>
      </c>
      <c r="E328" s="3" t="s">
        <v>64</v>
      </c>
      <c r="F328" s="3" t="s">
        <v>14</v>
      </c>
      <c r="G328" t="s">
        <v>1098</v>
      </c>
      <c r="H328" t="s">
        <v>124</v>
      </c>
      <c r="I328" t="s">
        <v>13</v>
      </c>
      <c r="J328" t="s">
        <v>13</v>
      </c>
      <c r="K328" s="17">
        <v>6327125.1299999999</v>
      </c>
      <c r="L328" s="17">
        <v>1516278.27</v>
      </c>
      <c r="M328" s="10">
        <f t="shared" ref="M328:M391" si="73">L328/K328</f>
        <v>0.23964727089252305</v>
      </c>
      <c r="N328" s="17">
        <v>172534.46999999997</v>
      </c>
      <c r="O328" s="17">
        <v>0</v>
      </c>
      <c r="P328" s="17">
        <v>396.5656500000041</v>
      </c>
      <c r="Q328" s="17">
        <f t="shared" si="67"/>
        <v>172137.90434999997</v>
      </c>
      <c r="R328" s="10">
        <f t="shared" si="68"/>
        <v>0.11352659189002291</v>
      </c>
      <c r="S328" s="9">
        <f t="shared" ref="S328:S391" si="74">IF(M328&gt;=$W$4,$X$4,IF(M328&gt;=$W$3,$X$3,$X$2))</f>
        <v>0.75</v>
      </c>
      <c r="T328" s="17">
        <f t="shared" ref="T328:T391" si="75">IF(J328=R$2,S$2*L328*S328,IF(J328=R$3,S$3*L328*S328,S$4*L328*S328))</f>
        <v>136465.04429999998</v>
      </c>
      <c r="U328" s="17">
        <f t="shared" si="69"/>
        <v>-35672.860049999988</v>
      </c>
      <c r="V328" s="17" t="str">
        <f t="shared" si="70"/>
        <v>N</v>
      </c>
      <c r="W328" s="17">
        <f t="shared" ref="W328:W391" si="76">IF(J328=R$2,K328*U$2,IF(J328=R$3,K328*U$3,K328*U$4))</f>
        <v>442898.75910000002</v>
      </c>
      <c r="X328" s="17">
        <f t="shared" ref="X328:X391" si="77">W328*M328</f>
        <v>106139.47890000002</v>
      </c>
      <c r="Y328" s="17">
        <f t="shared" ref="Y328:Y391" si="78">IF(J328=R$2,X328*S328*T$2,IF(J328=R$3,X328*S328*T$3,X328*S328*T$4))</f>
        <v>14328.829651500004</v>
      </c>
      <c r="Z328" s="17">
        <f t="shared" si="71"/>
        <v>150793.87395149999</v>
      </c>
      <c r="AA328" s="17">
        <f t="shared" si="72"/>
        <v>-21740.596048499981</v>
      </c>
      <c r="AB328" s="17">
        <f t="shared" ref="AB328:AB391" si="79">IF(AC328&gt;0,AC328/M328,0)</f>
        <v>503995.26232243684</v>
      </c>
      <c r="AC328" s="17">
        <f t="shared" ref="AC328:AC391" si="80">IF(AA328&lt;0,-IF(J328="SR I",AA328/$T$2,IF(J328="SR II",AA328/$T$3,AA328/$T$4)),0)</f>
        <v>120781.08915833324</v>
      </c>
      <c r="AD328" s="17">
        <v>5827193.9199999999</v>
      </c>
      <c r="AE328" s="17">
        <v>1479857.19</v>
      </c>
      <c r="AF328" s="17">
        <v>5667751.9199999999</v>
      </c>
      <c r="AG328" s="17">
        <v>1390306.11</v>
      </c>
      <c r="AH328" s="17">
        <v>5994708.3200000003</v>
      </c>
      <c r="AI328">
        <v>105.55</v>
      </c>
      <c r="AJ328">
        <v>129.13</v>
      </c>
      <c r="AK328" s="1">
        <v>20000</v>
      </c>
      <c r="AL328" s="1">
        <v>25825</v>
      </c>
    </row>
    <row r="329" spans="1:38" x14ac:dyDescent="0.35">
      <c r="A329" t="s">
        <v>1099</v>
      </c>
      <c r="B329" t="s">
        <v>1100</v>
      </c>
      <c r="C329" s="2">
        <v>44459</v>
      </c>
      <c r="D329" s="3">
        <v>3.2821917808219179</v>
      </c>
      <c r="E329" s="3" t="s">
        <v>64</v>
      </c>
      <c r="F329" s="3" t="s">
        <v>14</v>
      </c>
      <c r="G329" t="s">
        <v>1101</v>
      </c>
      <c r="H329" t="s">
        <v>290</v>
      </c>
      <c r="I329" t="s">
        <v>13</v>
      </c>
      <c r="J329" t="s">
        <v>13</v>
      </c>
      <c r="K329" s="17">
        <v>4683898.34</v>
      </c>
      <c r="L329" s="17">
        <v>1185127.8299999998</v>
      </c>
      <c r="M329" s="10">
        <f t="shared" si="73"/>
        <v>0.25302168065415354</v>
      </c>
      <c r="N329" s="17">
        <v>159732.84</v>
      </c>
      <c r="O329" s="17">
        <v>0</v>
      </c>
      <c r="P329" s="17">
        <v>0</v>
      </c>
      <c r="Q329" s="17">
        <f t="shared" ref="Q329:Q392" si="81">N329-O329-P329</f>
        <v>159732.84</v>
      </c>
      <c r="R329" s="10">
        <f t="shared" ref="R329:R392" si="82">Q329/L329</f>
        <v>0.13478110627104253</v>
      </c>
      <c r="S329" s="9">
        <f t="shared" si="74"/>
        <v>1</v>
      </c>
      <c r="T329" s="17">
        <f t="shared" si="75"/>
        <v>142215.33959999998</v>
      </c>
      <c r="U329" s="17">
        <f t="shared" ref="U329:U392" si="83">T329-Q329</f>
        <v>-17517.500400000019</v>
      </c>
      <c r="V329" s="17" t="str">
        <f t="shared" ref="V329:V392" si="84">IF(U329&gt;0,"Y","N")</f>
        <v>N</v>
      </c>
      <c r="W329" s="17">
        <f t="shared" si="76"/>
        <v>327872.88380000001</v>
      </c>
      <c r="X329" s="17">
        <f t="shared" si="77"/>
        <v>82958.948099999994</v>
      </c>
      <c r="Y329" s="17">
        <f t="shared" si="78"/>
        <v>14932.610657999998</v>
      </c>
      <c r="Z329" s="17">
        <f t="shared" ref="Z329:Z392" si="85">Y329+T329</f>
        <v>157147.95025799997</v>
      </c>
      <c r="AA329" s="17">
        <f t="shared" si="72"/>
        <v>-2584.8897420000285</v>
      </c>
      <c r="AB329" s="17">
        <f t="shared" si="79"/>
        <v>56756.000234998392</v>
      </c>
      <c r="AC329" s="17">
        <f t="shared" si="80"/>
        <v>14360.498566666825</v>
      </c>
      <c r="AD329" s="17">
        <v>3938303.51</v>
      </c>
      <c r="AE329" s="17">
        <v>810066.23</v>
      </c>
      <c r="AF329" s="17">
        <v>4106721.14</v>
      </c>
      <c r="AG329" s="17">
        <v>1169659.9099999999</v>
      </c>
      <c r="AH329" s="17">
        <v>4580182.8600000003</v>
      </c>
      <c r="AI329">
        <v>102.26</v>
      </c>
      <c r="AJ329">
        <v>111.3</v>
      </c>
      <c r="AK329" s="1">
        <v>20000</v>
      </c>
      <c r="AL329" s="1">
        <v>22260</v>
      </c>
    </row>
    <row r="330" spans="1:38" x14ac:dyDescent="0.35">
      <c r="A330" t="s">
        <v>1102</v>
      </c>
      <c r="B330" t="s">
        <v>1103</v>
      </c>
      <c r="C330" s="2">
        <v>34197</v>
      </c>
      <c r="D330" s="3">
        <v>31.397260273972602</v>
      </c>
      <c r="E330" s="3" t="s">
        <v>64</v>
      </c>
      <c r="F330" s="3" t="s">
        <v>14</v>
      </c>
      <c r="G330" t="s">
        <v>1104</v>
      </c>
      <c r="H330" t="s">
        <v>230</v>
      </c>
      <c r="I330" t="s">
        <v>13</v>
      </c>
      <c r="J330" t="s">
        <v>13</v>
      </c>
      <c r="K330" s="17">
        <v>8769609.6400000006</v>
      </c>
      <c r="L330" s="17">
        <v>2421310.3200000003</v>
      </c>
      <c r="M330" s="10">
        <f t="shared" si="73"/>
        <v>0.27610240585349477</v>
      </c>
      <c r="N330" s="17">
        <v>399946.70999999996</v>
      </c>
      <c r="O330" s="17">
        <v>0</v>
      </c>
      <c r="P330" s="17">
        <v>0</v>
      </c>
      <c r="Q330" s="17">
        <f t="shared" si="81"/>
        <v>399946.70999999996</v>
      </c>
      <c r="R330" s="10">
        <f t="shared" si="82"/>
        <v>0.16517779926696877</v>
      </c>
      <c r="S330" s="9">
        <f t="shared" si="74"/>
        <v>1</v>
      </c>
      <c r="T330" s="17">
        <f t="shared" si="75"/>
        <v>290557.23840000003</v>
      </c>
      <c r="U330" s="17">
        <f t="shared" si="83"/>
        <v>-109389.47159999993</v>
      </c>
      <c r="V330" s="17" t="str">
        <f t="shared" si="84"/>
        <v>N</v>
      </c>
      <c r="W330" s="17">
        <f t="shared" si="76"/>
        <v>613872.67480000015</v>
      </c>
      <c r="X330" s="17">
        <f t="shared" si="77"/>
        <v>169491.72240000006</v>
      </c>
      <c r="Y330" s="17">
        <f t="shared" si="78"/>
        <v>30508.510032000009</v>
      </c>
      <c r="Z330" s="17">
        <f t="shared" si="85"/>
        <v>321065.74843200005</v>
      </c>
      <c r="AA330" s="17">
        <f t="shared" si="72"/>
        <v>-78880.961567999911</v>
      </c>
      <c r="AB330" s="17">
        <f t="shared" si="79"/>
        <v>1587192.1250088569</v>
      </c>
      <c r="AC330" s="17">
        <f t="shared" si="80"/>
        <v>438227.56426666619</v>
      </c>
      <c r="AD330" s="17">
        <v>11228981.470000001</v>
      </c>
      <c r="AE330" s="17">
        <v>2416103.2200000002</v>
      </c>
      <c r="AF330" s="17">
        <v>9831373.2300000004</v>
      </c>
      <c r="AG330" s="17">
        <v>2433199.91</v>
      </c>
      <c r="AH330" s="17">
        <v>10214374.380000001</v>
      </c>
      <c r="AI330">
        <v>85.86</v>
      </c>
      <c r="AJ330">
        <v>0</v>
      </c>
      <c r="AK330" s="1">
        <v>20000</v>
      </c>
      <c r="AL330" s="1">
        <v>0</v>
      </c>
    </row>
    <row r="331" spans="1:38" x14ac:dyDescent="0.35">
      <c r="A331" t="s">
        <v>1105</v>
      </c>
      <c r="B331" t="s">
        <v>1106</v>
      </c>
      <c r="C331" s="2">
        <v>31187</v>
      </c>
      <c r="D331" s="3">
        <v>39.643835616438359</v>
      </c>
      <c r="E331" s="3" t="s">
        <v>64</v>
      </c>
      <c r="F331" s="3" t="s">
        <v>14</v>
      </c>
      <c r="G331" t="s">
        <v>1107</v>
      </c>
      <c r="H331" t="s">
        <v>171</v>
      </c>
      <c r="I331" t="s">
        <v>13</v>
      </c>
      <c r="J331" t="s">
        <v>13</v>
      </c>
      <c r="K331" s="17">
        <v>4759187.3899999997</v>
      </c>
      <c r="L331" s="17">
        <v>1626624.3699999999</v>
      </c>
      <c r="M331" s="10">
        <f t="shared" si="73"/>
        <v>0.3417861573212817</v>
      </c>
      <c r="N331" s="17">
        <v>246321.82</v>
      </c>
      <c r="O331" s="17">
        <v>0</v>
      </c>
      <c r="P331" s="17">
        <v>0</v>
      </c>
      <c r="Q331" s="17">
        <f t="shared" si="81"/>
        <v>246321.82</v>
      </c>
      <c r="R331" s="10">
        <f t="shared" si="82"/>
        <v>0.15143128588439875</v>
      </c>
      <c r="S331" s="9">
        <f t="shared" si="74"/>
        <v>1.2</v>
      </c>
      <c r="T331" s="17">
        <f t="shared" si="75"/>
        <v>234233.90927999999</v>
      </c>
      <c r="U331" s="17">
        <f t="shared" si="83"/>
        <v>-12087.910720000014</v>
      </c>
      <c r="V331" s="17" t="str">
        <f t="shared" si="84"/>
        <v>N</v>
      </c>
      <c r="W331" s="17">
        <f t="shared" si="76"/>
        <v>333143.11729999998</v>
      </c>
      <c r="X331" s="17">
        <f t="shared" si="77"/>
        <v>113863.7059</v>
      </c>
      <c r="Y331" s="17">
        <f t="shared" si="78"/>
        <v>24594.560474399997</v>
      </c>
      <c r="Z331" s="17">
        <f t="shared" si="85"/>
        <v>258828.46975439999</v>
      </c>
      <c r="AA331" s="17">
        <f t="shared" si="72"/>
        <v>12506.649754399987</v>
      </c>
      <c r="AB331" s="17">
        <f t="shared" si="79"/>
        <v>0</v>
      </c>
      <c r="AC331" s="17">
        <f t="shared" si="80"/>
        <v>0</v>
      </c>
      <c r="AD331" s="17">
        <v>4541989.07</v>
      </c>
      <c r="AE331" s="17">
        <v>1431398.07</v>
      </c>
      <c r="AF331" s="17">
        <v>4871157.24</v>
      </c>
      <c r="AG331" s="17">
        <v>1646190.66</v>
      </c>
      <c r="AH331" s="17">
        <v>5409094.3700000001</v>
      </c>
      <c r="AI331">
        <v>87.98</v>
      </c>
      <c r="AJ331">
        <v>0</v>
      </c>
      <c r="AK331" s="1">
        <v>20000</v>
      </c>
      <c r="AL331" s="1">
        <v>0</v>
      </c>
    </row>
    <row r="332" spans="1:38" x14ac:dyDescent="0.35">
      <c r="A332" t="s">
        <v>1108</v>
      </c>
      <c r="B332" t="s">
        <v>1109</v>
      </c>
      <c r="C332" s="2">
        <v>36528</v>
      </c>
      <c r="D332" s="3">
        <v>25.010958904109589</v>
      </c>
      <c r="E332" s="3" t="s">
        <v>64</v>
      </c>
      <c r="F332" s="3" t="s">
        <v>14</v>
      </c>
      <c r="G332" t="s">
        <v>1110</v>
      </c>
      <c r="H332" t="s">
        <v>209</v>
      </c>
      <c r="I332" t="s">
        <v>13</v>
      </c>
      <c r="J332" t="s">
        <v>13</v>
      </c>
      <c r="K332" s="17">
        <v>10752056.710000001</v>
      </c>
      <c r="L332" s="17">
        <v>2785363.4400000004</v>
      </c>
      <c r="M332" s="10">
        <f t="shared" si="73"/>
        <v>0.25905401311820275</v>
      </c>
      <c r="N332" s="17">
        <v>393168.80000000005</v>
      </c>
      <c r="O332" s="17">
        <v>0</v>
      </c>
      <c r="P332" s="17">
        <v>3836.5137407999719</v>
      </c>
      <c r="Q332" s="17">
        <f t="shared" si="81"/>
        <v>389332.28625920007</v>
      </c>
      <c r="R332" s="10">
        <f t="shared" si="82"/>
        <v>0.13977791216330462</v>
      </c>
      <c r="S332" s="9">
        <f t="shared" si="74"/>
        <v>1</v>
      </c>
      <c r="T332" s="17">
        <f t="shared" si="75"/>
        <v>334243.61280000006</v>
      </c>
      <c r="U332" s="17">
        <f t="shared" si="83"/>
        <v>-55088.673459200014</v>
      </c>
      <c r="V332" s="17" t="str">
        <f t="shared" si="84"/>
        <v>N</v>
      </c>
      <c r="W332" s="17">
        <f t="shared" si="76"/>
        <v>752643.96970000013</v>
      </c>
      <c r="X332" s="17">
        <f t="shared" si="77"/>
        <v>194975.44080000004</v>
      </c>
      <c r="Y332" s="17">
        <f t="shared" si="78"/>
        <v>35095.579344000005</v>
      </c>
      <c r="Z332" s="17">
        <f t="shared" si="85"/>
        <v>369339.19214400009</v>
      </c>
      <c r="AA332" s="17">
        <f t="shared" si="72"/>
        <v>-23829.607855999959</v>
      </c>
      <c r="AB332" s="17">
        <f t="shared" si="79"/>
        <v>511039.02509591571</v>
      </c>
      <c r="AC332" s="17">
        <f t="shared" si="80"/>
        <v>132386.71031111089</v>
      </c>
      <c r="AD332" s="17">
        <v>10749737.970000001</v>
      </c>
      <c r="AE332" s="17">
        <v>2367456.9</v>
      </c>
      <c r="AF332" s="17">
        <v>10418330.859999999</v>
      </c>
      <c r="AG332" s="17">
        <v>2504464.56</v>
      </c>
      <c r="AH332" s="17">
        <v>10732915.439999999</v>
      </c>
      <c r="AI332">
        <v>100.18</v>
      </c>
      <c r="AJ332">
        <v>100.9</v>
      </c>
      <c r="AK332" s="1">
        <v>20000</v>
      </c>
      <c r="AL332" s="1">
        <v>20180</v>
      </c>
    </row>
    <row r="333" spans="1:38" x14ac:dyDescent="0.35">
      <c r="A333" t="s">
        <v>1111</v>
      </c>
      <c r="B333" t="s">
        <v>1112</v>
      </c>
      <c r="C333" s="2">
        <v>28583</v>
      </c>
      <c r="D333" s="3">
        <v>46.778082191780825</v>
      </c>
      <c r="E333" s="3" t="s">
        <v>64</v>
      </c>
      <c r="F333" s="3" t="s">
        <v>14</v>
      </c>
      <c r="G333" t="s">
        <v>1113</v>
      </c>
      <c r="H333" t="s">
        <v>205</v>
      </c>
      <c r="I333" t="s">
        <v>13</v>
      </c>
      <c r="J333" t="s">
        <v>13</v>
      </c>
      <c r="K333" s="17">
        <v>6273778.6100000003</v>
      </c>
      <c r="L333" s="17">
        <v>2143325.08</v>
      </c>
      <c r="M333" s="10">
        <f t="shared" si="73"/>
        <v>0.34163224640787887</v>
      </c>
      <c r="N333" s="17">
        <v>352034.94999999995</v>
      </c>
      <c r="O333" s="17">
        <v>0</v>
      </c>
      <c r="P333" s="17">
        <v>1003.7557128749977</v>
      </c>
      <c r="Q333" s="17">
        <f t="shared" si="81"/>
        <v>351031.19428712496</v>
      </c>
      <c r="R333" s="10">
        <f t="shared" si="82"/>
        <v>0.16377879284981117</v>
      </c>
      <c r="S333" s="9">
        <f t="shared" si="74"/>
        <v>1.2</v>
      </c>
      <c r="T333" s="17">
        <f t="shared" si="75"/>
        <v>308638.81151999999</v>
      </c>
      <c r="U333" s="17">
        <f t="shared" si="83"/>
        <v>-42392.382767124975</v>
      </c>
      <c r="V333" s="17" t="str">
        <f t="shared" si="84"/>
        <v>N</v>
      </c>
      <c r="W333" s="17">
        <f t="shared" si="76"/>
        <v>439164.50270000007</v>
      </c>
      <c r="X333" s="17">
        <f t="shared" si="77"/>
        <v>150032.7556</v>
      </c>
      <c r="Y333" s="17">
        <f t="shared" si="78"/>
        <v>32407.075209599996</v>
      </c>
      <c r="Z333" s="17">
        <f t="shared" si="85"/>
        <v>341045.88672959997</v>
      </c>
      <c r="AA333" s="17">
        <f t="shared" si="72"/>
        <v>-10989.063270399987</v>
      </c>
      <c r="AB333" s="17">
        <f t="shared" si="79"/>
        <v>178701.95844842293</v>
      </c>
      <c r="AC333" s="17">
        <f t="shared" si="80"/>
        <v>61050.351502222155</v>
      </c>
      <c r="AD333" s="17">
        <v>5976733.1399999997</v>
      </c>
      <c r="AE333" s="17">
        <v>1921323.8</v>
      </c>
      <c r="AF333" s="17">
        <v>6721152.0599999996</v>
      </c>
      <c r="AG333" s="17">
        <v>2314682.4700000002</v>
      </c>
      <c r="AH333" s="17">
        <v>7191231.2400000002</v>
      </c>
      <c r="AI333">
        <v>87.24</v>
      </c>
      <c r="AJ333">
        <v>0</v>
      </c>
      <c r="AK333" s="1">
        <v>20000</v>
      </c>
      <c r="AL333" s="1">
        <v>0</v>
      </c>
    </row>
    <row r="334" spans="1:38" x14ac:dyDescent="0.35">
      <c r="A334" t="s">
        <v>1114</v>
      </c>
      <c r="B334" t="s">
        <v>1115</v>
      </c>
      <c r="C334" s="2">
        <v>34001</v>
      </c>
      <c r="D334" s="3">
        <v>31.934246575342467</v>
      </c>
      <c r="E334" s="3" t="s">
        <v>64</v>
      </c>
      <c r="F334" s="3" t="s">
        <v>14</v>
      </c>
      <c r="G334" t="s">
        <v>1116</v>
      </c>
      <c r="H334" t="s">
        <v>330</v>
      </c>
      <c r="I334" t="s">
        <v>13</v>
      </c>
      <c r="J334" t="s">
        <v>13</v>
      </c>
      <c r="K334" s="17">
        <v>3529215.87</v>
      </c>
      <c r="L334" s="17">
        <v>1367448.68</v>
      </c>
      <c r="M334" s="10">
        <f t="shared" si="73"/>
        <v>0.38746529834685345</v>
      </c>
      <c r="N334" s="17">
        <v>199365.34000000003</v>
      </c>
      <c r="O334" s="17">
        <v>0</v>
      </c>
      <c r="P334" s="17">
        <v>539.82467737499246</v>
      </c>
      <c r="Q334" s="17">
        <f t="shared" si="81"/>
        <v>198825.51532262503</v>
      </c>
      <c r="R334" s="10">
        <f t="shared" si="82"/>
        <v>0.14539888643033028</v>
      </c>
      <c r="S334" s="9">
        <f t="shared" si="74"/>
        <v>1.2</v>
      </c>
      <c r="T334" s="17">
        <f t="shared" si="75"/>
        <v>196912.60991999999</v>
      </c>
      <c r="U334" s="17">
        <f t="shared" si="83"/>
        <v>-1912.9054026250378</v>
      </c>
      <c r="V334" s="17" t="str">
        <f t="shared" si="84"/>
        <v>N</v>
      </c>
      <c r="W334" s="17">
        <f t="shared" si="76"/>
        <v>247045.11090000003</v>
      </c>
      <c r="X334" s="17">
        <f t="shared" si="77"/>
        <v>95721.407600000006</v>
      </c>
      <c r="Y334" s="17">
        <f t="shared" si="78"/>
        <v>20675.824041600001</v>
      </c>
      <c r="Z334" s="17">
        <f t="shared" si="85"/>
        <v>217588.43396159998</v>
      </c>
      <c r="AA334" s="17">
        <f t="shared" si="72"/>
        <v>18223.093961599952</v>
      </c>
      <c r="AB334" s="17">
        <f t="shared" si="79"/>
        <v>0</v>
      </c>
      <c r="AC334" s="17">
        <f t="shared" si="80"/>
        <v>0</v>
      </c>
      <c r="AD334" s="17">
        <v>4396244.9000000004</v>
      </c>
      <c r="AE334" s="17">
        <v>1661932.58</v>
      </c>
      <c r="AF334" s="17">
        <v>3949566.44</v>
      </c>
      <c r="AG334" s="17">
        <v>1550184.36</v>
      </c>
      <c r="AH334" s="17">
        <v>4106665.5</v>
      </c>
      <c r="AI334">
        <v>85.94</v>
      </c>
      <c r="AJ334">
        <v>0</v>
      </c>
      <c r="AK334" s="1">
        <v>20000</v>
      </c>
      <c r="AL334" s="1">
        <v>0</v>
      </c>
    </row>
    <row r="335" spans="1:38" x14ac:dyDescent="0.35">
      <c r="A335" t="s">
        <v>1117</v>
      </c>
      <c r="B335" t="s">
        <v>1118</v>
      </c>
      <c r="C335" s="2">
        <v>42745</v>
      </c>
      <c r="D335" s="3">
        <v>7.978082191780822</v>
      </c>
      <c r="E335" s="3" t="s">
        <v>64</v>
      </c>
      <c r="F335" s="3" t="s">
        <v>14</v>
      </c>
      <c r="G335" t="s">
        <v>1119</v>
      </c>
      <c r="H335" t="s">
        <v>388</v>
      </c>
      <c r="I335" t="s">
        <v>13</v>
      </c>
      <c r="J335" t="s">
        <v>13</v>
      </c>
      <c r="K335" s="17">
        <v>5448673.0300000003</v>
      </c>
      <c r="L335" s="17">
        <v>1236993.9099999997</v>
      </c>
      <c r="M335" s="10">
        <f t="shared" si="73"/>
        <v>0.22702663624504546</v>
      </c>
      <c r="N335" s="17">
        <v>133355.31</v>
      </c>
      <c r="O335" s="17">
        <v>0</v>
      </c>
      <c r="P335" s="17">
        <v>8456.2900175250252</v>
      </c>
      <c r="Q335" s="17">
        <f t="shared" si="81"/>
        <v>124899.01998247497</v>
      </c>
      <c r="R335" s="10">
        <f t="shared" si="82"/>
        <v>0.10096979376598143</v>
      </c>
      <c r="S335" s="9">
        <f t="shared" si="74"/>
        <v>0.75</v>
      </c>
      <c r="T335" s="17">
        <f t="shared" si="75"/>
        <v>111329.45189999996</v>
      </c>
      <c r="U335" s="17">
        <f t="shared" si="83"/>
        <v>-13569.568082475016</v>
      </c>
      <c r="V335" s="17" t="str">
        <f t="shared" si="84"/>
        <v>N</v>
      </c>
      <c r="W335" s="17">
        <f t="shared" si="76"/>
        <v>381407.11210000003</v>
      </c>
      <c r="X335" s="17">
        <f t="shared" si="77"/>
        <v>86589.573699999979</v>
      </c>
      <c r="Y335" s="17">
        <f t="shared" si="78"/>
        <v>11689.592449499996</v>
      </c>
      <c r="Z335" s="17">
        <f t="shared" si="85"/>
        <v>123019.04434949995</v>
      </c>
      <c r="AA335" s="17">
        <f t="shared" ref="AA335:AA398" si="86">Z335-N335</f>
        <v>-10336.265650500049</v>
      </c>
      <c r="AB335" s="17">
        <f t="shared" si="79"/>
        <v>252938.15302074185</v>
      </c>
      <c r="AC335" s="17">
        <f t="shared" si="80"/>
        <v>57423.698058333604</v>
      </c>
      <c r="AD335" s="17">
        <v>6538154.5999999996</v>
      </c>
      <c r="AE335" s="17">
        <v>1653976.88</v>
      </c>
      <c r="AF335" s="17">
        <v>6250088.4000000004</v>
      </c>
      <c r="AG335" s="17">
        <v>1479182.07</v>
      </c>
      <c r="AH335" s="17">
        <v>6584648.0800000001</v>
      </c>
      <c r="AI335">
        <v>82.75</v>
      </c>
      <c r="AJ335">
        <v>0</v>
      </c>
      <c r="AK335" s="1">
        <v>20000</v>
      </c>
      <c r="AL335" s="1">
        <v>0</v>
      </c>
    </row>
    <row r="336" spans="1:38" x14ac:dyDescent="0.35">
      <c r="A336" t="s">
        <v>1120</v>
      </c>
      <c r="B336" t="s">
        <v>1121</v>
      </c>
      <c r="C336" s="2">
        <v>37890</v>
      </c>
      <c r="D336" s="3">
        <v>21.279452054794522</v>
      </c>
      <c r="E336" s="3" t="s">
        <v>64</v>
      </c>
      <c r="F336" s="3" t="s">
        <v>14</v>
      </c>
      <c r="G336" t="s">
        <v>1122</v>
      </c>
      <c r="H336" t="s">
        <v>269</v>
      </c>
      <c r="I336" t="s">
        <v>13</v>
      </c>
      <c r="J336" t="s">
        <v>13</v>
      </c>
      <c r="K336" s="17">
        <v>4679293.28</v>
      </c>
      <c r="L336" s="17">
        <v>1277543.6600000001</v>
      </c>
      <c r="M336" s="10">
        <f t="shared" si="73"/>
        <v>0.27302064298051437</v>
      </c>
      <c r="N336" s="17">
        <v>164323.70999999996</v>
      </c>
      <c r="O336" s="17">
        <v>0</v>
      </c>
      <c r="P336" s="17">
        <v>0</v>
      </c>
      <c r="Q336" s="17">
        <f t="shared" si="81"/>
        <v>164323.70999999996</v>
      </c>
      <c r="R336" s="10">
        <f t="shared" si="82"/>
        <v>0.12862473130663882</v>
      </c>
      <c r="S336" s="9">
        <f t="shared" si="74"/>
        <v>1</v>
      </c>
      <c r="T336" s="17">
        <f t="shared" si="75"/>
        <v>153305.23920000001</v>
      </c>
      <c r="U336" s="17">
        <f t="shared" si="83"/>
        <v>-11018.470799999952</v>
      </c>
      <c r="V336" s="17" t="str">
        <f t="shared" si="84"/>
        <v>N</v>
      </c>
      <c r="W336" s="17">
        <f t="shared" si="76"/>
        <v>327550.52960000007</v>
      </c>
      <c r="X336" s="17">
        <f t="shared" si="77"/>
        <v>89428.056200000021</v>
      </c>
      <c r="Y336" s="17">
        <f t="shared" si="78"/>
        <v>16097.050116000004</v>
      </c>
      <c r="Z336" s="17">
        <f t="shared" si="85"/>
        <v>169402.28931600001</v>
      </c>
      <c r="AA336" s="17">
        <f t="shared" si="86"/>
        <v>5078.5793160000467</v>
      </c>
      <c r="AB336" s="17">
        <f t="shared" si="79"/>
        <v>0</v>
      </c>
      <c r="AC336" s="17">
        <f t="shared" si="80"/>
        <v>0</v>
      </c>
      <c r="AD336" s="17">
        <v>4148325.33</v>
      </c>
      <c r="AE336" s="17">
        <v>976059.32</v>
      </c>
      <c r="AF336" s="17">
        <v>4894419.99</v>
      </c>
      <c r="AG336" s="17">
        <v>1309507.43</v>
      </c>
      <c r="AH336" s="17">
        <v>5239670.8499999996</v>
      </c>
      <c r="AI336">
        <v>89.31</v>
      </c>
      <c r="AJ336">
        <v>0</v>
      </c>
      <c r="AK336" s="1">
        <v>20000</v>
      </c>
      <c r="AL336" s="1">
        <v>0</v>
      </c>
    </row>
    <row r="337" spans="1:38" x14ac:dyDescent="0.35">
      <c r="A337" t="s">
        <v>1123</v>
      </c>
      <c r="B337" t="s">
        <v>1124</v>
      </c>
      <c r="C337" s="2">
        <v>42345</v>
      </c>
      <c r="D337" s="3">
        <v>9.0739726027397261</v>
      </c>
      <c r="E337" s="3" t="s">
        <v>64</v>
      </c>
      <c r="F337" s="3" t="s">
        <v>14</v>
      </c>
      <c r="G337" t="s">
        <v>1125</v>
      </c>
      <c r="H337" t="s">
        <v>120</v>
      </c>
      <c r="I337" t="s">
        <v>13</v>
      </c>
      <c r="J337" t="s">
        <v>13</v>
      </c>
      <c r="K337" s="17">
        <v>5430408.6399999997</v>
      </c>
      <c r="L337" s="17">
        <v>1703795.08</v>
      </c>
      <c r="M337" s="10">
        <f t="shared" si="73"/>
        <v>0.31375080458033455</v>
      </c>
      <c r="N337" s="17">
        <v>260111.64</v>
      </c>
      <c r="O337" s="17">
        <v>0</v>
      </c>
      <c r="P337" s="17">
        <v>3829.6761930525463</v>
      </c>
      <c r="Q337" s="17">
        <f t="shared" si="81"/>
        <v>256281.96380694746</v>
      </c>
      <c r="R337" s="10">
        <f t="shared" si="82"/>
        <v>0.1504183025384411</v>
      </c>
      <c r="S337" s="9">
        <f t="shared" si="74"/>
        <v>1.2</v>
      </c>
      <c r="T337" s="17">
        <f t="shared" si="75"/>
        <v>245346.49152000001</v>
      </c>
      <c r="U337" s="17">
        <f t="shared" si="83"/>
        <v>-10935.47228694745</v>
      </c>
      <c r="V337" s="17" t="str">
        <f t="shared" si="84"/>
        <v>N</v>
      </c>
      <c r="W337" s="17">
        <f t="shared" si="76"/>
        <v>380128.60480000003</v>
      </c>
      <c r="X337" s="17">
        <f t="shared" si="77"/>
        <v>119265.65560000003</v>
      </c>
      <c r="Y337" s="17">
        <f t="shared" si="78"/>
        <v>25761.381609600005</v>
      </c>
      <c r="Z337" s="17">
        <f t="shared" si="85"/>
        <v>271107.87312960002</v>
      </c>
      <c r="AA337" s="17">
        <f t="shared" si="86"/>
        <v>10996.233129600005</v>
      </c>
      <c r="AB337" s="17">
        <f t="shared" si="79"/>
        <v>0</v>
      </c>
      <c r="AC337" s="17">
        <f t="shared" si="80"/>
        <v>0</v>
      </c>
      <c r="AD337" s="17">
        <v>4425873.3099999996</v>
      </c>
      <c r="AE337" s="17">
        <v>1352651.12</v>
      </c>
      <c r="AF337" s="17">
        <v>5518251.3099999996</v>
      </c>
      <c r="AG337" s="17">
        <v>1759829.65</v>
      </c>
      <c r="AH337" s="17">
        <v>5915505.4100000001</v>
      </c>
      <c r="AI337">
        <v>91.8</v>
      </c>
      <c r="AJ337">
        <v>0</v>
      </c>
      <c r="AK337" s="1">
        <v>20000</v>
      </c>
      <c r="AL337" s="1">
        <v>0</v>
      </c>
    </row>
    <row r="338" spans="1:38" x14ac:dyDescent="0.35">
      <c r="A338" t="s">
        <v>1126</v>
      </c>
      <c r="B338" t="s">
        <v>1127</v>
      </c>
      <c r="C338" s="2">
        <v>38838</v>
      </c>
      <c r="D338" s="3">
        <v>18.682191780821917</v>
      </c>
      <c r="E338" s="3" t="s">
        <v>64</v>
      </c>
      <c r="F338" s="3" t="s">
        <v>14</v>
      </c>
      <c r="G338" t="s">
        <v>1128</v>
      </c>
      <c r="H338" t="s">
        <v>493</v>
      </c>
      <c r="I338" t="s">
        <v>13</v>
      </c>
      <c r="J338" t="s">
        <v>13</v>
      </c>
      <c r="K338" s="17">
        <v>3406913.47</v>
      </c>
      <c r="L338" s="17">
        <v>851549.84</v>
      </c>
      <c r="M338" s="10">
        <f t="shared" si="73"/>
        <v>0.24994759846366157</v>
      </c>
      <c r="N338" s="17">
        <v>86546.339999999982</v>
      </c>
      <c r="O338" s="17">
        <v>0</v>
      </c>
      <c r="P338" s="17">
        <v>0</v>
      </c>
      <c r="Q338" s="17">
        <f t="shared" si="81"/>
        <v>86546.339999999982</v>
      </c>
      <c r="R338" s="10">
        <f t="shared" si="82"/>
        <v>0.10163391023595282</v>
      </c>
      <c r="S338" s="9">
        <f t="shared" si="74"/>
        <v>1</v>
      </c>
      <c r="T338" s="17">
        <f t="shared" si="75"/>
        <v>102185.98079999999</v>
      </c>
      <c r="U338" s="17">
        <f t="shared" si="83"/>
        <v>15639.640800000008</v>
      </c>
      <c r="V338" s="17" t="str">
        <f t="shared" si="84"/>
        <v>Y</v>
      </c>
      <c r="W338" s="17">
        <f t="shared" si="76"/>
        <v>238483.94290000002</v>
      </c>
      <c r="X338" s="17">
        <f t="shared" si="77"/>
        <v>59608.488799999999</v>
      </c>
      <c r="Y338" s="17">
        <f t="shared" si="78"/>
        <v>10729.527984</v>
      </c>
      <c r="Z338" s="17">
        <f t="shared" si="85"/>
        <v>112915.50878399999</v>
      </c>
      <c r="AA338" s="17">
        <f t="shared" si="86"/>
        <v>26369.168784000009</v>
      </c>
      <c r="AB338" s="17">
        <f t="shared" si="79"/>
        <v>0</v>
      </c>
      <c r="AC338" s="17">
        <f t="shared" si="80"/>
        <v>0</v>
      </c>
      <c r="AD338" s="17">
        <v>3308974.8</v>
      </c>
      <c r="AE338" s="17">
        <v>850943.24</v>
      </c>
      <c r="AF338" s="17">
        <v>3189425.22</v>
      </c>
      <c r="AG338" s="17">
        <v>741596.93</v>
      </c>
      <c r="AH338" s="17">
        <v>3416338.14</v>
      </c>
      <c r="AI338">
        <v>99.72</v>
      </c>
      <c r="AJ338">
        <v>0</v>
      </c>
      <c r="AK338" s="1">
        <v>20000</v>
      </c>
      <c r="AL338" s="1">
        <v>0</v>
      </c>
    </row>
    <row r="339" spans="1:38" x14ac:dyDescent="0.35">
      <c r="A339" t="s">
        <v>1129</v>
      </c>
      <c r="B339" t="s">
        <v>1130</v>
      </c>
      <c r="C339" s="2">
        <v>31992</v>
      </c>
      <c r="D339" s="3">
        <v>37.438356164383563</v>
      </c>
      <c r="E339" s="3" t="s">
        <v>64</v>
      </c>
      <c r="F339" s="3" t="s">
        <v>14</v>
      </c>
      <c r="G339" t="s">
        <v>1131</v>
      </c>
      <c r="H339" t="s">
        <v>269</v>
      </c>
      <c r="I339" t="s">
        <v>13</v>
      </c>
      <c r="J339" t="s">
        <v>13</v>
      </c>
      <c r="K339" s="17">
        <v>6410884.5</v>
      </c>
      <c r="L339" s="17">
        <v>1682338.1</v>
      </c>
      <c r="M339" s="10">
        <f t="shared" si="73"/>
        <v>0.26241903125847926</v>
      </c>
      <c r="N339" s="17">
        <v>221529.09000000003</v>
      </c>
      <c r="O339" s="17">
        <v>0</v>
      </c>
      <c r="P339" s="17">
        <v>781.92462375000105</v>
      </c>
      <c r="Q339" s="17">
        <f t="shared" si="81"/>
        <v>220747.16537625002</v>
      </c>
      <c r="R339" s="10">
        <f t="shared" si="82"/>
        <v>0.13121450758099695</v>
      </c>
      <c r="S339" s="9">
        <f t="shared" si="74"/>
        <v>1</v>
      </c>
      <c r="T339" s="17">
        <f t="shared" si="75"/>
        <v>201880.57200000001</v>
      </c>
      <c r="U339" s="17">
        <f t="shared" si="83"/>
        <v>-18866.593376250006</v>
      </c>
      <c r="V339" s="17" t="str">
        <f t="shared" si="84"/>
        <v>N</v>
      </c>
      <c r="W339" s="17">
        <f t="shared" si="76"/>
        <v>448761.91500000004</v>
      </c>
      <c r="X339" s="17">
        <f t="shared" si="77"/>
        <v>117763.66700000003</v>
      </c>
      <c r="Y339" s="17">
        <f t="shared" si="78"/>
        <v>21197.460060000005</v>
      </c>
      <c r="Z339" s="17">
        <f t="shared" si="85"/>
        <v>223078.03206000003</v>
      </c>
      <c r="AA339" s="17">
        <f t="shared" si="86"/>
        <v>1548.9420600000012</v>
      </c>
      <c r="AB339" s="17">
        <f t="shared" si="79"/>
        <v>0</v>
      </c>
      <c r="AC339" s="17">
        <f t="shared" si="80"/>
        <v>0</v>
      </c>
      <c r="AD339" s="17">
        <v>4999231.12</v>
      </c>
      <c r="AE339" s="17">
        <v>1093363.3600000001</v>
      </c>
      <c r="AF339" s="17">
        <v>5458502.9699999997</v>
      </c>
      <c r="AG339" s="17">
        <v>1371661.6</v>
      </c>
      <c r="AH339" s="17">
        <f>6425631.45-14000</f>
        <v>6411631.4500000002</v>
      </c>
      <c r="AI339">
        <f>AH339/K339</f>
        <v>1.0001165127838445</v>
      </c>
      <c r="AJ339">
        <v>100</v>
      </c>
      <c r="AK339" s="1">
        <v>20000</v>
      </c>
      <c r="AL339" s="1">
        <v>20000</v>
      </c>
    </row>
    <row r="340" spans="1:38" x14ac:dyDescent="0.35">
      <c r="A340" t="s">
        <v>1132</v>
      </c>
      <c r="B340" t="s">
        <v>1133</v>
      </c>
      <c r="C340" s="2">
        <v>34904</v>
      </c>
      <c r="D340" s="3">
        <v>29.460273972602739</v>
      </c>
      <c r="E340" s="3" t="s">
        <v>64</v>
      </c>
      <c r="F340" s="3" t="s">
        <v>14</v>
      </c>
      <c r="G340" t="s">
        <v>1134</v>
      </c>
      <c r="H340" t="s">
        <v>269</v>
      </c>
      <c r="I340" t="s">
        <v>13</v>
      </c>
      <c r="J340" t="s">
        <v>13</v>
      </c>
      <c r="K340" s="17">
        <v>8422251.5</v>
      </c>
      <c r="L340" s="17">
        <v>2386808.5500000003</v>
      </c>
      <c r="M340" s="10">
        <f t="shared" si="73"/>
        <v>0.28339316986675123</v>
      </c>
      <c r="N340" s="17">
        <v>374686.16</v>
      </c>
      <c r="O340" s="17">
        <v>0</v>
      </c>
      <c r="P340" s="17">
        <v>7399.6618704750144</v>
      </c>
      <c r="Q340" s="17">
        <f t="shared" si="81"/>
        <v>367286.49812952499</v>
      </c>
      <c r="R340" s="10">
        <f t="shared" si="82"/>
        <v>0.15388184281874009</v>
      </c>
      <c r="S340" s="9">
        <f t="shared" si="74"/>
        <v>1</v>
      </c>
      <c r="T340" s="17">
        <f t="shared" si="75"/>
        <v>286417.02600000001</v>
      </c>
      <c r="U340" s="17">
        <f t="shared" si="83"/>
        <v>-80869.472129524976</v>
      </c>
      <c r="V340" s="17" t="str">
        <f t="shared" si="84"/>
        <v>N</v>
      </c>
      <c r="W340" s="17">
        <f t="shared" si="76"/>
        <v>589557.6050000001</v>
      </c>
      <c r="X340" s="17">
        <f t="shared" si="77"/>
        <v>167076.59850000005</v>
      </c>
      <c r="Y340" s="17">
        <f t="shared" si="78"/>
        <v>30073.787730000007</v>
      </c>
      <c r="Z340" s="17">
        <f t="shared" si="85"/>
        <v>316490.81372999999</v>
      </c>
      <c r="AA340" s="17">
        <f t="shared" si="86"/>
        <v>-58195.34626999998</v>
      </c>
      <c r="AB340" s="17">
        <f t="shared" si="79"/>
        <v>1140844.2886248592</v>
      </c>
      <c r="AC340" s="17">
        <f t="shared" si="80"/>
        <v>323307.47927777766</v>
      </c>
      <c r="AD340" s="17">
        <v>9428550.5299999993</v>
      </c>
      <c r="AE340" s="17">
        <v>2319167.86</v>
      </c>
      <c r="AF340" s="17">
        <v>11293925.91</v>
      </c>
      <c r="AG340" s="17">
        <v>2778534.93</v>
      </c>
      <c r="AH340" s="17">
        <v>10574888.6</v>
      </c>
      <c r="AI340">
        <v>79.64</v>
      </c>
      <c r="AJ340">
        <v>0</v>
      </c>
      <c r="AK340" s="1">
        <v>20000</v>
      </c>
      <c r="AL340" s="1">
        <v>0</v>
      </c>
    </row>
    <row r="341" spans="1:38" x14ac:dyDescent="0.35">
      <c r="A341" t="s">
        <v>1135</v>
      </c>
      <c r="B341" t="s">
        <v>1136</v>
      </c>
      <c r="C341" s="2">
        <v>41126</v>
      </c>
      <c r="D341" s="3">
        <v>12.413698630136986</v>
      </c>
      <c r="E341" s="3" t="s">
        <v>64</v>
      </c>
      <c r="F341" s="3" t="s">
        <v>14</v>
      </c>
      <c r="G341" t="s">
        <v>1137</v>
      </c>
      <c r="H341" t="s">
        <v>743</v>
      </c>
      <c r="I341" t="s">
        <v>13</v>
      </c>
      <c r="J341" t="s">
        <v>13</v>
      </c>
      <c r="K341" s="17">
        <v>3081474.68</v>
      </c>
      <c r="L341" s="17">
        <v>931251.68</v>
      </c>
      <c r="M341" s="10">
        <f t="shared" si="73"/>
        <v>0.30220974588699201</v>
      </c>
      <c r="N341" s="17">
        <v>121222.48000000001</v>
      </c>
      <c r="O341" s="17">
        <v>0</v>
      </c>
      <c r="P341" s="17">
        <v>0</v>
      </c>
      <c r="Q341" s="17">
        <f t="shared" si="81"/>
        <v>121222.48000000001</v>
      </c>
      <c r="R341" s="10">
        <f t="shared" si="82"/>
        <v>0.13017155577104569</v>
      </c>
      <c r="S341" s="9">
        <f t="shared" si="74"/>
        <v>1.2</v>
      </c>
      <c r="T341" s="17">
        <f t="shared" si="75"/>
        <v>134100.24192</v>
      </c>
      <c r="U341" s="17">
        <f t="shared" si="83"/>
        <v>12877.76191999999</v>
      </c>
      <c r="V341" s="17" t="str">
        <f t="shared" si="84"/>
        <v>Y</v>
      </c>
      <c r="W341" s="17">
        <f t="shared" si="76"/>
        <v>215703.22760000004</v>
      </c>
      <c r="X341" s="17">
        <f t="shared" si="77"/>
        <v>65187.617600000012</v>
      </c>
      <c r="Y341" s="17">
        <f t="shared" si="78"/>
        <v>14080.525401600002</v>
      </c>
      <c r="Z341" s="17">
        <f t="shared" si="85"/>
        <v>148180.7673216</v>
      </c>
      <c r="AA341" s="17">
        <f t="shared" si="86"/>
        <v>26958.287321599986</v>
      </c>
      <c r="AB341" s="17">
        <f t="shared" si="79"/>
        <v>0</v>
      </c>
      <c r="AC341" s="17">
        <f t="shared" si="80"/>
        <v>0</v>
      </c>
      <c r="AD341" s="17">
        <v>3032946.44</v>
      </c>
      <c r="AE341" s="17">
        <v>860704.26</v>
      </c>
      <c r="AF341" s="17">
        <v>3059799.28</v>
      </c>
      <c r="AG341" s="17">
        <v>904561.55</v>
      </c>
      <c r="AH341" s="17">
        <v>3485262.67</v>
      </c>
      <c r="AI341">
        <v>88.41</v>
      </c>
      <c r="AJ341">
        <v>0</v>
      </c>
      <c r="AK341" s="1">
        <v>20000</v>
      </c>
      <c r="AL341" s="1">
        <v>0</v>
      </c>
    </row>
    <row r="342" spans="1:38" x14ac:dyDescent="0.35">
      <c r="A342" t="s">
        <v>1138</v>
      </c>
      <c r="B342" t="s">
        <v>1139</v>
      </c>
      <c r="C342" s="2">
        <v>35528</v>
      </c>
      <c r="D342" s="3">
        <v>27.75068493150685</v>
      </c>
      <c r="E342" s="3" t="s">
        <v>64</v>
      </c>
      <c r="F342" s="3" t="s">
        <v>14</v>
      </c>
      <c r="G342" t="s">
        <v>1140</v>
      </c>
      <c r="H342" t="s">
        <v>615</v>
      </c>
      <c r="I342" t="s">
        <v>13</v>
      </c>
      <c r="J342" t="s">
        <v>13</v>
      </c>
      <c r="K342" s="17">
        <v>5251052.12</v>
      </c>
      <c r="L342" s="17">
        <v>1229942.95</v>
      </c>
      <c r="M342" s="10">
        <f t="shared" si="73"/>
        <v>0.23422790745409702</v>
      </c>
      <c r="N342" s="17">
        <v>139599.40999999997</v>
      </c>
      <c r="O342" s="17">
        <v>0</v>
      </c>
      <c r="P342" s="17">
        <v>8089.5537853837013</v>
      </c>
      <c r="Q342" s="17">
        <f t="shared" si="81"/>
        <v>131509.85621461627</v>
      </c>
      <c r="R342" s="10">
        <f t="shared" si="82"/>
        <v>0.10692354162818388</v>
      </c>
      <c r="S342" s="9">
        <f t="shared" si="74"/>
        <v>0.75</v>
      </c>
      <c r="T342" s="17">
        <f t="shared" si="75"/>
        <v>110694.86549999999</v>
      </c>
      <c r="U342" s="17">
        <f t="shared" si="83"/>
        <v>-20814.990714616288</v>
      </c>
      <c r="V342" s="17" t="str">
        <f t="shared" si="84"/>
        <v>N</v>
      </c>
      <c r="W342" s="17">
        <f t="shared" si="76"/>
        <v>367573.64840000006</v>
      </c>
      <c r="X342" s="17">
        <f t="shared" si="77"/>
        <v>86096.006500000018</v>
      </c>
      <c r="Y342" s="17">
        <f t="shared" si="78"/>
        <v>11622.960877500002</v>
      </c>
      <c r="Z342" s="17">
        <f t="shared" si="85"/>
        <v>122317.82637749999</v>
      </c>
      <c r="AA342" s="17">
        <f t="shared" si="86"/>
        <v>-17281.58362249998</v>
      </c>
      <c r="AB342" s="17">
        <f t="shared" si="79"/>
        <v>409894.78558012162</v>
      </c>
      <c r="AC342" s="17">
        <f t="shared" si="80"/>
        <v>96008.797902777675</v>
      </c>
      <c r="AD342" s="17">
        <v>6200446.6699999999</v>
      </c>
      <c r="AE342" s="17">
        <v>1360948.09</v>
      </c>
      <c r="AF342" s="17">
        <v>5604396.2300000004</v>
      </c>
      <c r="AG342" s="17">
        <v>1249873.54</v>
      </c>
      <c r="AH342" s="17">
        <v>5898706.0099999998</v>
      </c>
      <c r="AI342">
        <v>89.02</v>
      </c>
      <c r="AJ342">
        <v>0</v>
      </c>
      <c r="AK342" s="1">
        <v>20000</v>
      </c>
      <c r="AL342" s="1">
        <v>0</v>
      </c>
    </row>
    <row r="343" spans="1:38" x14ac:dyDescent="0.35">
      <c r="A343" t="s">
        <v>1141</v>
      </c>
      <c r="B343" t="s">
        <v>1142</v>
      </c>
      <c r="C343" s="2">
        <v>31089</v>
      </c>
      <c r="D343" s="3">
        <v>39.912328767123284</v>
      </c>
      <c r="E343" s="3" t="s">
        <v>64</v>
      </c>
      <c r="F343" s="3" t="s">
        <v>14</v>
      </c>
      <c r="G343" t="s">
        <v>1143</v>
      </c>
      <c r="H343" t="s">
        <v>73</v>
      </c>
      <c r="I343" t="s">
        <v>13</v>
      </c>
      <c r="J343" t="s">
        <v>13</v>
      </c>
      <c r="K343" s="17">
        <v>3606691.14</v>
      </c>
      <c r="L343" s="17">
        <v>974629.65</v>
      </c>
      <c r="M343" s="10">
        <f t="shared" si="73"/>
        <v>0.27022819869183473</v>
      </c>
      <c r="N343" s="17">
        <v>122851.95</v>
      </c>
      <c r="O343" s="17">
        <v>0</v>
      </c>
      <c r="P343" s="17">
        <v>7513.750410000066</v>
      </c>
      <c r="Q343" s="17">
        <f t="shared" si="81"/>
        <v>115338.19958999993</v>
      </c>
      <c r="R343" s="10">
        <f t="shared" si="82"/>
        <v>0.1183405405222383</v>
      </c>
      <c r="S343" s="9">
        <f t="shared" si="74"/>
        <v>1</v>
      </c>
      <c r="T343" s="17">
        <f t="shared" si="75"/>
        <v>116955.558</v>
      </c>
      <c r="U343" s="17">
        <f t="shared" si="83"/>
        <v>1617.3584100000735</v>
      </c>
      <c r="V343" s="17" t="str">
        <f t="shared" si="84"/>
        <v>Y</v>
      </c>
      <c r="W343" s="17">
        <f t="shared" si="76"/>
        <v>252468.37980000002</v>
      </c>
      <c r="X343" s="17">
        <f t="shared" si="77"/>
        <v>68224.075500000006</v>
      </c>
      <c r="Y343" s="17">
        <f t="shared" si="78"/>
        <v>12280.33359</v>
      </c>
      <c r="Z343" s="17">
        <f t="shared" si="85"/>
        <v>129235.89159</v>
      </c>
      <c r="AA343" s="17">
        <f t="shared" si="86"/>
        <v>6383.9415900000022</v>
      </c>
      <c r="AB343" s="17">
        <f t="shared" si="79"/>
        <v>0</v>
      </c>
      <c r="AC343" s="17">
        <f t="shared" si="80"/>
        <v>0</v>
      </c>
      <c r="AD343" s="17">
        <v>4286995.8899999997</v>
      </c>
      <c r="AE343" s="17">
        <v>1176265.6599999999</v>
      </c>
      <c r="AF343" s="17">
        <v>3584207.25</v>
      </c>
      <c r="AG343" s="17">
        <v>1017589.19</v>
      </c>
      <c r="AH343" s="17">
        <v>3824448.39</v>
      </c>
      <c r="AI343">
        <v>94.31</v>
      </c>
      <c r="AJ343">
        <v>0</v>
      </c>
      <c r="AK343" s="1">
        <v>20000</v>
      </c>
      <c r="AL343" s="1">
        <v>0</v>
      </c>
    </row>
    <row r="344" spans="1:38" x14ac:dyDescent="0.35">
      <c r="A344" t="s">
        <v>1144</v>
      </c>
      <c r="B344" t="s">
        <v>1145</v>
      </c>
      <c r="C344" s="2">
        <v>42380</v>
      </c>
      <c r="D344" s="3">
        <v>8.9780821917808211</v>
      </c>
      <c r="E344" s="3" t="s">
        <v>64</v>
      </c>
      <c r="F344" s="3" t="s">
        <v>14</v>
      </c>
      <c r="G344" t="s">
        <v>1146</v>
      </c>
      <c r="H344" t="s">
        <v>96</v>
      </c>
      <c r="I344" t="s">
        <v>13</v>
      </c>
      <c r="J344" t="s">
        <v>13</v>
      </c>
      <c r="K344" s="17">
        <v>6056165.25</v>
      </c>
      <c r="L344" s="17">
        <v>1704456.92</v>
      </c>
      <c r="M344" s="10">
        <f t="shared" si="73"/>
        <v>0.28144161356891639</v>
      </c>
      <c r="N344" s="17">
        <v>261740.05000000002</v>
      </c>
      <c r="O344" s="17">
        <v>0</v>
      </c>
      <c r="P344" s="17">
        <v>0</v>
      </c>
      <c r="Q344" s="17">
        <f t="shared" si="81"/>
        <v>261740.05000000002</v>
      </c>
      <c r="R344" s="10">
        <f t="shared" si="82"/>
        <v>0.15356213872510197</v>
      </c>
      <c r="S344" s="9">
        <f t="shared" si="74"/>
        <v>1</v>
      </c>
      <c r="T344" s="17">
        <f t="shared" si="75"/>
        <v>204534.83039999998</v>
      </c>
      <c r="U344" s="17">
        <f t="shared" si="83"/>
        <v>-57205.21960000004</v>
      </c>
      <c r="V344" s="17" t="str">
        <f t="shared" si="84"/>
        <v>N</v>
      </c>
      <c r="W344" s="17">
        <f t="shared" si="76"/>
        <v>423931.56750000006</v>
      </c>
      <c r="X344" s="17">
        <f t="shared" si="77"/>
        <v>119311.98440000002</v>
      </c>
      <c r="Y344" s="17">
        <f t="shared" si="78"/>
        <v>21476.157192000002</v>
      </c>
      <c r="Z344" s="17">
        <f t="shared" si="85"/>
        <v>226010.98759199999</v>
      </c>
      <c r="AA344" s="17">
        <f t="shared" si="86"/>
        <v>-35729.062408000027</v>
      </c>
      <c r="AB344" s="17">
        <f t="shared" si="79"/>
        <v>705278.75618134369</v>
      </c>
      <c r="AC344" s="17">
        <f t="shared" si="80"/>
        <v>198494.79115555572</v>
      </c>
      <c r="AD344" s="17">
        <v>6918436.7000000002</v>
      </c>
      <c r="AE344" s="17">
        <v>1967937.79</v>
      </c>
      <c r="AF344" s="17">
        <v>5878858.5899999999</v>
      </c>
      <c r="AG344" s="17">
        <v>1795194.7</v>
      </c>
      <c r="AH344" s="17">
        <v>6185430.1299999999</v>
      </c>
      <c r="AI344">
        <v>97.91</v>
      </c>
      <c r="AJ344">
        <v>0</v>
      </c>
      <c r="AK344" s="1">
        <v>20000</v>
      </c>
      <c r="AL344" s="1">
        <v>0</v>
      </c>
    </row>
    <row r="345" spans="1:38" x14ac:dyDescent="0.35">
      <c r="A345" t="s">
        <v>1147</v>
      </c>
      <c r="B345" t="s">
        <v>1148</v>
      </c>
      <c r="C345" s="2">
        <v>32720</v>
      </c>
      <c r="D345" s="3">
        <v>35.443835616438356</v>
      </c>
      <c r="E345" s="3" t="s">
        <v>64</v>
      </c>
      <c r="F345" s="3" t="s">
        <v>14</v>
      </c>
      <c r="G345" t="s">
        <v>1149</v>
      </c>
      <c r="H345" t="s">
        <v>615</v>
      </c>
      <c r="I345" t="s">
        <v>13</v>
      </c>
      <c r="J345" t="s">
        <v>13</v>
      </c>
      <c r="K345" s="17">
        <v>3879638.16</v>
      </c>
      <c r="L345" s="17">
        <v>1086310.17</v>
      </c>
      <c r="M345" s="10">
        <f t="shared" si="73"/>
        <v>0.280002960379171</v>
      </c>
      <c r="N345" s="17">
        <v>142515.96</v>
      </c>
      <c r="O345" s="17">
        <v>0</v>
      </c>
      <c r="P345" s="17">
        <v>1614.705624825001</v>
      </c>
      <c r="Q345" s="17">
        <f t="shared" si="81"/>
        <v>140901.25437517499</v>
      </c>
      <c r="R345" s="10">
        <f t="shared" si="82"/>
        <v>0.12970628303624829</v>
      </c>
      <c r="S345" s="9">
        <f t="shared" si="74"/>
        <v>1</v>
      </c>
      <c r="T345" s="17">
        <f t="shared" si="75"/>
        <v>130357.22039999999</v>
      </c>
      <c r="U345" s="17">
        <f t="shared" si="83"/>
        <v>-10544.033975175</v>
      </c>
      <c r="V345" s="17" t="str">
        <f t="shared" si="84"/>
        <v>N</v>
      </c>
      <c r="W345" s="17">
        <f t="shared" si="76"/>
        <v>271574.67120000004</v>
      </c>
      <c r="X345" s="17">
        <f t="shared" si="77"/>
        <v>76041.711899999995</v>
      </c>
      <c r="Y345" s="17">
        <f t="shared" si="78"/>
        <v>13687.508141999999</v>
      </c>
      <c r="Z345" s="17">
        <f t="shared" si="85"/>
        <v>144044.728542</v>
      </c>
      <c r="AA345" s="17">
        <f t="shared" si="86"/>
        <v>1528.7685420000053</v>
      </c>
      <c r="AB345" s="17">
        <f t="shared" si="79"/>
        <v>0</v>
      </c>
      <c r="AC345" s="17">
        <f t="shared" si="80"/>
        <v>0</v>
      </c>
      <c r="AD345" s="17">
        <v>5790453.5800000001</v>
      </c>
      <c r="AE345" s="17">
        <v>1276903.8799999999</v>
      </c>
      <c r="AF345" s="17">
        <v>4955218.04</v>
      </c>
      <c r="AG345" s="17">
        <v>1288665</v>
      </c>
      <c r="AH345" s="17">
        <v>4872045.5199999996</v>
      </c>
      <c r="AI345">
        <v>79.63</v>
      </c>
      <c r="AJ345">
        <v>0</v>
      </c>
      <c r="AK345" s="1">
        <v>20000</v>
      </c>
      <c r="AL345" s="1">
        <v>0</v>
      </c>
    </row>
    <row r="346" spans="1:38" x14ac:dyDescent="0.35">
      <c r="A346" t="s">
        <v>1150</v>
      </c>
      <c r="B346" t="s">
        <v>1151</v>
      </c>
      <c r="C346" s="2">
        <v>39741</v>
      </c>
      <c r="D346" s="3">
        <v>16.208219178082192</v>
      </c>
      <c r="E346" s="3" t="s">
        <v>64</v>
      </c>
      <c r="F346" s="3" t="s">
        <v>14</v>
      </c>
      <c r="G346" t="s">
        <v>1152</v>
      </c>
      <c r="H346" t="s">
        <v>330</v>
      </c>
      <c r="I346" t="s">
        <v>13</v>
      </c>
      <c r="J346" t="s">
        <v>13</v>
      </c>
      <c r="K346" s="17">
        <v>4312395.9000000004</v>
      </c>
      <c r="L346" s="17">
        <v>1059997.6399999999</v>
      </c>
      <c r="M346" s="10">
        <f t="shared" si="73"/>
        <v>0.24580248766120935</v>
      </c>
      <c r="N346" s="17">
        <v>118551.88999999998</v>
      </c>
      <c r="O346" s="17">
        <v>0</v>
      </c>
      <c r="P346" s="17">
        <v>897.2894842500009</v>
      </c>
      <c r="Q346" s="17">
        <f t="shared" si="81"/>
        <v>117654.60051574999</v>
      </c>
      <c r="R346" s="10">
        <f t="shared" si="82"/>
        <v>0.1109951532682186</v>
      </c>
      <c r="S346" s="9">
        <f t="shared" si="74"/>
        <v>1</v>
      </c>
      <c r="T346" s="17">
        <f t="shared" si="75"/>
        <v>127199.71679999998</v>
      </c>
      <c r="U346" s="17">
        <f t="shared" si="83"/>
        <v>9545.1162842499907</v>
      </c>
      <c r="V346" s="17" t="str">
        <f t="shared" si="84"/>
        <v>Y</v>
      </c>
      <c r="W346" s="17">
        <f t="shared" si="76"/>
        <v>301867.71300000005</v>
      </c>
      <c r="X346" s="17">
        <f t="shared" si="77"/>
        <v>74199.834799999997</v>
      </c>
      <c r="Y346" s="17">
        <f t="shared" si="78"/>
        <v>13355.970264</v>
      </c>
      <c r="Z346" s="17">
        <f t="shared" si="85"/>
        <v>140555.68706399997</v>
      </c>
      <c r="AA346" s="17">
        <f t="shared" si="86"/>
        <v>22003.797063999984</v>
      </c>
      <c r="AB346" s="17">
        <f t="shared" si="79"/>
        <v>0</v>
      </c>
      <c r="AC346" s="17">
        <f t="shared" si="80"/>
        <v>0</v>
      </c>
      <c r="AD346" s="17">
        <v>6145786.6200000001</v>
      </c>
      <c r="AE346" s="17">
        <v>1561288.88</v>
      </c>
      <c r="AF346" s="17">
        <v>6326708.2599999998</v>
      </c>
      <c r="AG346" s="17">
        <v>1602147.64</v>
      </c>
      <c r="AH346" s="17">
        <v>4948494.41</v>
      </c>
      <c r="AI346">
        <v>87.15</v>
      </c>
      <c r="AJ346">
        <v>0</v>
      </c>
      <c r="AK346" s="1">
        <v>20000</v>
      </c>
      <c r="AL346" s="1">
        <v>0</v>
      </c>
    </row>
    <row r="347" spans="1:38" x14ac:dyDescent="0.35">
      <c r="A347" t="s">
        <v>1153</v>
      </c>
      <c r="B347" t="s">
        <v>1154</v>
      </c>
      <c r="C347" s="2">
        <v>33637</v>
      </c>
      <c r="D347" s="3">
        <v>32.93150684931507</v>
      </c>
      <c r="E347" s="3" t="s">
        <v>64</v>
      </c>
      <c r="F347" s="3" t="s">
        <v>14</v>
      </c>
      <c r="G347" t="s">
        <v>1155</v>
      </c>
      <c r="H347" t="s">
        <v>694</v>
      </c>
      <c r="I347" t="s">
        <v>13</v>
      </c>
      <c r="J347" t="s">
        <v>13</v>
      </c>
      <c r="K347" s="17">
        <v>5318703.72</v>
      </c>
      <c r="L347" s="17">
        <v>1474873.3</v>
      </c>
      <c r="M347" s="10">
        <f t="shared" si="73"/>
        <v>0.27729939053645952</v>
      </c>
      <c r="N347" s="17">
        <v>206117.72</v>
      </c>
      <c r="O347" s="17">
        <v>0</v>
      </c>
      <c r="P347" s="17">
        <v>0</v>
      </c>
      <c r="Q347" s="17">
        <f t="shared" si="81"/>
        <v>206117.72</v>
      </c>
      <c r="R347" s="10">
        <f t="shared" si="82"/>
        <v>0.13975283165001359</v>
      </c>
      <c r="S347" s="9">
        <f t="shared" si="74"/>
        <v>1</v>
      </c>
      <c r="T347" s="17">
        <f t="shared" si="75"/>
        <v>176984.796</v>
      </c>
      <c r="U347" s="17">
        <f t="shared" si="83"/>
        <v>-29132.923999999999</v>
      </c>
      <c r="V347" s="17" t="str">
        <f t="shared" si="84"/>
        <v>N</v>
      </c>
      <c r="W347" s="17">
        <f t="shared" si="76"/>
        <v>372309.26040000003</v>
      </c>
      <c r="X347" s="17">
        <f t="shared" si="77"/>
        <v>103241.13100000001</v>
      </c>
      <c r="Y347" s="17">
        <f t="shared" si="78"/>
        <v>18583.403580000002</v>
      </c>
      <c r="Z347" s="17">
        <f t="shared" si="85"/>
        <v>195568.19958000001</v>
      </c>
      <c r="AA347" s="17">
        <f t="shared" si="86"/>
        <v>-10549.520419999986</v>
      </c>
      <c r="AB347" s="17">
        <f t="shared" si="79"/>
        <v>211354.40169700561</v>
      </c>
      <c r="AC347" s="17">
        <f t="shared" si="80"/>
        <v>58608.446777777703</v>
      </c>
      <c r="AD347" s="17">
        <v>4231857.97</v>
      </c>
      <c r="AE347" s="17">
        <v>1134379.92</v>
      </c>
      <c r="AF347" s="17">
        <v>4650827.54</v>
      </c>
      <c r="AG347" s="17">
        <v>1299797.6200000001</v>
      </c>
      <c r="AH347" s="17">
        <v>5179379.38</v>
      </c>
      <c r="AI347">
        <v>102.69</v>
      </c>
      <c r="AJ347">
        <v>113.45</v>
      </c>
      <c r="AK347" s="1">
        <v>20000</v>
      </c>
      <c r="AL347" s="1">
        <v>22690</v>
      </c>
    </row>
    <row r="348" spans="1:38" x14ac:dyDescent="0.35">
      <c r="A348" t="s">
        <v>1156</v>
      </c>
      <c r="B348" t="s">
        <v>1157</v>
      </c>
      <c r="C348" s="2">
        <v>37681</v>
      </c>
      <c r="D348" s="3">
        <v>21.852054794520548</v>
      </c>
      <c r="E348" s="3" t="s">
        <v>64</v>
      </c>
      <c r="F348" s="3" t="s">
        <v>14</v>
      </c>
      <c r="G348" t="s">
        <v>1158</v>
      </c>
      <c r="H348" t="s">
        <v>112</v>
      </c>
      <c r="I348" t="s">
        <v>13</v>
      </c>
      <c r="J348" t="s">
        <v>13</v>
      </c>
      <c r="K348" s="17">
        <v>14945318.380000001</v>
      </c>
      <c r="L348" s="17">
        <v>1848433.03</v>
      </c>
      <c r="M348" s="26">
        <f t="shared" si="73"/>
        <v>0.12367973588796841</v>
      </c>
      <c r="N348" s="17">
        <v>172963.58000000002</v>
      </c>
      <c r="O348" s="17">
        <v>0</v>
      </c>
      <c r="P348" s="17">
        <v>0</v>
      </c>
      <c r="Q348" s="17">
        <f t="shared" si="81"/>
        <v>172963.58000000002</v>
      </c>
      <c r="R348" s="10">
        <f t="shared" si="82"/>
        <v>9.3573084441149604E-2</v>
      </c>
      <c r="S348" s="9">
        <f t="shared" si="74"/>
        <v>0.75</v>
      </c>
      <c r="T348" s="17">
        <f t="shared" si="75"/>
        <v>166358.97269999998</v>
      </c>
      <c r="U348" s="17">
        <f t="shared" si="83"/>
        <v>-6604.6073000000324</v>
      </c>
      <c r="V348" s="17" t="str">
        <f t="shared" si="84"/>
        <v>N</v>
      </c>
      <c r="W348" s="17">
        <f t="shared" si="76"/>
        <v>1046172.2866000001</v>
      </c>
      <c r="X348" s="17">
        <f t="shared" si="77"/>
        <v>129390.3121</v>
      </c>
      <c r="Y348" s="17">
        <f t="shared" si="78"/>
        <v>17467.692133500001</v>
      </c>
      <c r="Z348" s="17">
        <f t="shared" si="85"/>
        <v>183826.66483349999</v>
      </c>
      <c r="AA348" s="17">
        <f t="shared" si="86"/>
        <v>10863.084833499976</v>
      </c>
      <c r="AB348" s="17">
        <f t="shared" si="79"/>
        <v>0</v>
      </c>
      <c r="AC348" s="17">
        <f t="shared" si="80"/>
        <v>0</v>
      </c>
      <c r="AD348" s="17">
        <v>18938653.870000001</v>
      </c>
      <c r="AE348" s="17">
        <v>2229680.27</v>
      </c>
      <c r="AF348" s="17">
        <v>10399017.960000001</v>
      </c>
      <c r="AG348" s="17">
        <v>1578539.96</v>
      </c>
      <c r="AH348" s="17">
        <v>11164942.02</v>
      </c>
      <c r="AI348">
        <v>133.86000000000001</v>
      </c>
      <c r="AJ348">
        <v>200</v>
      </c>
      <c r="AK348" s="1">
        <v>20000</v>
      </c>
      <c r="AL348" s="1">
        <v>40000</v>
      </c>
    </row>
    <row r="349" spans="1:38" x14ac:dyDescent="0.35">
      <c r="A349" t="s">
        <v>1159</v>
      </c>
      <c r="B349" t="s">
        <v>1160</v>
      </c>
      <c r="C349" s="2">
        <v>39650</v>
      </c>
      <c r="D349" s="3">
        <v>16.457534246575342</v>
      </c>
      <c r="E349" s="3" t="s">
        <v>64</v>
      </c>
      <c r="F349" s="3" t="s">
        <v>14</v>
      </c>
      <c r="G349" t="s">
        <v>1161</v>
      </c>
      <c r="H349" t="s">
        <v>116</v>
      </c>
      <c r="I349" t="s">
        <v>13</v>
      </c>
      <c r="J349" t="s">
        <v>13</v>
      </c>
      <c r="K349" s="17">
        <v>14856223.98</v>
      </c>
      <c r="L349" s="17">
        <v>2471451.3199999994</v>
      </c>
      <c r="M349" s="26">
        <f t="shared" si="73"/>
        <v>0.16635797382478609</v>
      </c>
      <c r="N349" s="17">
        <v>226136.61000000002</v>
      </c>
      <c r="O349" s="17">
        <v>0</v>
      </c>
      <c r="P349" s="17">
        <v>0</v>
      </c>
      <c r="Q349" s="17">
        <f t="shared" si="81"/>
        <v>226136.61000000002</v>
      </c>
      <c r="R349" s="10">
        <f t="shared" si="82"/>
        <v>9.1499520209040605E-2</v>
      </c>
      <c r="S349" s="9">
        <f t="shared" si="74"/>
        <v>0.75</v>
      </c>
      <c r="T349" s="17">
        <f t="shared" si="75"/>
        <v>222430.61879999994</v>
      </c>
      <c r="U349" s="17">
        <f t="shared" si="83"/>
        <v>-3705.9912000000768</v>
      </c>
      <c r="V349" s="17" t="str">
        <f t="shared" si="84"/>
        <v>N</v>
      </c>
      <c r="W349" s="17">
        <f t="shared" si="76"/>
        <v>1039935.6786000001</v>
      </c>
      <c r="X349" s="17">
        <f t="shared" si="77"/>
        <v>173001.59239999999</v>
      </c>
      <c r="Y349" s="17">
        <f t="shared" si="78"/>
        <v>23355.214973999999</v>
      </c>
      <c r="Z349" s="17">
        <f t="shared" si="85"/>
        <v>245785.83377399994</v>
      </c>
      <c r="AA349" s="17">
        <f t="shared" si="86"/>
        <v>19649.223773999925</v>
      </c>
      <c r="AB349" s="17">
        <f t="shared" si="79"/>
        <v>0</v>
      </c>
      <c r="AC349" s="17">
        <f t="shared" si="80"/>
        <v>0</v>
      </c>
      <c r="AD349" s="17">
        <v>12331324.32</v>
      </c>
      <c r="AE349" s="17">
        <v>2063105.26</v>
      </c>
      <c r="AF349" s="17">
        <v>14106110.300000001</v>
      </c>
      <c r="AG349" s="17">
        <v>2329528.86</v>
      </c>
      <c r="AH349" s="17">
        <v>15584945.84</v>
      </c>
      <c r="AI349">
        <v>95.32</v>
      </c>
      <c r="AJ349">
        <v>0</v>
      </c>
      <c r="AK349" s="1">
        <v>20000</v>
      </c>
      <c r="AL349" s="1">
        <v>0</v>
      </c>
    </row>
    <row r="350" spans="1:38" x14ac:dyDescent="0.35">
      <c r="A350" t="s">
        <v>1162</v>
      </c>
      <c r="B350" t="s">
        <v>1163</v>
      </c>
      <c r="C350" s="2">
        <v>34702</v>
      </c>
      <c r="D350" s="3">
        <v>30.013698630136986</v>
      </c>
      <c r="E350" s="3" t="s">
        <v>64</v>
      </c>
      <c r="F350" s="3" t="s">
        <v>14</v>
      </c>
      <c r="G350" t="s">
        <v>1164</v>
      </c>
      <c r="H350" t="s">
        <v>112</v>
      </c>
      <c r="I350" t="s">
        <v>13</v>
      </c>
      <c r="J350" t="s">
        <v>13</v>
      </c>
      <c r="K350" s="17">
        <v>6073533.6100000003</v>
      </c>
      <c r="L350" s="17">
        <v>1527696.3699999999</v>
      </c>
      <c r="M350" s="10">
        <f t="shared" si="73"/>
        <v>0.25153336889165578</v>
      </c>
      <c r="N350" s="17">
        <v>193691</v>
      </c>
      <c r="O350" s="17">
        <v>0</v>
      </c>
      <c r="P350" s="17">
        <v>1389.3425869499915</v>
      </c>
      <c r="Q350" s="17">
        <f t="shared" si="81"/>
        <v>192301.65741305001</v>
      </c>
      <c r="R350" s="10">
        <f t="shared" si="82"/>
        <v>0.12587688312242964</v>
      </c>
      <c r="S350" s="9">
        <f t="shared" si="74"/>
        <v>1</v>
      </c>
      <c r="T350" s="17">
        <f t="shared" si="75"/>
        <v>183323.56439999997</v>
      </c>
      <c r="U350" s="17">
        <f t="shared" si="83"/>
        <v>-8978.0930130500346</v>
      </c>
      <c r="V350" s="17" t="str">
        <f t="shared" si="84"/>
        <v>N</v>
      </c>
      <c r="W350" s="17">
        <f t="shared" si="76"/>
        <v>425147.35270000005</v>
      </c>
      <c r="X350" s="17">
        <f t="shared" si="77"/>
        <v>106938.74589999999</v>
      </c>
      <c r="Y350" s="17">
        <f t="shared" si="78"/>
        <v>19248.974262</v>
      </c>
      <c r="Z350" s="17">
        <f t="shared" si="85"/>
        <v>202572.53866199998</v>
      </c>
      <c r="AA350" s="17">
        <f t="shared" si="86"/>
        <v>8881.5386619999772</v>
      </c>
      <c r="AB350" s="17">
        <f t="shared" si="79"/>
        <v>0</v>
      </c>
      <c r="AC350" s="17">
        <f t="shared" si="80"/>
        <v>0</v>
      </c>
      <c r="AD350" s="17">
        <v>6064103.3899999997</v>
      </c>
      <c r="AE350" s="17">
        <v>1177252.29</v>
      </c>
      <c r="AF350" s="17">
        <v>6270458.5999999996</v>
      </c>
      <c r="AG350" s="17">
        <v>1457062.7</v>
      </c>
      <c r="AH350" s="17">
        <v>6954996.71</v>
      </c>
      <c r="AI350">
        <v>87.33</v>
      </c>
      <c r="AJ350">
        <v>0</v>
      </c>
      <c r="AK350" s="1">
        <v>20000</v>
      </c>
      <c r="AL350" s="1">
        <v>0</v>
      </c>
    </row>
    <row r="351" spans="1:38" x14ac:dyDescent="0.35">
      <c r="A351" t="s">
        <v>1165</v>
      </c>
      <c r="B351" t="s">
        <v>1166</v>
      </c>
      <c r="C351" s="2">
        <v>34753</v>
      </c>
      <c r="D351" s="3">
        <v>29.873972602739727</v>
      </c>
      <c r="E351" s="3" t="s">
        <v>64</v>
      </c>
      <c r="F351" s="3" t="s">
        <v>14</v>
      </c>
      <c r="G351" t="s">
        <v>1167</v>
      </c>
      <c r="H351" t="s">
        <v>238</v>
      </c>
      <c r="I351" t="s">
        <v>13</v>
      </c>
      <c r="J351" t="s">
        <v>13</v>
      </c>
      <c r="K351" s="17">
        <v>9090708.4499999993</v>
      </c>
      <c r="L351" s="17">
        <v>2388492.56</v>
      </c>
      <c r="M351" s="10">
        <f t="shared" si="73"/>
        <v>0.26273998040273749</v>
      </c>
      <c r="N351" s="17">
        <v>353492.04000000004</v>
      </c>
      <c r="O351" s="17">
        <v>0</v>
      </c>
      <c r="P351" s="17">
        <v>0</v>
      </c>
      <c r="Q351" s="17">
        <f t="shared" si="81"/>
        <v>353492.04000000004</v>
      </c>
      <c r="R351" s="10">
        <f t="shared" si="82"/>
        <v>0.14799796571273391</v>
      </c>
      <c r="S351" s="9">
        <f t="shared" si="74"/>
        <v>1</v>
      </c>
      <c r="T351" s="17">
        <f t="shared" si="75"/>
        <v>286619.10719999997</v>
      </c>
      <c r="U351" s="17">
        <f t="shared" si="83"/>
        <v>-66872.932800000068</v>
      </c>
      <c r="V351" s="17" t="str">
        <f t="shared" si="84"/>
        <v>N</v>
      </c>
      <c r="W351" s="17">
        <f t="shared" si="76"/>
        <v>636349.59149999998</v>
      </c>
      <c r="X351" s="17">
        <f t="shared" si="77"/>
        <v>167194.4792</v>
      </c>
      <c r="Y351" s="17">
        <f t="shared" si="78"/>
        <v>30095.006256000001</v>
      </c>
      <c r="Z351" s="17">
        <f t="shared" si="85"/>
        <v>316714.11345599999</v>
      </c>
      <c r="AA351" s="17">
        <f t="shared" si="86"/>
        <v>-36777.926544000045</v>
      </c>
      <c r="AB351" s="17">
        <f t="shared" si="79"/>
        <v>777657.87231978029</v>
      </c>
      <c r="AC351" s="17">
        <f t="shared" si="80"/>
        <v>204321.8141333336</v>
      </c>
      <c r="AD351" s="17">
        <v>8154028.3200000003</v>
      </c>
      <c r="AE351" s="17">
        <v>1953993.02</v>
      </c>
      <c r="AF351" s="17">
        <v>8287199.54</v>
      </c>
      <c r="AG351" s="17">
        <v>2181093.44</v>
      </c>
      <c r="AH351" s="17">
        <v>8406809.9900000002</v>
      </c>
      <c r="AI351">
        <v>108.14</v>
      </c>
      <c r="AJ351">
        <v>148.55000000000001</v>
      </c>
      <c r="AK351" s="1">
        <v>20000</v>
      </c>
      <c r="AL351" s="1">
        <v>29710</v>
      </c>
    </row>
    <row r="352" spans="1:38" x14ac:dyDescent="0.35">
      <c r="A352" t="s">
        <v>1168</v>
      </c>
      <c r="B352" t="s">
        <v>1169</v>
      </c>
      <c r="C352" s="2">
        <v>38000</v>
      </c>
      <c r="D352" s="3">
        <v>20.978082191780821</v>
      </c>
      <c r="E352" s="3" t="s">
        <v>64</v>
      </c>
      <c r="F352" s="3" t="s">
        <v>14</v>
      </c>
      <c r="G352" t="s">
        <v>1170</v>
      </c>
      <c r="H352" t="s">
        <v>269</v>
      </c>
      <c r="I352" t="s">
        <v>13</v>
      </c>
      <c r="J352" t="s">
        <v>13</v>
      </c>
      <c r="K352" s="17">
        <v>4532504.93</v>
      </c>
      <c r="L352" s="17">
        <v>1692706.2200000002</v>
      </c>
      <c r="M352" s="10">
        <f t="shared" si="73"/>
        <v>0.37345932241490143</v>
      </c>
      <c r="N352" s="17">
        <v>259438.71000000002</v>
      </c>
      <c r="O352" s="17">
        <v>0</v>
      </c>
      <c r="P352" s="17">
        <v>0</v>
      </c>
      <c r="Q352" s="17">
        <f t="shared" si="81"/>
        <v>259438.71000000002</v>
      </c>
      <c r="R352" s="10">
        <f t="shared" si="82"/>
        <v>0.15326859849312777</v>
      </c>
      <c r="S352" s="9">
        <f t="shared" si="74"/>
        <v>1.2</v>
      </c>
      <c r="T352" s="17">
        <f t="shared" si="75"/>
        <v>243749.69568</v>
      </c>
      <c r="U352" s="17">
        <f t="shared" si="83"/>
        <v>-15689.014320000017</v>
      </c>
      <c r="V352" s="17" t="str">
        <f t="shared" si="84"/>
        <v>N</v>
      </c>
      <c r="W352" s="17">
        <f t="shared" si="76"/>
        <v>317275.34510000004</v>
      </c>
      <c r="X352" s="17">
        <f t="shared" si="77"/>
        <v>118489.43540000003</v>
      </c>
      <c r="Y352" s="17">
        <f t="shared" si="78"/>
        <v>25593.718046400005</v>
      </c>
      <c r="Z352" s="17">
        <f t="shared" si="85"/>
        <v>269343.4137264</v>
      </c>
      <c r="AA352" s="17">
        <f t="shared" si="86"/>
        <v>9904.703726399981</v>
      </c>
      <c r="AB352" s="17">
        <f t="shared" si="79"/>
        <v>0</v>
      </c>
      <c r="AC352" s="17">
        <f t="shared" si="80"/>
        <v>0</v>
      </c>
      <c r="AD352" s="17">
        <v>3227151.01</v>
      </c>
      <c r="AE352" s="17">
        <v>1240729.93</v>
      </c>
      <c r="AF352" s="17">
        <v>3770961.97</v>
      </c>
      <c r="AG352" s="17">
        <v>1517550.03</v>
      </c>
      <c r="AH352" s="17">
        <v>4002174.62</v>
      </c>
      <c r="AI352">
        <v>113.25</v>
      </c>
      <c r="AJ352">
        <v>186.88</v>
      </c>
      <c r="AK352" s="1">
        <v>20000</v>
      </c>
      <c r="AL352" s="1">
        <v>37375</v>
      </c>
    </row>
    <row r="353" spans="1:38" x14ac:dyDescent="0.35">
      <c r="A353" t="s">
        <v>1171</v>
      </c>
      <c r="B353" t="s">
        <v>1172</v>
      </c>
      <c r="C353" s="2">
        <v>41064</v>
      </c>
      <c r="D353" s="3">
        <v>12.583561643835617</v>
      </c>
      <c r="E353" s="3" t="s">
        <v>64</v>
      </c>
      <c r="F353" s="3" t="s">
        <v>14</v>
      </c>
      <c r="G353" t="s">
        <v>1173</v>
      </c>
      <c r="H353" t="s">
        <v>308</v>
      </c>
      <c r="I353" t="s">
        <v>13</v>
      </c>
      <c r="J353" t="s">
        <v>13</v>
      </c>
      <c r="K353" s="17">
        <v>5391647.8499999996</v>
      </c>
      <c r="L353" s="17">
        <v>1349116.76</v>
      </c>
      <c r="M353" s="10">
        <f t="shared" si="73"/>
        <v>0.25022345626671449</v>
      </c>
      <c r="N353" s="17">
        <v>158902.59</v>
      </c>
      <c r="O353" s="17">
        <v>0</v>
      </c>
      <c r="P353" s="17">
        <v>0</v>
      </c>
      <c r="Q353" s="17">
        <f t="shared" si="81"/>
        <v>158902.59</v>
      </c>
      <c r="R353" s="10">
        <f t="shared" si="82"/>
        <v>0.1177826817598797</v>
      </c>
      <c r="S353" s="9">
        <f t="shared" si="74"/>
        <v>1</v>
      </c>
      <c r="T353" s="17">
        <f t="shared" si="75"/>
        <v>161894.01120000001</v>
      </c>
      <c r="U353" s="17">
        <f t="shared" si="83"/>
        <v>2991.4212000000116</v>
      </c>
      <c r="V353" s="17" t="str">
        <f t="shared" si="84"/>
        <v>Y</v>
      </c>
      <c r="W353" s="17">
        <f t="shared" si="76"/>
        <v>377415.34950000001</v>
      </c>
      <c r="X353" s="17">
        <f t="shared" si="77"/>
        <v>94438.173200000019</v>
      </c>
      <c r="Y353" s="17">
        <f t="shared" si="78"/>
        <v>16998.871176000004</v>
      </c>
      <c r="Z353" s="17">
        <f t="shared" si="85"/>
        <v>178892.88237600002</v>
      </c>
      <c r="AA353" s="17">
        <f t="shared" si="86"/>
        <v>19990.292376000027</v>
      </c>
      <c r="AB353" s="17">
        <f t="shared" si="79"/>
        <v>0</v>
      </c>
      <c r="AC353" s="17">
        <f t="shared" si="80"/>
        <v>0</v>
      </c>
      <c r="AD353" s="17">
        <v>7071112.8700000001</v>
      </c>
      <c r="AE353" s="17">
        <v>1610306.53</v>
      </c>
      <c r="AF353" s="17">
        <v>6390996.9100000001</v>
      </c>
      <c r="AG353" s="17">
        <v>1575810.29</v>
      </c>
      <c r="AH353" s="17">
        <v>6621412.4699999997</v>
      </c>
      <c r="AI353">
        <v>81.430000000000007</v>
      </c>
      <c r="AJ353">
        <v>0</v>
      </c>
      <c r="AK353" s="1">
        <v>20000</v>
      </c>
      <c r="AL353" s="1">
        <v>0</v>
      </c>
    </row>
    <row r="354" spans="1:38" x14ac:dyDescent="0.35">
      <c r="A354" t="s">
        <v>1174</v>
      </c>
      <c r="B354" t="s">
        <v>1175</v>
      </c>
      <c r="C354" s="2">
        <v>41070</v>
      </c>
      <c r="D354" s="3">
        <v>12.567123287671233</v>
      </c>
      <c r="E354" s="3" t="s">
        <v>64</v>
      </c>
      <c r="F354" s="3" t="s">
        <v>14</v>
      </c>
      <c r="G354" t="s">
        <v>1176</v>
      </c>
      <c r="H354" t="s">
        <v>209</v>
      </c>
      <c r="I354" t="s">
        <v>13</v>
      </c>
      <c r="J354" t="s">
        <v>13</v>
      </c>
      <c r="K354" s="17">
        <v>4489023.03</v>
      </c>
      <c r="L354" s="17">
        <v>1339761.1200000001</v>
      </c>
      <c r="M354" s="10">
        <f t="shared" si="73"/>
        <v>0.29845271700466192</v>
      </c>
      <c r="N354" s="17">
        <v>193378.22999999998</v>
      </c>
      <c r="O354" s="17">
        <v>0</v>
      </c>
      <c r="P354" s="17">
        <v>0</v>
      </c>
      <c r="Q354" s="17">
        <f t="shared" si="81"/>
        <v>193378.22999999998</v>
      </c>
      <c r="R354" s="10">
        <f t="shared" si="82"/>
        <v>0.14433784285365736</v>
      </c>
      <c r="S354" s="9">
        <f t="shared" si="74"/>
        <v>1.2</v>
      </c>
      <c r="T354" s="17">
        <f t="shared" si="75"/>
        <v>192925.60128000003</v>
      </c>
      <c r="U354" s="17">
        <f t="shared" si="83"/>
        <v>-452.62871999994968</v>
      </c>
      <c r="V354" s="17" t="str">
        <f t="shared" si="84"/>
        <v>N</v>
      </c>
      <c r="W354" s="17">
        <f t="shared" si="76"/>
        <v>314231.61210000003</v>
      </c>
      <c r="X354" s="17">
        <f t="shared" si="77"/>
        <v>93783.27840000001</v>
      </c>
      <c r="Y354" s="17">
        <f t="shared" si="78"/>
        <v>20257.188134399999</v>
      </c>
      <c r="Z354" s="17">
        <f t="shared" si="85"/>
        <v>213182.78941440003</v>
      </c>
      <c r="AA354" s="17">
        <f t="shared" si="86"/>
        <v>19804.55941440005</v>
      </c>
      <c r="AB354" s="17">
        <f t="shared" si="79"/>
        <v>0</v>
      </c>
      <c r="AC354" s="17">
        <f t="shared" si="80"/>
        <v>0</v>
      </c>
      <c r="AD354" s="17">
        <v>5014305.45</v>
      </c>
      <c r="AE354" s="17">
        <v>1153611.75</v>
      </c>
      <c r="AF354" s="17">
        <v>3659575.89</v>
      </c>
      <c r="AG354" s="17">
        <v>925933.38</v>
      </c>
      <c r="AH354" s="17">
        <v>4713324.03</v>
      </c>
      <c r="AI354">
        <v>95.24</v>
      </c>
      <c r="AJ354">
        <v>0</v>
      </c>
      <c r="AK354" s="1">
        <v>20000</v>
      </c>
      <c r="AL354" s="1">
        <v>0</v>
      </c>
    </row>
    <row r="355" spans="1:38" x14ac:dyDescent="0.35">
      <c r="A355" t="s">
        <v>1177</v>
      </c>
      <c r="B355" t="s">
        <v>1178</v>
      </c>
      <c r="C355" s="2">
        <v>32664</v>
      </c>
      <c r="D355" s="3">
        <v>35.597260273972601</v>
      </c>
      <c r="E355" s="3" t="s">
        <v>64</v>
      </c>
      <c r="F355" s="3" t="s">
        <v>14</v>
      </c>
      <c r="G355" t="s">
        <v>1179</v>
      </c>
      <c r="H355" t="s">
        <v>66</v>
      </c>
      <c r="I355" t="s">
        <v>13</v>
      </c>
      <c r="J355" t="s">
        <v>13</v>
      </c>
      <c r="K355" s="17">
        <v>12066440.66</v>
      </c>
      <c r="L355" s="17">
        <v>2990044.1300000008</v>
      </c>
      <c r="M355" s="10">
        <f t="shared" si="73"/>
        <v>0.24779835365303166</v>
      </c>
      <c r="N355" s="17">
        <v>443157.05</v>
      </c>
      <c r="O355" s="17">
        <v>0</v>
      </c>
      <c r="P355" s="17">
        <v>0</v>
      </c>
      <c r="Q355" s="17">
        <f t="shared" si="81"/>
        <v>443157.05</v>
      </c>
      <c r="R355" s="10">
        <f t="shared" si="82"/>
        <v>0.14821087272715264</v>
      </c>
      <c r="S355" s="9">
        <f t="shared" si="74"/>
        <v>1</v>
      </c>
      <c r="T355" s="17">
        <f t="shared" si="75"/>
        <v>358805.29560000007</v>
      </c>
      <c r="U355" s="17">
        <f t="shared" si="83"/>
        <v>-84351.754399999918</v>
      </c>
      <c r="V355" s="17" t="str">
        <f t="shared" si="84"/>
        <v>N</v>
      </c>
      <c r="W355" s="17">
        <f t="shared" si="76"/>
        <v>844650.84620000015</v>
      </c>
      <c r="X355" s="17">
        <f t="shared" si="77"/>
        <v>209303.0891000001</v>
      </c>
      <c r="Y355" s="17">
        <f t="shared" si="78"/>
        <v>37674.556038000017</v>
      </c>
      <c r="Z355" s="17">
        <f t="shared" si="85"/>
        <v>396479.85163800011</v>
      </c>
      <c r="AA355" s="17">
        <f t="shared" si="86"/>
        <v>-46677.198361999879</v>
      </c>
      <c r="AB355" s="17">
        <f t="shared" si="79"/>
        <v>1046487.0522944434</v>
      </c>
      <c r="AC355" s="17">
        <f t="shared" si="80"/>
        <v>259317.76867777712</v>
      </c>
      <c r="AD355" s="17">
        <v>10549130.85</v>
      </c>
      <c r="AE355" s="17">
        <v>2564809.37</v>
      </c>
      <c r="AF355" s="17">
        <v>9171527.2300000004</v>
      </c>
      <c r="AG355" s="17">
        <v>2367329.38</v>
      </c>
      <c r="AH355" s="17">
        <v>14712591.41</v>
      </c>
      <c r="AI355">
        <v>82.01</v>
      </c>
      <c r="AJ355">
        <v>0</v>
      </c>
      <c r="AK355" s="1">
        <v>20000</v>
      </c>
      <c r="AL355" s="1">
        <v>0</v>
      </c>
    </row>
    <row r="356" spans="1:38" x14ac:dyDescent="0.35">
      <c r="A356" t="s">
        <v>1180</v>
      </c>
      <c r="B356" t="s">
        <v>1181</v>
      </c>
      <c r="C356" s="2">
        <v>39084</v>
      </c>
      <c r="D356" s="3">
        <v>18.008219178082193</v>
      </c>
      <c r="E356" s="3" t="s">
        <v>64</v>
      </c>
      <c r="F356" s="3" t="s">
        <v>14</v>
      </c>
      <c r="G356" t="s">
        <v>1182</v>
      </c>
      <c r="H356" t="s">
        <v>928</v>
      </c>
      <c r="I356" t="s">
        <v>13</v>
      </c>
      <c r="J356" t="s">
        <v>13</v>
      </c>
      <c r="K356" s="17">
        <v>4576051.26</v>
      </c>
      <c r="L356" s="17">
        <v>1438203.8000000003</v>
      </c>
      <c r="M356" s="10">
        <f t="shared" si="73"/>
        <v>0.31428926781733657</v>
      </c>
      <c r="N356" s="17">
        <v>208349.35</v>
      </c>
      <c r="O356" s="17">
        <v>0</v>
      </c>
      <c r="P356" s="17">
        <v>4446.8184449999972</v>
      </c>
      <c r="Q356" s="17">
        <f t="shared" si="81"/>
        <v>203902.53155499999</v>
      </c>
      <c r="R356" s="10">
        <f t="shared" si="82"/>
        <v>0.14177582589824889</v>
      </c>
      <c r="S356" s="9">
        <f t="shared" si="74"/>
        <v>1.2</v>
      </c>
      <c r="T356" s="17">
        <f t="shared" si="75"/>
        <v>207101.34720000005</v>
      </c>
      <c r="U356" s="17">
        <f t="shared" si="83"/>
        <v>3198.8156450000533</v>
      </c>
      <c r="V356" s="17" t="str">
        <f t="shared" si="84"/>
        <v>Y</v>
      </c>
      <c r="W356" s="17">
        <f t="shared" si="76"/>
        <v>320323.5882</v>
      </c>
      <c r="X356" s="17">
        <f t="shared" si="77"/>
        <v>100674.26600000003</v>
      </c>
      <c r="Y356" s="17">
        <f t="shared" si="78"/>
        <v>21745.641456000005</v>
      </c>
      <c r="Z356" s="17">
        <f t="shared" si="85"/>
        <v>228846.98865600006</v>
      </c>
      <c r="AA356" s="17">
        <f t="shared" si="86"/>
        <v>20497.638656000054</v>
      </c>
      <c r="AB356" s="17">
        <f t="shared" si="79"/>
        <v>0</v>
      </c>
      <c r="AC356" s="17">
        <f t="shared" si="80"/>
        <v>0</v>
      </c>
      <c r="AD356" s="17">
        <v>4536028.4400000004</v>
      </c>
      <c r="AE356" s="17">
        <v>1326001.21</v>
      </c>
      <c r="AF356" s="17">
        <v>4145971.74</v>
      </c>
      <c r="AG356" s="17">
        <v>1171089.73</v>
      </c>
      <c r="AH356" s="17">
        <v>4516779.72</v>
      </c>
      <c r="AI356">
        <v>101.31</v>
      </c>
      <c r="AJ356">
        <v>106.55</v>
      </c>
      <c r="AK356" s="1">
        <v>20000</v>
      </c>
      <c r="AL356" s="1">
        <v>21310</v>
      </c>
    </row>
    <row r="357" spans="1:38" x14ac:dyDescent="0.35">
      <c r="A357" t="s">
        <v>1183</v>
      </c>
      <c r="B357" t="s">
        <v>1184</v>
      </c>
      <c r="C357" s="2">
        <v>32307</v>
      </c>
      <c r="D357" s="3">
        <v>36.575342465753423</v>
      </c>
      <c r="E357" s="3" t="s">
        <v>64</v>
      </c>
      <c r="F357" s="3" t="s">
        <v>14</v>
      </c>
      <c r="G357" t="s">
        <v>1185</v>
      </c>
      <c r="H357" t="s">
        <v>334</v>
      </c>
      <c r="I357" t="s">
        <v>13</v>
      </c>
      <c r="J357" t="s">
        <v>13</v>
      </c>
      <c r="K357" s="17">
        <v>6398010.5199999996</v>
      </c>
      <c r="L357" s="17">
        <v>2042602.39</v>
      </c>
      <c r="M357" s="10">
        <f t="shared" si="73"/>
        <v>0.31925586611883222</v>
      </c>
      <c r="N357" s="17">
        <v>327350.74999999994</v>
      </c>
      <c r="O357" s="17">
        <v>0</v>
      </c>
      <c r="P357" s="17">
        <v>0</v>
      </c>
      <c r="Q357" s="17">
        <f t="shared" si="81"/>
        <v>327350.74999999994</v>
      </c>
      <c r="R357" s="10">
        <f t="shared" si="82"/>
        <v>0.16026161116946502</v>
      </c>
      <c r="S357" s="9">
        <f t="shared" si="74"/>
        <v>1.2</v>
      </c>
      <c r="T357" s="17">
        <f t="shared" si="75"/>
        <v>294134.74415999994</v>
      </c>
      <c r="U357" s="17">
        <f t="shared" si="83"/>
        <v>-33216.005839999998</v>
      </c>
      <c r="V357" s="17" t="str">
        <f t="shared" si="84"/>
        <v>N</v>
      </c>
      <c r="W357" s="17">
        <f t="shared" si="76"/>
        <v>447860.73639999999</v>
      </c>
      <c r="X357" s="17">
        <f t="shared" si="77"/>
        <v>142982.1673</v>
      </c>
      <c r="Y357" s="17">
        <f t="shared" si="78"/>
        <v>30884.148136799999</v>
      </c>
      <c r="Z357" s="17">
        <f t="shared" si="85"/>
        <v>325018.89229679992</v>
      </c>
      <c r="AA357" s="17">
        <f t="shared" si="86"/>
        <v>-2331.8577032000176</v>
      </c>
      <c r="AB357" s="17">
        <f t="shared" si="79"/>
        <v>40578.001511038492</v>
      </c>
      <c r="AC357" s="17">
        <f t="shared" si="80"/>
        <v>12954.765017777876</v>
      </c>
      <c r="AD357" s="17">
        <v>4985986.72</v>
      </c>
      <c r="AE357" s="17">
        <v>1474216.38</v>
      </c>
      <c r="AF357" s="17">
        <v>5291589.72</v>
      </c>
      <c r="AG357" s="17">
        <v>1742575.33</v>
      </c>
      <c r="AH357" s="17">
        <v>5784620.0199999996</v>
      </c>
      <c r="AI357">
        <v>110.6</v>
      </c>
      <c r="AJ357">
        <v>167</v>
      </c>
      <c r="AK357" s="1">
        <v>20000</v>
      </c>
      <c r="AL357" s="1">
        <v>33400</v>
      </c>
    </row>
    <row r="358" spans="1:38" x14ac:dyDescent="0.35">
      <c r="A358" t="s">
        <v>1186</v>
      </c>
      <c r="B358" t="s">
        <v>1187</v>
      </c>
      <c r="C358" s="2">
        <v>32013</v>
      </c>
      <c r="D358" s="3">
        <v>37.38082191780822</v>
      </c>
      <c r="E358" s="3" t="s">
        <v>64</v>
      </c>
      <c r="F358" s="3" t="s">
        <v>14</v>
      </c>
      <c r="G358" t="s">
        <v>1188</v>
      </c>
      <c r="H358" t="s">
        <v>396</v>
      </c>
      <c r="I358" t="s">
        <v>13</v>
      </c>
      <c r="J358" t="s">
        <v>13</v>
      </c>
      <c r="K358" s="17">
        <v>4205372.42</v>
      </c>
      <c r="L358" s="17">
        <v>907187.99000000011</v>
      </c>
      <c r="M358" s="26">
        <f t="shared" si="73"/>
        <v>0.21572120121527788</v>
      </c>
      <c r="N358" s="17">
        <v>80806.630000000019</v>
      </c>
      <c r="O358" s="17">
        <v>0</v>
      </c>
      <c r="P358" s="17">
        <v>0</v>
      </c>
      <c r="Q358" s="17">
        <f t="shared" si="81"/>
        <v>80806.630000000019</v>
      </c>
      <c r="R358" s="10">
        <f t="shared" si="82"/>
        <v>8.907374313894964E-2</v>
      </c>
      <c r="S358" s="9">
        <f t="shared" si="74"/>
        <v>0.75</v>
      </c>
      <c r="T358" s="17">
        <f t="shared" si="75"/>
        <v>81646.919100000014</v>
      </c>
      <c r="U358" s="17">
        <f t="shared" si="83"/>
        <v>840.28909999999451</v>
      </c>
      <c r="V358" s="17" t="str">
        <f t="shared" si="84"/>
        <v>Y</v>
      </c>
      <c r="W358" s="17">
        <f t="shared" si="76"/>
        <v>294376.06940000004</v>
      </c>
      <c r="X358" s="17">
        <f t="shared" si="77"/>
        <v>63503.159300000014</v>
      </c>
      <c r="Y358" s="17">
        <f t="shared" si="78"/>
        <v>8572.9265055000014</v>
      </c>
      <c r="Z358" s="17">
        <f t="shared" si="85"/>
        <v>90219.845605500013</v>
      </c>
      <c r="AA358" s="17">
        <f t="shared" si="86"/>
        <v>9413.2156054999941</v>
      </c>
      <c r="AB358" s="17">
        <f t="shared" si="79"/>
        <v>0</v>
      </c>
      <c r="AC358" s="17">
        <f t="shared" si="80"/>
        <v>0</v>
      </c>
      <c r="AD358" s="17">
        <v>4912767.57</v>
      </c>
      <c r="AE358" s="17">
        <v>912421.21</v>
      </c>
      <c r="AF358" s="17">
        <v>4480000.24</v>
      </c>
      <c r="AG358" s="17">
        <v>860767.58</v>
      </c>
      <c r="AH358" s="17">
        <v>4716747.91</v>
      </c>
      <c r="AI358">
        <v>89.16</v>
      </c>
      <c r="AJ358">
        <v>0</v>
      </c>
      <c r="AK358" s="1">
        <v>20000</v>
      </c>
      <c r="AL358" s="1">
        <v>0</v>
      </c>
    </row>
    <row r="359" spans="1:38" x14ac:dyDescent="0.35">
      <c r="A359" t="s">
        <v>1189</v>
      </c>
      <c r="B359" t="s">
        <v>1190</v>
      </c>
      <c r="C359" s="2">
        <v>35646</v>
      </c>
      <c r="D359" s="3">
        <v>27.427397260273974</v>
      </c>
      <c r="E359" s="3" t="s">
        <v>64</v>
      </c>
      <c r="F359" s="3" t="s">
        <v>14</v>
      </c>
      <c r="G359" t="s">
        <v>1191</v>
      </c>
      <c r="H359" t="s">
        <v>104</v>
      </c>
      <c r="I359" t="s">
        <v>13</v>
      </c>
      <c r="J359" t="s">
        <v>13</v>
      </c>
      <c r="K359" s="17">
        <v>7146523.2199999997</v>
      </c>
      <c r="L359" s="17">
        <v>2015791.1099999999</v>
      </c>
      <c r="M359" s="10">
        <f t="shared" si="73"/>
        <v>0.28206598480764467</v>
      </c>
      <c r="N359" s="17">
        <v>325380.88999999996</v>
      </c>
      <c r="O359" s="17">
        <v>0</v>
      </c>
      <c r="P359" s="17">
        <v>0</v>
      </c>
      <c r="Q359" s="17">
        <f t="shared" si="81"/>
        <v>325380.88999999996</v>
      </c>
      <c r="R359" s="10">
        <f t="shared" si="82"/>
        <v>0.16141597628139157</v>
      </c>
      <c r="S359" s="9">
        <f t="shared" si="74"/>
        <v>1</v>
      </c>
      <c r="T359" s="17">
        <f t="shared" si="75"/>
        <v>241894.93319999997</v>
      </c>
      <c r="U359" s="17">
        <f t="shared" si="83"/>
        <v>-83485.956799999985</v>
      </c>
      <c r="V359" s="17" t="str">
        <f t="shared" si="84"/>
        <v>N</v>
      </c>
      <c r="W359" s="17">
        <f t="shared" si="76"/>
        <v>500256.62540000002</v>
      </c>
      <c r="X359" s="17">
        <f t="shared" si="77"/>
        <v>141105.37769999998</v>
      </c>
      <c r="Y359" s="17">
        <f t="shared" si="78"/>
        <v>25398.967985999996</v>
      </c>
      <c r="Z359" s="17">
        <f t="shared" si="85"/>
        <v>267293.90118599997</v>
      </c>
      <c r="AA359" s="17">
        <f t="shared" si="86"/>
        <v>-58086.988813999982</v>
      </c>
      <c r="AB359" s="17">
        <f t="shared" si="79"/>
        <v>1144078.0200107452</v>
      </c>
      <c r="AC359" s="17">
        <f t="shared" si="80"/>
        <v>322705.49341111101</v>
      </c>
      <c r="AD359" s="17">
        <v>6211125.1399999997</v>
      </c>
      <c r="AE359" s="17">
        <v>1749811.34</v>
      </c>
      <c r="AF359" s="17">
        <v>6200076.8899999997</v>
      </c>
      <c r="AG359" s="17">
        <v>1828318.96</v>
      </c>
      <c r="AH359" s="17">
        <v>6955020.8899999997</v>
      </c>
      <c r="AI359">
        <v>102.75</v>
      </c>
      <c r="AJ359">
        <v>113.75</v>
      </c>
      <c r="AK359" s="1">
        <v>20000</v>
      </c>
      <c r="AL359" s="1">
        <v>22750</v>
      </c>
    </row>
    <row r="360" spans="1:38" x14ac:dyDescent="0.35">
      <c r="A360" t="s">
        <v>1192</v>
      </c>
      <c r="B360" t="s">
        <v>1193</v>
      </c>
      <c r="C360" s="2">
        <v>42800</v>
      </c>
      <c r="D360" s="3">
        <v>7.8273972602739725</v>
      </c>
      <c r="E360" s="3" t="s">
        <v>64</v>
      </c>
      <c r="F360" s="3" t="s">
        <v>14</v>
      </c>
      <c r="G360" t="s">
        <v>1194</v>
      </c>
      <c r="H360" t="s">
        <v>428</v>
      </c>
      <c r="I360" t="s">
        <v>13</v>
      </c>
      <c r="J360" t="s">
        <v>13</v>
      </c>
      <c r="K360" s="17">
        <v>6041727.4500000002</v>
      </c>
      <c r="L360" s="17">
        <v>1732990.8899999997</v>
      </c>
      <c r="M360" s="10">
        <f t="shared" si="73"/>
        <v>0.28683698567038135</v>
      </c>
      <c r="N360" s="17">
        <v>266097.08</v>
      </c>
      <c r="O360" s="17">
        <v>0</v>
      </c>
      <c r="P360" s="17">
        <v>0</v>
      </c>
      <c r="Q360" s="17">
        <f t="shared" si="81"/>
        <v>266097.08</v>
      </c>
      <c r="R360" s="10">
        <f t="shared" si="82"/>
        <v>0.15354788160484795</v>
      </c>
      <c r="S360" s="9">
        <f t="shared" si="74"/>
        <v>1</v>
      </c>
      <c r="T360" s="17">
        <f t="shared" si="75"/>
        <v>207958.90679999994</v>
      </c>
      <c r="U360" s="17">
        <f t="shared" si="83"/>
        <v>-58138.173200000077</v>
      </c>
      <c r="V360" s="17" t="str">
        <f t="shared" si="84"/>
        <v>N</v>
      </c>
      <c r="W360" s="17">
        <f t="shared" si="76"/>
        <v>422920.92150000005</v>
      </c>
      <c r="X360" s="17">
        <f t="shared" si="77"/>
        <v>121309.36229999999</v>
      </c>
      <c r="Y360" s="17">
        <f t="shared" si="78"/>
        <v>21835.685213999997</v>
      </c>
      <c r="Z360" s="17">
        <f t="shared" si="85"/>
        <v>229794.59201399994</v>
      </c>
      <c r="AA360" s="17">
        <f t="shared" si="86"/>
        <v>-36302.48798600008</v>
      </c>
      <c r="AB360" s="17">
        <f t="shared" si="79"/>
        <v>703118.84061866638</v>
      </c>
      <c r="AC360" s="17">
        <f t="shared" si="80"/>
        <v>201680.48881111157</v>
      </c>
      <c r="AD360" s="17">
        <v>6331010.3799999999</v>
      </c>
      <c r="AE360" s="17">
        <v>1799954.29</v>
      </c>
      <c r="AF360" s="17">
        <v>7431722.2300000004</v>
      </c>
      <c r="AG360" s="17">
        <v>2221732.6800000002</v>
      </c>
      <c r="AH360" s="17">
        <v>7952767.6399999997</v>
      </c>
      <c r="AI360">
        <v>75.97</v>
      </c>
      <c r="AJ360">
        <v>0</v>
      </c>
      <c r="AK360" s="1">
        <v>20000</v>
      </c>
      <c r="AL360" s="1">
        <v>0</v>
      </c>
    </row>
    <row r="361" spans="1:38" x14ac:dyDescent="0.35">
      <c r="A361" t="s">
        <v>1195</v>
      </c>
      <c r="B361" t="s">
        <v>1196</v>
      </c>
      <c r="C361" s="2">
        <v>30317</v>
      </c>
      <c r="D361" s="3">
        <v>42.027397260273972</v>
      </c>
      <c r="E361" s="3" t="s">
        <v>64</v>
      </c>
      <c r="F361" s="3" t="s">
        <v>14</v>
      </c>
      <c r="G361" t="s">
        <v>1197</v>
      </c>
      <c r="H361" t="s">
        <v>132</v>
      </c>
      <c r="I361" t="s">
        <v>13</v>
      </c>
      <c r="J361" t="s">
        <v>13</v>
      </c>
      <c r="K361" s="17">
        <v>4597755.4400000004</v>
      </c>
      <c r="L361" s="17">
        <v>1662254.7299999995</v>
      </c>
      <c r="M361" s="10">
        <f t="shared" si="73"/>
        <v>0.3615361346840143</v>
      </c>
      <c r="N361" s="17">
        <v>255204.32</v>
      </c>
      <c r="O361" s="17">
        <v>0</v>
      </c>
      <c r="P361" s="17">
        <v>0</v>
      </c>
      <c r="Q361" s="17">
        <f t="shared" si="81"/>
        <v>255204.32</v>
      </c>
      <c r="R361" s="10">
        <f t="shared" si="82"/>
        <v>0.15352900815628906</v>
      </c>
      <c r="S361" s="9">
        <f t="shared" si="74"/>
        <v>1.2</v>
      </c>
      <c r="T361" s="17">
        <f t="shared" si="75"/>
        <v>239364.68111999991</v>
      </c>
      <c r="U361" s="17">
        <f t="shared" si="83"/>
        <v>-15839.6388800001</v>
      </c>
      <c r="V361" s="17" t="str">
        <f t="shared" si="84"/>
        <v>N</v>
      </c>
      <c r="W361" s="17">
        <f t="shared" si="76"/>
        <v>321842.88080000004</v>
      </c>
      <c r="X361" s="17">
        <f t="shared" si="77"/>
        <v>116357.83109999998</v>
      </c>
      <c r="Y361" s="17">
        <f t="shared" si="78"/>
        <v>25133.291517599991</v>
      </c>
      <c r="Z361" s="17">
        <f t="shared" si="85"/>
        <v>264497.97263759992</v>
      </c>
      <c r="AA361" s="17">
        <f t="shared" si="86"/>
        <v>9293.6526375999092</v>
      </c>
      <c r="AB361" s="17">
        <f t="shared" si="79"/>
        <v>0</v>
      </c>
      <c r="AC361" s="17">
        <f t="shared" si="80"/>
        <v>0</v>
      </c>
      <c r="AD361" s="17">
        <v>3832473.22</v>
      </c>
      <c r="AE361" s="17">
        <v>1448060.73</v>
      </c>
      <c r="AF361" s="17">
        <v>4362579.0999999996</v>
      </c>
      <c r="AG361" s="17">
        <v>1552503.45</v>
      </c>
      <c r="AH361" s="17">
        <v>4662933.42</v>
      </c>
      <c r="AI361">
        <v>98.6</v>
      </c>
      <c r="AJ361">
        <v>0</v>
      </c>
      <c r="AK361" s="1">
        <v>20000</v>
      </c>
      <c r="AL361" s="1">
        <v>0</v>
      </c>
    </row>
    <row r="362" spans="1:38" x14ac:dyDescent="0.35">
      <c r="A362" t="s">
        <v>1198</v>
      </c>
      <c r="B362" t="s">
        <v>1199</v>
      </c>
      <c r="C362" s="2">
        <v>36557</v>
      </c>
      <c r="D362" s="3">
        <v>24.931506849315067</v>
      </c>
      <c r="E362" s="3" t="s">
        <v>64</v>
      </c>
      <c r="F362" s="3" t="s">
        <v>14</v>
      </c>
      <c r="G362" t="s">
        <v>1200</v>
      </c>
      <c r="H362" t="s">
        <v>497</v>
      </c>
      <c r="I362" t="s">
        <v>13</v>
      </c>
      <c r="J362" t="s">
        <v>13</v>
      </c>
      <c r="K362" s="17">
        <v>9334543.1300000008</v>
      </c>
      <c r="L362" s="17">
        <v>1965526.7600000002</v>
      </c>
      <c r="M362" s="10">
        <f t="shared" si="73"/>
        <v>0.21056485921448628</v>
      </c>
      <c r="N362" s="17">
        <v>218939.79</v>
      </c>
      <c r="O362" s="17">
        <v>0</v>
      </c>
      <c r="P362" s="17">
        <v>160.42892481000035</v>
      </c>
      <c r="Q362" s="17">
        <f t="shared" si="81"/>
        <v>218779.36107519001</v>
      </c>
      <c r="R362" s="10">
        <f t="shared" si="82"/>
        <v>0.11130825869559262</v>
      </c>
      <c r="S362" s="9">
        <f t="shared" si="74"/>
        <v>0.75</v>
      </c>
      <c r="T362" s="17">
        <f t="shared" si="75"/>
        <v>176897.40840000001</v>
      </c>
      <c r="U362" s="17">
        <f t="shared" si="83"/>
        <v>-41881.952675189998</v>
      </c>
      <c r="V362" s="17" t="str">
        <f t="shared" si="84"/>
        <v>N</v>
      </c>
      <c r="W362" s="17">
        <f t="shared" si="76"/>
        <v>653418.01910000015</v>
      </c>
      <c r="X362" s="17">
        <f t="shared" si="77"/>
        <v>137586.87320000003</v>
      </c>
      <c r="Y362" s="17">
        <f t="shared" si="78"/>
        <v>18574.227882000003</v>
      </c>
      <c r="Z362" s="17">
        <f t="shared" si="85"/>
        <v>195471.63628200002</v>
      </c>
      <c r="AA362" s="17">
        <f t="shared" si="86"/>
        <v>-23468.153717999987</v>
      </c>
      <c r="AB362" s="17">
        <f t="shared" si="79"/>
        <v>619185.13969066355</v>
      </c>
      <c r="AC362" s="17">
        <f t="shared" si="80"/>
        <v>130378.6317666666</v>
      </c>
      <c r="AD362" s="17">
        <v>7114746.0099999998</v>
      </c>
      <c r="AE362" s="17">
        <v>1283774.6299999999</v>
      </c>
      <c r="AF362" s="17">
        <v>7371180.4199999999</v>
      </c>
      <c r="AG362" s="17">
        <v>1386098.31</v>
      </c>
      <c r="AH362" s="17">
        <v>9341163.3900000006</v>
      </c>
      <c r="AI362">
        <v>99.93</v>
      </c>
      <c r="AJ362">
        <v>0</v>
      </c>
      <c r="AK362" s="1">
        <v>20000</v>
      </c>
      <c r="AL362" s="1">
        <v>20000</v>
      </c>
    </row>
    <row r="363" spans="1:38" x14ac:dyDescent="0.35">
      <c r="A363" t="s">
        <v>1201</v>
      </c>
      <c r="B363" t="s">
        <v>1202</v>
      </c>
      <c r="C363" s="2">
        <v>41687</v>
      </c>
      <c r="D363" s="3">
        <v>10.876712328767123</v>
      </c>
      <c r="E363" s="3" t="s">
        <v>64</v>
      </c>
      <c r="F363" s="3" t="s">
        <v>14</v>
      </c>
      <c r="G363" t="s">
        <v>1203</v>
      </c>
      <c r="H363" t="s">
        <v>146</v>
      </c>
      <c r="I363" t="s">
        <v>13</v>
      </c>
      <c r="J363" t="s">
        <v>13</v>
      </c>
      <c r="K363" s="17">
        <v>3653088.59</v>
      </c>
      <c r="L363" s="17">
        <v>848028.94000000006</v>
      </c>
      <c r="M363" s="10">
        <f t="shared" si="73"/>
        <v>0.2321402613452635</v>
      </c>
      <c r="N363" s="17">
        <v>82110.179999999993</v>
      </c>
      <c r="O363" s="17">
        <v>0</v>
      </c>
      <c r="P363" s="17">
        <v>220.24486979999983</v>
      </c>
      <c r="Q363" s="17">
        <f t="shared" si="81"/>
        <v>81889.9351302</v>
      </c>
      <c r="R363" s="10">
        <f t="shared" si="82"/>
        <v>9.6565024219810225E-2</v>
      </c>
      <c r="S363" s="9">
        <f t="shared" si="74"/>
        <v>0.75</v>
      </c>
      <c r="T363" s="17">
        <f t="shared" si="75"/>
        <v>76322.604600000006</v>
      </c>
      <c r="U363" s="17">
        <f t="shared" si="83"/>
        <v>-5567.3305301999935</v>
      </c>
      <c r="V363" s="17" t="str">
        <f t="shared" si="84"/>
        <v>N</v>
      </c>
      <c r="W363" s="17">
        <f t="shared" si="76"/>
        <v>255716.20130000002</v>
      </c>
      <c r="X363" s="17">
        <f t="shared" si="77"/>
        <v>59362.02580000001</v>
      </c>
      <c r="Y363" s="17">
        <f t="shared" si="78"/>
        <v>8013.8734830000012</v>
      </c>
      <c r="Z363" s="17">
        <f t="shared" si="85"/>
        <v>84336.478083000009</v>
      </c>
      <c r="AA363" s="17">
        <f t="shared" si="86"/>
        <v>2226.298083000016</v>
      </c>
      <c r="AB363" s="17">
        <f t="shared" si="79"/>
        <v>0</v>
      </c>
      <c r="AC363" s="17">
        <f t="shared" si="80"/>
        <v>0</v>
      </c>
      <c r="AD363" s="17">
        <v>3426176.36</v>
      </c>
      <c r="AE363" s="17">
        <v>716406.62</v>
      </c>
      <c r="AF363" s="17">
        <v>4155332.25</v>
      </c>
      <c r="AG363" s="17">
        <v>878998.45</v>
      </c>
      <c r="AH363" s="17">
        <v>4714377.9400000004</v>
      </c>
      <c r="AI363">
        <v>77.489999999999995</v>
      </c>
      <c r="AJ363">
        <v>0</v>
      </c>
      <c r="AK363" s="1">
        <v>20000</v>
      </c>
      <c r="AL363" s="1">
        <v>0</v>
      </c>
    </row>
    <row r="364" spans="1:38" x14ac:dyDescent="0.35">
      <c r="A364" t="s">
        <v>1204</v>
      </c>
      <c r="B364" t="s">
        <v>1205</v>
      </c>
      <c r="C364" s="2">
        <v>36684</v>
      </c>
      <c r="D364" s="3">
        <v>24.583561643835615</v>
      </c>
      <c r="E364" s="3" t="s">
        <v>64</v>
      </c>
      <c r="F364" s="3" t="s">
        <v>14</v>
      </c>
      <c r="G364" t="s">
        <v>1206</v>
      </c>
      <c r="H364" t="s">
        <v>146</v>
      </c>
      <c r="I364" t="s">
        <v>13</v>
      </c>
      <c r="J364" t="s">
        <v>13</v>
      </c>
      <c r="K364" s="17">
        <v>5768455.4800000004</v>
      </c>
      <c r="L364" s="17">
        <v>1520848.45</v>
      </c>
      <c r="M364" s="10">
        <f t="shared" si="73"/>
        <v>0.26364916142162892</v>
      </c>
      <c r="N364" s="17">
        <v>199584.21000000002</v>
      </c>
      <c r="O364" s="17">
        <v>0</v>
      </c>
      <c r="P364" s="17">
        <v>0</v>
      </c>
      <c r="Q364" s="17">
        <f t="shared" si="81"/>
        <v>199584.21000000002</v>
      </c>
      <c r="R364" s="10">
        <f t="shared" si="82"/>
        <v>0.13123214873908048</v>
      </c>
      <c r="S364" s="9">
        <f t="shared" si="74"/>
        <v>1</v>
      </c>
      <c r="T364" s="17">
        <f t="shared" si="75"/>
        <v>182501.81399999998</v>
      </c>
      <c r="U364" s="17">
        <f t="shared" si="83"/>
        <v>-17082.396000000037</v>
      </c>
      <c r="V364" s="17" t="str">
        <f t="shared" si="84"/>
        <v>N</v>
      </c>
      <c r="W364" s="17">
        <f t="shared" si="76"/>
        <v>403791.88360000006</v>
      </c>
      <c r="X364" s="17">
        <f t="shared" si="77"/>
        <v>106459.39150000001</v>
      </c>
      <c r="Y364" s="17">
        <f t="shared" si="78"/>
        <v>19162.690470000001</v>
      </c>
      <c r="Z364" s="17">
        <f t="shared" si="85"/>
        <v>201664.50446999999</v>
      </c>
      <c r="AA364" s="17">
        <f t="shared" si="86"/>
        <v>2080.2944699999643</v>
      </c>
      <c r="AB364" s="17">
        <f t="shared" si="79"/>
        <v>0</v>
      </c>
      <c r="AC364" s="17">
        <f t="shared" si="80"/>
        <v>0</v>
      </c>
      <c r="AD364" s="17">
        <v>3724460.98</v>
      </c>
      <c r="AE364" s="17">
        <v>1000110.74</v>
      </c>
      <c r="AF364" s="17">
        <v>4964704.42</v>
      </c>
      <c r="AG364" s="17">
        <v>1327379.54</v>
      </c>
      <c r="AH364" s="17">
        <v>5263234.4400000004</v>
      </c>
      <c r="AI364">
        <v>109.6</v>
      </c>
      <c r="AJ364">
        <v>159.5</v>
      </c>
      <c r="AK364" s="1">
        <v>20000</v>
      </c>
      <c r="AL364" s="1">
        <v>31900</v>
      </c>
    </row>
    <row r="365" spans="1:38" x14ac:dyDescent="0.35">
      <c r="A365" t="s">
        <v>1207</v>
      </c>
      <c r="B365" t="s">
        <v>1208</v>
      </c>
      <c r="C365" s="2">
        <v>36353</v>
      </c>
      <c r="D365" s="3">
        <v>25.490410958904111</v>
      </c>
      <c r="E365" s="3" t="s">
        <v>64</v>
      </c>
      <c r="F365" s="3" t="s">
        <v>14</v>
      </c>
      <c r="G365" t="s">
        <v>1209</v>
      </c>
      <c r="H365" t="s">
        <v>353</v>
      </c>
      <c r="I365" t="s">
        <v>13</v>
      </c>
      <c r="J365" t="s">
        <v>13</v>
      </c>
      <c r="K365" s="17">
        <v>13539539.289999999</v>
      </c>
      <c r="L365" s="17">
        <v>3826452.7800000003</v>
      </c>
      <c r="M365" s="10">
        <f t="shared" si="73"/>
        <v>0.2826132188135923</v>
      </c>
      <c r="N365" s="17">
        <v>647830.24</v>
      </c>
      <c r="O365" s="17">
        <v>0</v>
      </c>
      <c r="P365" s="17">
        <v>0</v>
      </c>
      <c r="Q365" s="17">
        <f t="shared" si="81"/>
        <v>647830.24</v>
      </c>
      <c r="R365" s="10">
        <f t="shared" si="82"/>
        <v>0.169303079705063</v>
      </c>
      <c r="S365" s="9">
        <f t="shared" si="74"/>
        <v>1</v>
      </c>
      <c r="T365" s="17">
        <f t="shared" si="75"/>
        <v>459174.33360000001</v>
      </c>
      <c r="U365" s="17">
        <f t="shared" si="83"/>
        <v>-188655.90639999998</v>
      </c>
      <c r="V365" s="17" t="str">
        <f t="shared" si="84"/>
        <v>N</v>
      </c>
      <c r="W365" s="17">
        <f t="shared" si="76"/>
        <v>947767.75030000007</v>
      </c>
      <c r="X365" s="17">
        <f t="shared" si="77"/>
        <v>267851.69460000005</v>
      </c>
      <c r="Y365" s="17">
        <f t="shared" si="78"/>
        <v>48213.30502800001</v>
      </c>
      <c r="Z365" s="17">
        <f t="shared" si="85"/>
        <v>507387.63862800004</v>
      </c>
      <c r="AA365" s="17">
        <f t="shared" si="86"/>
        <v>-140442.60137199995</v>
      </c>
      <c r="AB365" s="17">
        <f t="shared" si="79"/>
        <v>2760793.276281679</v>
      </c>
      <c r="AC365" s="17">
        <f t="shared" si="80"/>
        <v>780236.67428888858</v>
      </c>
      <c r="AD365" s="17">
        <v>14926957.550000001</v>
      </c>
      <c r="AE365" s="17">
        <v>3663277.48</v>
      </c>
      <c r="AF365" s="17">
        <v>13221170.27</v>
      </c>
      <c r="AG365" s="17">
        <v>3276382.5</v>
      </c>
      <c r="AH365" s="17">
        <v>13799468.26</v>
      </c>
      <c r="AI365">
        <v>98.12</v>
      </c>
      <c r="AJ365">
        <v>0</v>
      </c>
      <c r="AK365" s="1">
        <v>20000</v>
      </c>
      <c r="AL365" s="1">
        <v>0</v>
      </c>
    </row>
    <row r="366" spans="1:38" x14ac:dyDescent="0.35">
      <c r="A366" t="s">
        <v>1210</v>
      </c>
      <c r="B366" t="s">
        <v>1211</v>
      </c>
      <c r="C366" s="2">
        <v>36094</v>
      </c>
      <c r="D366" s="3">
        <v>26.2</v>
      </c>
      <c r="E366" s="3" t="s">
        <v>64</v>
      </c>
      <c r="F366" s="3" t="s">
        <v>14</v>
      </c>
      <c r="G366" t="s">
        <v>1212</v>
      </c>
      <c r="H366" t="s">
        <v>192</v>
      </c>
      <c r="I366" t="s">
        <v>13</v>
      </c>
      <c r="J366" t="s">
        <v>13</v>
      </c>
      <c r="K366" s="17">
        <v>6580530.8399999999</v>
      </c>
      <c r="L366" s="17">
        <v>1552737.49</v>
      </c>
      <c r="M366" s="10">
        <f t="shared" si="73"/>
        <v>0.23595930598206877</v>
      </c>
      <c r="N366" s="17">
        <v>176465.09000000003</v>
      </c>
      <c r="O366" s="17">
        <v>0</v>
      </c>
      <c r="P366" s="17">
        <v>0</v>
      </c>
      <c r="Q366" s="17">
        <f t="shared" si="81"/>
        <v>176465.09000000003</v>
      </c>
      <c r="R366" s="10">
        <f t="shared" si="82"/>
        <v>0.11364772934026345</v>
      </c>
      <c r="S366" s="9">
        <f t="shared" si="74"/>
        <v>0.75</v>
      </c>
      <c r="T366" s="17">
        <f t="shared" si="75"/>
        <v>139746.37410000002</v>
      </c>
      <c r="U366" s="17">
        <f t="shared" si="83"/>
        <v>-36718.71590000001</v>
      </c>
      <c r="V366" s="17" t="str">
        <f t="shared" si="84"/>
        <v>N</v>
      </c>
      <c r="W366" s="17">
        <f t="shared" si="76"/>
        <v>460637.15880000003</v>
      </c>
      <c r="X366" s="17">
        <f t="shared" si="77"/>
        <v>108691.62430000001</v>
      </c>
      <c r="Y366" s="17">
        <f t="shared" si="78"/>
        <v>14673.369280500001</v>
      </c>
      <c r="Z366" s="17">
        <f t="shared" si="85"/>
        <v>154419.7433805</v>
      </c>
      <c r="AA366" s="17">
        <f t="shared" si="86"/>
        <v>-22045.346619500022</v>
      </c>
      <c r="AB366" s="17">
        <f t="shared" si="79"/>
        <v>519047.75434209156</v>
      </c>
      <c r="AC366" s="17">
        <f t="shared" si="80"/>
        <v>122474.14788611124</v>
      </c>
      <c r="AD366" s="17">
        <v>5190040.3099999996</v>
      </c>
      <c r="AE366" s="17">
        <v>1102514.92</v>
      </c>
      <c r="AF366" s="17">
        <v>4859847.33</v>
      </c>
      <c r="AG366" s="17">
        <v>1149507.4099999999</v>
      </c>
      <c r="AH366" s="17">
        <v>5810022.0700000003</v>
      </c>
      <c r="AI366">
        <v>113.26</v>
      </c>
      <c r="AJ366">
        <v>186.95</v>
      </c>
      <c r="AK366" s="1">
        <v>20000</v>
      </c>
      <c r="AL366" s="1">
        <v>37390</v>
      </c>
    </row>
    <row r="367" spans="1:38" x14ac:dyDescent="0.35">
      <c r="A367" t="s">
        <v>1213</v>
      </c>
      <c r="B367" t="s">
        <v>1214</v>
      </c>
      <c r="C367" s="2">
        <v>41099</v>
      </c>
      <c r="D367" s="3">
        <v>12.487671232876712</v>
      </c>
      <c r="E367" s="3" t="s">
        <v>64</v>
      </c>
      <c r="F367" s="3" t="s">
        <v>14</v>
      </c>
      <c r="G367" t="s">
        <v>1215</v>
      </c>
      <c r="H367" t="s">
        <v>1216</v>
      </c>
      <c r="I367" t="s">
        <v>13</v>
      </c>
      <c r="J367" t="s">
        <v>13</v>
      </c>
      <c r="K367" s="17">
        <v>10545825.92</v>
      </c>
      <c r="L367" s="17">
        <v>2681061.9999999995</v>
      </c>
      <c r="M367" s="10">
        <f t="shared" si="73"/>
        <v>0.25422968483818853</v>
      </c>
      <c r="N367" s="17">
        <v>448383.24000000005</v>
      </c>
      <c r="O367" s="17">
        <v>0</v>
      </c>
      <c r="P367" s="17">
        <v>902.69118749999689</v>
      </c>
      <c r="Q367" s="17">
        <f t="shared" si="81"/>
        <v>447480.54881250003</v>
      </c>
      <c r="R367" s="10">
        <f t="shared" si="82"/>
        <v>0.16690421512538692</v>
      </c>
      <c r="S367" s="9">
        <f t="shared" si="74"/>
        <v>1</v>
      </c>
      <c r="T367" s="17">
        <f t="shared" si="75"/>
        <v>321727.43999999994</v>
      </c>
      <c r="U367" s="17">
        <f t="shared" si="83"/>
        <v>-125753.10881250008</v>
      </c>
      <c r="V367" s="17" t="str">
        <f t="shared" si="84"/>
        <v>N</v>
      </c>
      <c r="W367" s="17">
        <f t="shared" si="76"/>
        <v>738207.81440000003</v>
      </c>
      <c r="X367" s="17">
        <f t="shared" si="77"/>
        <v>187674.33999999997</v>
      </c>
      <c r="Y367" s="17">
        <f t="shared" si="78"/>
        <v>33781.381199999996</v>
      </c>
      <c r="Z367" s="17">
        <f t="shared" si="85"/>
        <v>355508.82119999995</v>
      </c>
      <c r="AA367" s="17">
        <f t="shared" si="86"/>
        <v>-92874.418800000101</v>
      </c>
      <c r="AB367" s="17">
        <f t="shared" si="79"/>
        <v>2029538.7364451031</v>
      </c>
      <c r="AC367" s="17">
        <f t="shared" si="80"/>
        <v>515968.99333333393</v>
      </c>
      <c r="AD367" s="17">
        <v>12335687.08</v>
      </c>
      <c r="AE367" s="17">
        <v>2837274.64</v>
      </c>
      <c r="AF367" s="17">
        <v>13308967.4</v>
      </c>
      <c r="AG367" s="17">
        <v>3447961.6000000001</v>
      </c>
      <c r="AH367" s="17">
        <v>11296585.550000001</v>
      </c>
      <c r="AI367">
        <v>93.35</v>
      </c>
      <c r="AJ367">
        <v>0</v>
      </c>
      <c r="AK367" s="1">
        <v>20000</v>
      </c>
      <c r="AL367" s="1">
        <v>0</v>
      </c>
    </row>
    <row r="368" spans="1:38" x14ac:dyDescent="0.35">
      <c r="A368" t="s">
        <v>1217</v>
      </c>
      <c r="B368" t="s">
        <v>1218</v>
      </c>
      <c r="C368" s="2">
        <v>37469</v>
      </c>
      <c r="D368" s="3">
        <v>22.432876712328767</v>
      </c>
      <c r="E368" s="3" t="s">
        <v>64</v>
      </c>
      <c r="F368" s="3" t="s">
        <v>14</v>
      </c>
      <c r="G368" t="s">
        <v>1219</v>
      </c>
      <c r="H368" t="s">
        <v>357</v>
      </c>
      <c r="I368" t="s">
        <v>13</v>
      </c>
      <c r="J368" t="s">
        <v>13</v>
      </c>
      <c r="K368" s="17">
        <v>15715923.789999999</v>
      </c>
      <c r="L368" s="17">
        <v>3379696.23</v>
      </c>
      <c r="M368" s="10">
        <f t="shared" si="73"/>
        <v>0.21504916129400498</v>
      </c>
      <c r="N368" s="17">
        <v>401826.94</v>
      </c>
      <c r="O368" s="17">
        <v>0</v>
      </c>
      <c r="P368" s="17">
        <v>0</v>
      </c>
      <c r="Q368" s="17">
        <f t="shared" si="81"/>
        <v>401826.94</v>
      </c>
      <c r="R368" s="10">
        <f t="shared" si="82"/>
        <v>0.11889439542914187</v>
      </c>
      <c r="S368" s="9">
        <f t="shared" si="74"/>
        <v>0.75</v>
      </c>
      <c r="T368" s="17">
        <f t="shared" si="75"/>
        <v>304172.66070000001</v>
      </c>
      <c r="U368" s="17">
        <f t="shared" si="83"/>
        <v>-97654.279299999995</v>
      </c>
      <c r="V368" s="17" t="str">
        <f t="shared" si="84"/>
        <v>N</v>
      </c>
      <c r="W368" s="17">
        <f t="shared" si="76"/>
        <v>1100114.6653</v>
      </c>
      <c r="X368" s="17">
        <f t="shared" si="77"/>
        <v>236578.73610000001</v>
      </c>
      <c r="Y368" s="17">
        <f t="shared" si="78"/>
        <v>31938.1293735</v>
      </c>
      <c r="Z368" s="17">
        <f t="shared" si="85"/>
        <v>336110.79007350001</v>
      </c>
      <c r="AA368" s="17">
        <f t="shared" si="86"/>
        <v>-65716.149926499987</v>
      </c>
      <c r="AB368" s="17">
        <f t="shared" si="79"/>
        <v>1697703.5372612104</v>
      </c>
      <c r="AC368" s="17">
        <f t="shared" si="80"/>
        <v>365089.72181388881</v>
      </c>
      <c r="AD368" s="17">
        <v>16524670.68</v>
      </c>
      <c r="AE368" s="17">
        <v>3174656.82</v>
      </c>
      <c r="AF368" s="17">
        <v>14227465.390000001</v>
      </c>
      <c r="AG368" s="17">
        <v>3168208.03</v>
      </c>
      <c r="AH368" s="17">
        <v>15245435.949999999</v>
      </c>
      <c r="AI368">
        <v>103.09</v>
      </c>
      <c r="AJ368">
        <v>115.45</v>
      </c>
      <c r="AK368" s="1">
        <v>20000</v>
      </c>
      <c r="AL368" s="1">
        <v>23090</v>
      </c>
    </row>
    <row r="369" spans="1:38" x14ac:dyDescent="0.35">
      <c r="A369" t="s">
        <v>1220</v>
      </c>
      <c r="B369" t="s">
        <v>1221</v>
      </c>
      <c r="C369" s="2">
        <v>36633</v>
      </c>
      <c r="D369" s="3">
        <v>24.723287671232878</v>
      </c>
      <c r="E369" s="3" t="s">
        <v>64</v>
      </c>
      <c r="F369" s="3" t="s">
        <v>14</v>
      </c>
      <c r="G369" t="s">
        <v>1222</v>
      </c>
      <c r="H369" t="s">
        <v>497</v>
      </c>
      <c r="I369" t="s">
        <v>13</v>
      </c>
      <c r="J369" t="s">
        <v>13</v>
      </c>
      <c r="K369" s="17">
        <v>6202058.3200000003</v>
      </c>
      <c r="L369" s="17">
        <v>1311999.1500000004</v>
      </c>
      <c r="M369" s="10">
        <f t="shared" si="73"/>
        <v>0.21154253673641693</v>
      </c>
      <c r="N369" s="17">
        <v>158919.82</v>
      </c>
      <c r="O369" s="17">
        <v>0</v>
      </c>
      <c r="P369" s="17">
        <v>0</v>
      </c>
      <c r="Q369" s="17">
        <f t="shared" si="81"/>
        <v>158919.82</v>
      </c>
      <c r="R369" s="10">
        <f t="shared" si="82"/>
        <v>0.12112799006005451</v>
      </c>
      <c r="S369" s="9">
        <f t="shared" si="74"/>
        <v>0.75</v>
      </c>
      <c r="T369" s="17">
        <f t="shared" si="75"/>
        <v>118079.92350000003</v>
      </c>
      <c r="U369" s="17">
        <f t="shared" si="83"/>
        <v>-40839.896499999973</v>
      </c>
      <c r="V369" s="17" t="str">
        <f t="shared" si="84"/>
        <v>N</v>
      </c>
      <c r="W369" s="17">
        <f t="shared" si="76"/>
        <v>434144.08240000007</v>
      </c>
      <c r="X369" s="17">
        <f t="shared" si="77"/>
        <v>91839.940500000041</v>
      </c>
      <c r="Y369" s="17">
        <f t="shared" si="78"/>
        <v>12398.391967500005</v>
      </c>
      <c r="Z369" s="17">
        <f t="shared" si="85"/>
        <v>130478.31546750004</v>
      </c>
      <c r="AA369" s="17">
        <f t="shared" si="86"/>
        <v>-28441.504532499966</v>
      </c>
      <c r="AB369" s="17">
        <f t="shared" si="79"/>
        <v>746934.21451576857</v>
      </c>
      <c r="AC369" s="17">
        <f t="shared" si="80"/>
        <v>158008.3585138887</v>
      </c>
      <c r="AD369" s="17">
        <v>6587753.2599999998</v>
      </c>
      <c r="AE369" s="17">
        <v>1358977.71</v>
      </c>
      <c r="AF369" s="17">
        <v>5643636.7800000003</v>
      </c>
      <c r="AG369" s="17">
        <v>1238418.8799999999</v>
      </c>
      <c r="AH369" s="17">
        <v>6461772.0499999998</v>
      </c>
      <c r="AI369">
        <v>95.98</v>
      </c>
      <c r="AJ369">
        <v>0</v>
      </c>
      <c r="AK369" s="1">
        <v>20000</v>
      </c>
      <c r="AL369" s="1">
        <v>0</v>
      </c>
    </row>
    <row r="370" spans="1:38" x14ac:dyDescent="0.35">
      <c r="A370" t="s">
        <v>1223</v>
      </c>
      <c r="B370" t="s">
        <v>1224</v>
      </c>
      <c r="C370" s="2">
        <v>40952</v>
      </c>
      <c r="D370" s="3">
        <v>12.890410958904109</v>
      </c>
      <c r="E370" s="3" t="s">
        <v>64</v>
      </c>
      <c r="F370" s="3" t="s">
        <v>14</v>
      </c>
      <c r="G370" t="s">
        <v>1225</v>
      </c>
      <c r="H370" t="s">
        <v>96</v>
      </c>
      <c r="I370" t="s">
        <v>13</v>
      </c>
      <c r="J370" t="s">
        <v>13</v>
      </c>
      <c r="K370" s="17">
        <v>6534137.5300000003</v>
      </c>
      <c r="L370" s="17">
        <v>1791148.0000000002</v>
      </c>
      <c r="M370" s="10">
        <f t="shared" si="73"/>
        <v>0.27412156413548894</v>
      </c>
      <c r="N370" s="17">
        <v>249879.07</v>
      </c>
      <c r="O370" s="17">
        <v>0</v>
      </c>
      <c r="P370" s="17">
        <v>1824.1109377500034</v>
      </c>
      <c r="Q370" s="17">
        <f t="shared" si="81"/>
        <v>248054.95906225001</v>
      </c>
      <c r="R370" s="10">
        <f t="shared" si="82"/>
        <v>0.13848937053903418</v>
      </c>
      <c r="S370" s="9">
        <f t="shared" si="74"/>
        <v>1</v>
      </c>
      <c r="T370" s="17">
        <f t="shared" si="75"/>
        <v>214937.76</v>
      </c>
      <c r="U370" s="17">
        <f t="shared" si="83"/>
        <v>-33117.199062250002</v>
      </c>
      <c r="V370" s="17" t="str">
        <f t="shared" si="84"/>
        <v>N</v>
      </c>
      <c r="W370" s="17">
        <f t="shared" si="76"/>
        <v>457389.62710000004</v>
      </c>
      <c r="X370" s="17">
        <f t="shared" si="77"/>
        <v>125380.36000000003</v>
      </c>
      <c r="Y370" s="17">
        <f t="shared" si="78"/>
        <v>22568.464800000005</v>
      </c>
      <c r="Z370" s="17">
        <f t="shared" si="85"/>
        <v>237506.22480000003</v>
      </c>
      <c r="AA370" s="17">
        <f t="shared" si="86"/>
        <v>-12372.845199999982</v>
      </c>
      <c r="AB370" s="17">
        <f t="shared" si="79"/>
        <v>250757.46632947828</v>
      </c>
      <c r="AC370" s="17">
        <f t="shared" si="80"/>
        <v>68738.028888888788</v>
      </c>
      <c r="AD370" s="17">
        <v>7932445.6699999999</v>
      </c>
      <c r="AE370" s="17">
        <v>2035065.84</v>
      </c>
      <c r="AF370" s="17">
        <v>7457035.0599999996</v>
      </c>
      <c r="AG370" s="17">
        <v>2095845.55</v>
      </c>
      <c r="AH370" s="17">
        <v>8085253.4400000004</v>
      </c>
      <c r="AI370">
        <v>80.819999999999993</v>
      </c>
      <c r="AJ370">
        <v>0</v>
      </c>
      <c r="AK370" s="1">
        <v>20000</v>
      </c>
      <c r="AL370" s="1">
        <v>0</v>
      </c>
    </row>
    <row r="371" spans="1:38" x14ac:dyDescent="0.35">
      <c r="A371" t="s">
        <v>1226</v>
      </c>
      <c r="B371" t="s">
        <v>1227</v>
      </c>
      <c r="C371" s="2">
        <v>37557</v>
      </c>
      <c r="D371" s="3">
        <v>22.19178082191781</v>
      </c>
      <c r="E371" s="3" t="s">
        <v>64</v>
      </c>
      <c r="F371" s="3" t="s">
        <v>14</v>
      </c>
      <c r="G371" t="s">
        <v>1228</v>
      </c>
      <c r="H371" t="s">
        <v>565</v>
      </c>
      <c r="I371" t="s">
        <v>13</v>
      </c>
      <c r="J371" t="s">
        <v>13</v>
      </c>
      <c r="K371" s="17">
        <v>6034818.7699999996</v>
      </c>
      <c r="L371" s="17">
        <v>1317708.52</v>
      </c>
      <c r="M371" s="10">
        <f t="shared" si="73"/>
        <v>0.21835096797778406</v>
      </c>
      <c r="N371" s="17">
        <v>129682.03</v>
      </c>
      <c r="O371" s="17">
        <v>0</v>
      </c>
      <c r="P371" s="17">
        <v>3590.2497497999575</v>
      </c>
      <c r="Q371" s="17">
        <f t="shared" si="81"/>
        <v>126091.78025020004</v>
      </c>
      <c r="R371" s="10">
        <f t="shared" si="82"/>
        <v>9.5690191219375317E-2</v>
      </c>
      <c r="S371" s="9">
        <f t="shared" si="74"/>
        <v>0.75</v>
      </c>
      <c r="T371" s="17">
        <f t="shared" si="75"/>
        <v>118593.76679999998</v>
      </c>
      <c r="U371" s="17">
        <f t="shared" si="83"/>
        <v>-7498.0134502000583</v>
      </c>
      <c r="V371" s="17" t="str">
        <f t="shared" si="84"/>
        <v>N</v>
      </c>
      <c r="W371" s="17">
        <f t="shared" si="76"/>
        <v>422437.31390000001</v>
      </c>
      <c r="X371" s="17">
        <f t="shared" si="77"/>
        <v>92239.596400000009</v>
      </c>
      <c r="Y371" s="17">
        <f t="shared" si="78"/>
        <v>12452.345513999999</v>
      </c>
      <c r="Z371" s="17">
        <f t="shared" si="85"/>
        <v>131046.11231399998</v>
      </c>
      <c r="AA371" s="17">
        <f t="shared" si="86"/>
        <v>1364.0823139999848</v>
      </c>
      <c r="AB371" s="17">
        <f t="shared" si="79"/>
        <v>0</v>
      </c>
      <c r="AC371" s="17">
        <f t="shared" si="80"/>
        <v>0</v>
      </c>
      <c r="AD371" s="17">
        <v>6542880.2800000003</v>
      </c>
      <c r="AE371" s="17">
        <v>1245968.3600000001</v>
      </c>
      <c r="AF371" s="17">
        <v>6790862.4100000001</v>
      </c>
      <c r="AG371" s="17">
        <v>1397208.3</v>
      </c>
      <c r="AH371" s="17">
        <v>7351893.54</v>
      </c>
      <c r="AI371">
        <v>82.09</v>
      </c>
      <c r="AJ371">
        <v>0</v>
      </c>
      <c r="AK371" s="1">
        <v>20000</v>
      </c>
      <c r="AL371" s="1">
        <v>0</v>
      </c>
    </row>
    <row r="372" spans="1:38" x14ac:dyDescent="0.35">
      <c r="A372" t="s">
        <v>1229</v>
      </c>
      <c r="B372" t="s">
        <v>1230</v>
      </c>
      <c r="C372" s="2">
        <v>43619</v>
      </c>
      <c r="D372" s="3">
        <v>5.5835616438356164</v>
      </c>
      <c r="E372" s="3" t="s">
        <v>64</v>
      </c>
      <c r="F372" s="3" t="s">
        <v>14</v>
      </c>
      <c r="G372" t="s">
        <v>1231</v>
      </c>
      <c r="H372" t="s">
        <v>96</v>
      </c>
      <c r="I372" t="s">
        <v>13</v>
      </c>
      <c r="J372" t="s">
        <v>13</v>
      </c>
      <c r="K372" s="17">
        <v>4919063.49</v>
      </c>
      <c r="L372" s="17">
        <v>932987.67999999993</v>
      </c>
      <c r="M372" s="26">
        <f t="shared" si="73"/>
        <v>0.1896677450690924</v>
      </c>
      <c r="N372" s="17">
        <v>82901.530000000013</v>
      </c>
      <c r="O372" s="17">
        <v>0</v>
      </c>
      <c r="P372" s="17">
        <v>2397.8381775000016</v>
      </c>
      <c r="Q372" s="17">
        <f t="shared" si="81"/>
        <v>80503.691822500012</v>
      </c>
      <c r="R372" s="10">
        <f t="shared" si="82"/>
        <v>8.628591089487915E-2</v>
      </c>
      <c r="S372" s="9">
        <f t="shared" si="74"/>
        <v>0.75</v>
      </c>
      <c r="T372" s="17">
        <f t="shared" si="75"/>
        <v>83968.891199999998</v>
      </c>
      <c r="U372" s="17">
        <f t="shared" si="83"/>
        <v>3465.1993774999864</v>
      </c>
      <c r="V372" s="17" t="str">
        <f t="shared" si="84"/>
        <v>Y</v>
      </c>
      <c r="W372" s="17">
        <f t="shared" si="76"/>
        <v>344334.44430000003</v>
      </c>
      <c r="X372" s="17">
        <f t="shared" si="77"/>
        <v>65309.137600000002</v>
      </c>
      <c r="Y372" s="17">
        <f t="shared" si="78"/>
        <v>8816.7335759999987</v>
      </c>
      <c r="Z372" s="17">
        <f t="shared" si="85"/>
        <v>92785.624775999997</v>
      </c>
      <c r="AA372" s="17">
        <f t="shared" si="86"/>
        <v>9884.0947759999835</v>
      </c>
      <c r="AB372" s="17">
        <f t="shared" si="79"/>
        <v>0</v>
      </c>
      <c r="AC372" s="17">
        <f t="shared" si="80"/>
        <v>0</v>
      </c>
      <c r="AD372" s="17">
        <v>4543406.12</v>
      </c>
      <c r="AE372" s="17">
        <v>964500.62</v>
      </c>
      <c r="AF372" s="17">
        <v>4404684.95</v>
      </c>
      <c r="AG372" s="17">
        <v>1118243.74</v>
      </c>
      <c r="AH372" s="17">
        <v>4645012.8899999997</v>
      </c>
      <c r="AI372">
        <v>105.9</v>
      </c>
      <c r="AJ372">
        <v>131.75</v>
      </c>
      <c r="AK372" s="1">
        <v>20000</v>
      </c>
      <c r="AL372" s="1">
        <v>26350</v>
      </c>
    </row>
    <row r="373" spans="1:38" x14ac:dyDescent="0.35">
      <c r="A373" t="s">
        <v>1232</v>
      </c>
      <c r="B373" t="s">
        <v>1233</v>
      </c>
      <c r="C373" s="2">
        <v>34695</v>
      </c>
      <c r="D373" s="3">
        <v>30.032876712328768</v>
      </c>
      <c r="E373" s="3" t="s">
        <v>64</v>
      </c>
      <c r="F373" s="3" t="s">
        <v>14</v>
      </c>
      <c r="G373" t="s">
        <v>1234</v>
      </c>
      <c r="H373" t="s">
        <v>153</v>
      </c>
      <c r="I373" t="s">
        <v>13</v>
      </c>
      <c r="J373" t="s">
        <v>13</v>
      </c>
      <c r="K373" s="17">
        <v>7953121.6200000001</v>
      </c>
      <c r="L373" s="17">
        <v>2453859.3200000003</v>
      </c>
      <c r="M373" s="10">
        <f t="shared" si="73"/>
        <v>0.30854039926023413</v>
      </c>
      <c r="N373" s="17">
        <v>412068.96000000008</v>
      </c>
      <c r="O373" s="17">
        <v>0</v>
      </c>
      <c r="P373" s="17">
        <v>0</v>
      </c>
      <c r="Q373" s="17">
        <f t="shared" si="81"/>
        <v>412068.96000000008</v>
      </c>
      <c r="R373" s="10">
        <f t="shared" si="82"/>
        <v>0.16792688832707819</v>
      </c>
      <c r="S373" s="9">
        <f t="shared" si="74"/>
        <v>1.2</v>
      </c>
      <c r="T373" s="17">
        <f t="shared" si="75"/>
        <v>353355.74208000005</v>
      </c>
      <c r="U373" s="17">
        <f t="shared" si="83"/>
        <v>-58713.217920000025</v>
      </c>
      <c r="V373" s="17" t="str">
        <f t="shared" si="84"/>
        <v>N</v>
      </c>
      <c r="W373" s="17">
        <f t="shared" si="76"/>
        <v>556718.51340000005</v>
      </c>
      <c r="X373" s="17">
        <f t="shared" si="77"/>
        <v>171770.15240000002</v>
      </c>
      <c r="Y373" s="17">
        <f t="shared" si="78"/>
        <v>37102.3529184</v>
      </c>
      <c r="Z373" s="17">
        <f t="shared" si="85"/>
        <v>390458.09499840008</v>
      </c>
      <c r="AA373" s="17">
        <f t="shared" si="86"/>
        <v>-21610.865001600003</v>
      </c>
      <c r="AB373" s="17">
        <f t="shared" si="79"/>
        <v>389123.63310561731</v>
      </c>
      <c r="AC373" s="17">
        <f t="shared" si="80"/>
        <v>120060.36112000002</v>
      </c>
      <c r="AD373" s="17">
        <v>8939057.5299999993</v>
      </c>
      <c r="AE373" s="17">
        <v>2943077.46</v>
      </c>
      <c r="AF373" s="17">
        <v>8700880.3000000007</v>
      </c>
      <c r="AG373" s="17">
        <v>2979016.23</v>
      </c>
      <c r="AH373" s="17">
        <v>9154973.2599999998</v>
      </c>
      <c r="AI373">
        <v>86.87</v>
      </c>
      <c r="AJ373">
        <v>0</v>
      </c>
      <c r="AK373" s="1">
        <v>20000</v>
      </c>
      <c r="AL373" s="1">
        <v>0</v>
      </c>
    </row>
    <row r="374" spans="1:38" x14ac:dyDescent="0.35">
      <c r="A374" t="s">
        <v>1235</v>
      </c>
      <c r="B374" t="s">
        <v>1236</v>
      </c>
      <c r="C374" s="2">
        <v>31852</v>
      </c>
      <c r="D374" s="3">
        <v>37.821917808219176</v>
      </c>
      <c r="E374" s="3" t="s">
        <v>64</v>
      </c>
      <c r="F374" s="3" t="s">
        <v>14</v>
      </c>
      <c r="G374" t="s">
        <v>1237</v>
      </c>
      <c r="H374" t="s">
        <v>216</v>
      </c>
      <c r="I374" t="s">
        <v>13</v>
      </c>
      <c r="J374" t="s">
        <v>13</v>
      </c>
      <c r="K374" s="17">
        <v>4843631.45</v>
      </c>
      <c r="L374" s="17">
        <v>1194938.4500000002</v>
      </c>
      <c r="M374" s="10">
        <f t="shared" si="73"/>
        <v>0.24670300833891895</v>
      </c>
      <c r="N374" s="17">
        <v>134214.65999999997</v>
      </c>
      <c r="O374" s="17">
        <v>0</v>
      </c>
      <c r="P374" s="17">
        <v>2547.0294288337464</v>
      </c>
      <c r="Q374" s="17">
        <f t="shared" si="81"/>
        <v>131667.63057116623</v>
      </c>
      <c r="R374" s="10">
        <f t="shared" si="82"/>
        <v>0.11018779299566953</v>
      </c>
      <c r="S374" s="9">
        <f t="shared" si="74"/>
        <v>1</v>
      </c>
      <c r="T374" s="17">
        <f t="shared" si="75"/>
        <v>143392.61400000003</v>
      </c>
      <c r="U374" s="17">
        <f t="shared" si="83"/>
        <v>11724.983428833802</v>
      </c>
      <c r="V374" s="17" t="str">
        <f t="shared" si="84"/>
        <v>Y</v>
      </c>
      <c r="W374" s="17">
        <f t="shared" si="76"/>
        <v>339054.20150000002</v>
      </c>
      <c r="X374" s="17">
        <f t="shared" si="77"/>
        <v>83645.691500000015</v>
      </c>
      <c r="Y374" s="17">
        <f t="shared" si="78"/>
        <v>15056.224470000003</v>
      </c>
      <c r="Z374" s="17">
        <f t="shared" si="85"/>
        <v>158448.83847000005</v>
      </c>
      <c r="AA374" s="17">
        <f t="shared" si="86"/>
        <v>24234.178470000072</v>
      </c>
      <c r="AB374" s="17">
        <f t="shared" si="79"/>
        <v>0</v>
      </c>
      <c r="AC374" s="17">
        <f t="shared" si="80"/>
        <v>0</v>
      </c>
      <c r="AD374" s="17">
        <v>6100255.8799999999</v>
      </c>
      <c r="AE374" s="17">
        <v>1434049.98</v>
      </c>
      <c r="AF374" s="17">
        <v>4298017.63</v>
      </c>
      <c r="AG374" s="17">
        <v>1093372.8500000001</v>
      </c>
      <c r="AH374" s="17">
        <v>4565016.8</v>
      </c>
      <c r="AI374">
        <v>106.1</v>
      </c>
      <c r="AJ374">
        <v>133.25</v>
      </c>
      <c r="AK374" s="1">
        <v>20000</v>
      </c>
      <c r="AL374" s="1">
        <v>26650</v>
      </c>
    </row>
    <row r="375" spans="1:38" x14ac:dyDescent="0.35">
      <c r="A375" t="s">
        <v>1238</v>
      </c>
      <c r="B375" t="s">
        <v>1239</v>
      </c>
      <c r="C375" s="2">
        <v>39006</v>
      </c>
      <c r="D375" s="3">
        <v>18.221917808219178</v>
      </c>
      <c r="E375" s="3" t="s">
        <v>64</v>
      </c>
      <c r="F375" s="3" t="s">
        <v>14</v>
      </c>
      <c r="G375" t="s">
        <v>1240</v>
      </c>
      <c r="H375" t="s">
        <v>104</v>
      </c>
      <c r="I375" t="s">
        <v>13</v>
      </c>
      <c r="J375" t="s">
        <v>13</v>
      </c>
      <c r="K375" s="17">
        <v>10840207.140000001</v>
      </c>
      <c r="L375" s="17">
        <v>2196226.6399999997</v>
      </c>
      <c r="M375" s="10">
        <f t="shared" si="73"/>
        <v>0.20260006212390511</v>
      </c>
      <c r="N375" s="17">
        <v>213631.40000000002</v>
      </c>
      <c r="O375" s="17">
        <v>0</v>
      </c>
      <c r="P375" s="17">
        <v>0</v>
      </c>
      <c r="Q375" s="17">
        <f t="shared" si="81"/>
        <v>213631.40000000002</v>
      </c>
      <c r="R375" s="10">
        <f t="shared" si="82"/>
        <v>9.7272019248432415E-2</v>
      </c>
      <c r="S375" s="9">
        <f t="shared" si="74"/>
        <v>0.75</v>
      </c>
      <c r="T375" s="17">
        <f t="shared" si="75"/>
        <v>197660.39759999997</v>
      </c>
      <c r="U375" s="17">
        <f t="shared" si="83"/>
        <v>-15971.002400000056</v>
      </c>
      <c r="V375" s="17" t="str">
        <f t="shared" si="84"/>
        <v>N</v>
      </c>
      <c r="W375" s="17">
        <f t="shared" si="76"/>
        <v>758814.49980000011</v>
      </c>
      <c r="X375" s="17">
        <f t="shared" si="77"/>
        <v>153735.86480000001</v>
      </c>
      <c r="Y375" s="17">
        <f t="shared" si="78"/>
        <v>20754.341748000003</v>
      </c>
      <c r="Z375" s="17">
        <f t="shared" si="85"/>
        <v>218414.73934799997</v>
      </c>
      <c r="AA375" s="17">
        <f t="shared" si="86"/>
        <v>4783.3393479999504</v>
      </c>
      <c r="AB375" s="17">
        <f t="shared" si="79"/>
        <v>0</v>
      </c>
      <c r="AC375" s="17">
        <f t="shared" si="80"/>
        <v>0</v>
      </c>
      <c r="AD375" s="17">
        <v>18965290.740000002</v>
      </c>
      <c r="AE375" s="17">
        <v>4401812.38</v>
      </c>
      <c r="AF375" s="17">
        <v>13438642.119999999</v>
      </c>
      <c r="AG375" s="17">
        <v>2904103.58</v>
      </c>
      <c r="AH375" s="17">
        <v>11615122.9</v>
      </c>
      <c r="AI375">
        <v>93.33</v>
      </c>
      <c r="AJ375">
        <v>0</v>
      </c>
      <c r="AK375" s="1">
        <v>20000</v>
      </c>
      <c r="AL375" s="1">
        <v>0</v>
      </c>
    </row>
    <row r="376" spans="1:38" x14ac:dyDescent="0.35">
      <c r="A376" t="s">
        <v>1241</v>
      </c>
      <c r="B376" t="s">
        <v>1242</v>
      </c>
      <c r="C376" s="2">
        <v>44217</v>
      </c>
      <c r="D376" s="3">
        <v>3.9452054794520546</v>
      </c>
      <c r="E376" s="3" t="s">
        <v>64</v>
      </c>
      <c r="F376" s="3" t="s">
        <v>14</v>
      </c>
      <c r="G376" t="s">
        <v>1243</v>
      </c>
      <c r="H376" t="s">
        <v>304</v>
      </c>
      <c r="I376" t="s">
        <v>13</v>
      </c>
      <c r="J376" t="s">
        <v>13</v>
      </c>
      <c r="K376" s="17">
        <v>5443934.8899999997</v>
      </c>
      <c r="L376" s="17">
        <v>1219480.6299999999</v>
      </c>
      <c r="M376" s="10">
        <f t="shared" si="73"/>
        <v>0.22400720336315411</v>
      </c>
      <c r="N376" s="17">
        <v>116451.61</v>
      </c>
      <c r="O376" s="17">
        <v>0</v>
      </c>
      <c r="P376" s="17">
        <v>3643.0593107249879</v>
      </c>
      <c r="Q376" s="17">
        <f t="shared" si="81"/>
        <v>112808.55068927501</v>
      </c>
      <c r="R376" s="10">
        <f t="shared" si="82"/>
        <v>9.2505405919629094E-2</v>
      </c>
      <c r="S376" s="9">
        <f t="shared" si="74"/>
        <v>0.75</v>
      </c>
      <c r="T376" s="17">
        <f t="shared" si="75"/>
        <v>109753.2567</v>
      </c>
      <c r="U376" s="17">
        <f t="shared" si="83"/>
        <v>-3055.2939892750146</v>
      </c>
      <c r="V376" s="17" t="str">
        <f t="shared" si="84"/>
        <v>N</v>
      </c>
      <c r="W376" s="17">
        <f t="shared" si="76"/>
        <v>381075.4423</v>
      </c>
      <c r="X376" s="17">
        <f t="shared" si="77"/>
        <v>85363.64409999999</v>
      </c>
      <c r="Y376" s="17">
        <f t="shared" si="78"/>
        <v>11524.091953499999</v>
      </c>
      <c r="Z376" s="17">
        <f t="shared" si="85"/>
        <v>121277.3486535</v>
      </c>
      <c r="AA376" s="17">
        <f t="shared" si="86"/>
        <v>4825.7386534999969</v>
      </c>
      <c r="AB376" s="17">
        <f t="shared" si="79"/>
        <v>0</v>
      </c>
      <c r="AC376" s="17">
        <f t="shared" si="80"/>
        <v>0</v>
      </c>
      <c r="AD376" s="17">
        <v>6510011</v>
      </c>
      <c r="AE376" s="17">
        <v>1225912.79</v>
      </c>
      <c r="AF376" s="17">
        <v>7603236.79</v>
      </c>
      <c r="AG376" s="17">
        <v>1406513.2</v>
      </c>
      <c r="AH376" s="17">
        <v>5137030.49</v>
      </c>
      <c r="AI376">
        <v>105.97</v>
      </c>
      <c r="AJ376">
        <v>132.28</v>
      </c>
      <c r="AK376" s="1">
        <v>20000</v>
      </c>
      <c r="AL376" s="1">
        <v>26455</v>
      </c>
    </row>
    <row r="377" spans="1:38" x14ac:dyDescent="0.35">
      <c r="A377" t="s">
        <v>1244</v>
      </c>
      <c r="B377" t="s">
        <v>1245</v>
      </c>
      <c r="C377" s="2">
        <v>38930</v>
      </c>
      <c r="D377" s="3">
        <v>18.43013698630137</v>
      </c>
      <c r="E377" s="3" t="s">
        <v>64</v>
      </c>
      <c r="F377" s="3" t="s">
        <v>14</v>
      </c>
      <c r="G377" t="s">
        <v>1246</v>
      </c>
      <c r="H377" t="s">
        <v>160</v>
      </c>
      <c r="I377" t="s">
        <v>13</v>
      </c>
      <c r="J377" t="s">
        <v>13</v>
      </c>
      <c r="K377" s="17">
        <v>3767481.45</v>
      </c>
      <c r="L377" s="17">
        <v>1085268.0900000001</v>
      </c>
      <c r="M377" s="10">
        <f t="shared" si="73"/>
        <v>0.28806195980075761</v>
      </c>
      <c r="N377" s="17">
        <v>139323.60999999999</v>
      </c>
      <c r="O377" s="17">
        <v>0</v>
      </c>
      <c r="P377" s="17">
        <v>2594.8139841000011</v>
      </c>
      <c r="Q377" s="17">
        <f t="shared" si="81"/>
        <v>136728.79601589998</v>
      </c>
      <c r="R377" s="10">
        <f t="shared" si="82"/>
        <v>0.12598619389601695</v>
      </c>
      <c r="S377" s="9">
        <f t="shared" si="74"/>
        <v>1</v>
      </c>
      <c r="T377" s="17">
        <f t="shared" si="75"/>
        <v>130232.17080000001</v>
      </c>
      <c r="U377" s="17">
        <f t="shared" si="83"/>
        <v>-6496.6252158999705</v>
      </c>
      <c r="V377" s="17" t="str">
        <f t="shared" si="84"/>
        <v>N</v>
      </c>
      <c r="W377" s="17">
        <f t="shared" si="76"/>
        <v>263723.70150000002</v>
      </c>
      <c r="X377" s="17">
        <f t="shared" si="77"/>
        <v>75968.766300000003</v>
      </c>
      <c r="Y377" s="17">
        <f t="shared" si="78"/>
        <v>13674.377934</v>
      </c>
      <c r="Z377" s="17">
        <f t="shared" si="85"/>
        <v>143906.54873400001</v>
      </c>
      <c r="AA377" s="17">
        <f t="shared" si="86"/>
        <v>4582.9387340000249</v>
      </c>
      <c r="AB377" s="17">
        <f t="shared" si="79"/>
        <v>0</v>
      </c>
      <c r="AC377" s="17">
        <f t="shared" si="80"/>
        <v>0</v>
      </c>
      <c r="AD377" s="17">
        <v>8267069.75</v>
      </c>
      <c r="AE377" s="17">
        <v>2097881.65</v>
      </c>
      <c r="AF377" s="17">
        <v>6793304.3300000001</v>
      </c>
      <c r="AG377" s="17">
        <v>1876460.35</v>
      </c>
      <c r="AH377" s="17">
        <v>8017685.46</v>
      </c>
      <c r="AI377">
        <v>46.99</v>
      </c>
      <c r="AJ377">
        <v>0</v>
      </c>
      <c r="AK377" s="1">
        <v>20000</v>
      </c>
      <c r="AL377" s="1">
        <v>0</v>
      </c>
    </row>
    <row r="378" spans="1:38" x14ac:dyDescent="0.35">
      <c r="A378" t="s">
        <v>1247</v>
      </c>
      <c r="B378" t="s">
        <v>1248</v>
      </c>
      <c r="C378" s="2">
        <v>42417</v>
      </c>
      <c r="D378" s="3">
        <v>8.8767123287671232</v>
      </c>
      <c r="E378" s="3" t="s">
        <v>64</v>
      </c>
      <c r="F378" s="3" t="s">
        <v>14</v>
      </c>
      <c r="G378" t="s">
        <v>1249</v>
      </c>
      <c r="H378" t="s">
        <v>388</v>
      </c>
      <c r="I378" t="s">
        <v>13</v>
      </c>
      <c r="J378" t="s">
        <v>13</v>
      </c>
      <c r="K378" s="17">
        <v>4847286.84</v>
      </c>
      <c r="L378" s="17">
        <v>833893.29999999993</v>
      </c>
      <c r="M378" s="26">
        <f t="shared" si="73"/>
        <v>0.17203300063010094</v>
      </c>
      <c r="N378" s="17">
        <v>59750.36</v>
      </c>
      <c r="O378" s="17">
        <v>0</v>
      </c>
      <c r="P378" s="17">
        <v>1445.4706252499964</v>
      </c>
      <c r="Q378" s="17">
        <f t="shared" si="81"/>
        <v>58304.889374750004</v>
      </c>
      <c r="R378" s="10">
        <f t="shared" si="82"/>
        <v>6.9918884556033734E-2</v>
      </c>
      <c r="S378" s="9">
        <f t="shared" si="74"/>
        <v>0.75</v>
      </c>
      <c r="T378" s="17">
        <f t="shared" si="75"/>
        <v>75050.396999999983</v>
      </c>
      <c r="U378" s="17">
        <f t="shared" si="83"/>
        <v>16745.507625249978</v>
      </c>
      <c r="V378" s="17" t="str">
        <f t="shared" si="84"/>
        <v>Y</v>
      </c>
      <c r="W378" s="17">
        <f t="shared" si="76"/>
        <v>339310.07880000002</v>
      </c>
      <c r="X378" s="17">
        <f t="shared" si="77"/>
        <v>58372.531000000003</v>
      </c>
      <c r="Y378" s="17">
        <f t="shared" si="78"/>
        <v>7880.2916849999992</v>
      </c>
      <c r="Z378" s="17">
        <f t="shared" si="85"/>
        <v>82930.688684999986</v>
      </c>
      <c r="AA378" s="17">
        <f t="shared" si="86"/>
        <v>23180.328684999986</v>
      </c>
      <c r="AB378" s="17">
        <f t="shared" si="79"/>
        <v>0</v>
      </c>
      <c r="AC378" s="17">
        <f t="shared" si="80"/>
        <v>0</v>
      </c>
      <c r="AD378" s="17">
        <v>5951555.2199999997</v>
      </c>
      <c r="AE378" s="17">
        <v>1275167.3899999999</v>
      </c>
      <c r="AF378" s="17">
        <v>4588263.28</v>
      </c>
      <c r="AG378" s="17">
        <v>1039242.33</v>
      </c>
      <c r="AH378" s="17">
        <v>4875838.93</v>
      </c>
      <c r="AI378">
        <v>99.41</v>
      </c>
      <c r="AJ378">
        <v>0</v>
      </c>
      <c r="AK378" s="1">
        <v>20000</v>
      </c>
      <c r="AL378" s="1">
        <v>0</v>
      </c>
    </row>
    <row r="379" spans="1:38" x14ac:dyDescent="0.35">
      <c r="A379" t="s">
        <v>1250</v>
      </c>
      <c r="B379" t="s">
        <v>1251</v>
      </c>
      <c r="C379" s="2">
        <v>42198</v>
      </c>
      <c r="D379" s="3">
        <v>9.4767123287671229</v>
      </c>
      <c r="E379" s="3" t="s">
        <v>64</v>
      </c>
      <c r="F379" s="3" t="s">
        <v>14</v>
      </c>
      <c r="G379" t="s">
        <v>1252</v>
      </c>
      <c r="H379" t="s">
        <v>400</v>
      </c>
      <c r="I379" t="s">
        <v>13</v>
      </c>
      <c r="J379" t="s">
        <v>13</v>
      </c>
      <c r="K379" s="17">
        <v>8696487.1699999999</v>
      </c>
      <c r="L379" s="17">
        <v>2010717.54</v>
      </c>
      <c r="M379" s="10">
        <f t="shared" si="73"/>
        <v>0.23121031523352434</v>
      </c>
      <c r="N379" s="17">
        <v>279069.62</v>
      </c>
      <c r="O379" s="17">
        <v>0</v>
      </c>
      <c r="P379" s="17">
        <v>0</v>
      </c>
      <c r="Q379" s="17">
        <f t="shared" si="81"/>
        <v>279069.62</v>
      </c>
      <c r="R379" s="10">
        <f t="shared" si="82"/>
        <v>0.13879106062803828</v>
      </c>
      <c r="S379" s="9">
        <f t="shared" si="74"/>
        <v>0.75</v>
      </c>
      <c r="T379" s="17">
        <f t="shared" si="75"/>
        <v>180964.57860000001</v>
      </c>
      <c r="U379" s="17">
        <f t="shared" si="83"/>
        <v>-98105.041399999987</v>
      </c>
      <c r="V379" s="17" t="str">
        <f t="shared" si="84"/>
        <v>N</v>
      </c>
      <c r="W379" s="17">
        <f t="shared" si="76"/>
        <v>608754.10190000001</v>
      </c>
      <c r="X379" s="17">
        <f t="shared" si="77"/>
        <v>140750.22779999999</v>
      </c>
      <c r="Y379" s="17">
        <f t="shared" si="78"/>
        <v>19001.280752999999</v>
      </c>
      <c r="Z379" s="17">
        <f t="shared" si="85"/>
        <v>199965.85935300001</v>
      </c>
      <c r="AA379" s="17">
        <f t="shared" si="86"/>
        <v>-79103.760646999988</v>
      </c>
      <c r="AB379" s="17">
        <f t="shared" si="79"/>
        <v>1900716.8278107061</v>
      </c>
      <c r="AC379" s="17">
        <f t="shared" si="80"/>
        <v>439465.33692777774</v>
      </c>
      <c r="AD379" s="17">
        <v>7516950.8399999999</v>
      </c>
      <c r="AE379" s="17">
        <v>1627986.01</v>
      </c>
      <c r="AF379" s="17">
        <v>7831828.79</v>
      </c>
      <c r="AG379" s="17">
        <v>1735014.44</v>
      </c>
      <c r="AH379" s="17">
        <v>7940548.9000000004</v>
      </c>
      <c r="AI379">
        <v>109.52</v>
      </c>
      <c r="AJ379">
        <v>158.9</v>
      </c>
      <c r="AK379" s="1">
        <v>20000</v>
      </c>
      <c r="AL379" s="1">
        <v>31780</v>
      </c>
    </row>
    <row r="380" spans="1:38" x14ac:dyDescent="0.35">
      <c r="A380" t="s">
        <v>1253</v>
      </c>
      <c r="B380" t="s">
        <v>1254</v>
      </c>
      <c r="C380" s="2">
        <v>35247</v>
      </c>
      <c r="D380" s="3">
        <v>28.520547945205479</v>
      </c>
      <c r="E380" s="3" t="s">
        <v>64</v>
      </c>
      <c r="F380" s="3" t="s">
        <v>14</v>
      </c>
      <c r="G380" t="s">
        <v>1255</v>
      </c>
      <c r="H380" t="s">
        <v>330</v>
      </c>
      <c r="I380" t="s">
        <v>13</v>
      </c>
      <c r="J380" t="s">
        <v>13</v>
      </c>
      <c r="K380" s="17">
        <v>7244728.6900000004</v>
      </c>
      <c r="L380" s="17">
        <v>2205533.9399999995</v>
      </c>
      <c r="M380" s="10">
        <f t="shared" si="73"/>
        <v>0.30443292418173351</v>
      </c>
      <c r="N380" s="17">
        <v>369764.75</v>
      </c>
      <c r="O380" s="17">
        <v>0</v>
      </c>
      <c r="P380" s="17">
        <v>1417.3266903000185</v>
      </c>
      <c r="Q380" s="17">
        <f t="shared" si="81"/>
        <v>368347.42330969998</v>
      </c>
      <c r="R380" s="10">
        <f t="shared" si="82"/>
        <v>0.16701054408153884</v>
      </c>
      <c r="S380" s="9">
        <f t="shared" si="74"/>
        <v>1.2</v>
      </c>
      <c r="T380" s="17">
        <f t="shared" si="75"/>
        <v>317596.88735999988</v>
      </c>
      <c r="U380" s="17">
        <f t="shared" si="83"/>
        <v>-50750.535949700105</v>
      </c>
      <c r="V380" s="17" t="str">
        <f t="shared" si="84"/>
        <v>N</v>
      </c>
      <c r="W380" s="17">
        <f t="shared" si="76"/>
        <v>507131.0083000001</v>
      </c>
      <c r="X380" s="17">
        <f t="shared" si="77"/>
        <v>154387.37580000001</v>
      </c>
      <c r="Y380" s="17">
        <f t="shared" si="78"/>
        <v>33347.673172800001</v>
      </c>
      <c r="Z380" s="17">
        <f t="shared" si="85"/>
        <v>350944.56053279986</v>
      </c>
      <c r="AA380" s="17">
        <f t="shared" si="86"/>
        <v>-18820.189467200136</v>
      </c>
      <c r="AB380" s="17">
        <f t="shared" si="79"/>
        <v>343447.11049944133</v>
      </c>
      <c r="AC380" s="17">
        <f t="shared" si="80"/>
        <v>104556.60815111187</v>
      </c>
      <c r="AD380" s="17">
        <v>10674177.5</v>
      </c>
      <c r="AE380" s="17">
        <v>2952742.22</v>
      </c>
      <c r="AF380" s="17">
        <v>8189224.5199999996</v>
      </c>
      <c r="AG380" s="17">
        <v>2471254.14</v>
      </c>
      <c r="AH380" s="17">
        <v>8727017.5700000003</v>
      </c>
      <c r="AI380">
        <v>83.01</v>
      </c>
      <c r="AJ380">
        <v>0</v>
      </c>
      <c r="AK380" s="1">
        <v>20000</v>
      </c>
      <c r="AL380" s="1">
        <v>0</v>
      </c>
    </row>
    <row r="381" spans="1:38" x14ac:dyDescent="0.35">
      <c r="A381" t="s">
        <v>1256</v>
      </c>
      <c r="B381" t="s">
        <v>1257</v>
      </c>
      <c r="C381" s="2">
        <v>34322</v>
      </c>
      <c r="D381" s="3">
        <v>31.054794520547944</v>
      </c>
      <c r="E381" s="3" t="s">
        <v>64</v>
      </c>
      <c r="F381" s="3" t="s">
        <v>14</v>
      </c>
      <c r="G381" t="s">
        <v>1258</v>
      </c>
      <c r="H381" t="s">
        <v>330</v>
      </c>
      <c r="I381" t="s">
        <v>13</v>
      </c>
      <c r="J381" t="s">
        <v>13</v>
      </c>
      <c r="K381" s="17">
        <v>9441816.6600000001</v>
      </c>
      <c r="L381" s="17">
        <v>2725933.7199999997</v>
      </c>
      <c r="M381" s="10">
        <f t="shared" si="73"/>
        <v>0.28870860536281584</v>
      </c>
      <c r="N381" s="17">
        <v>472451.79000000004</v>
      </c>
      <c r="O381" s="17">
        <v>0</v>
      </c>
      <c r="P381" s="17">
        <v>0</v>
      </c>
      <c r="Q381" s="17">
        <f t="shared" si="81"/>
        <v>472451.79000000004</v>
      </c>
      <c r="R381" s="10">
        <f t="shared" si="82"/>
        <v>0.173317416536452</v>
      </c>
      <c r="S381" s="9">
        <f t="shared" si="74"/>
        <v>1</v>
      </c>
      <c r="T381" s="17">
        <f t="shared" si="75"/>
        <v>327112.04639999993</v>
      </c>
      <c r="U381" s="17">
        <f t="shared" si="83"/>
        <v>-145339.7436000001</v>
      </c>
      <c r="V381" s="17" t="str">
        <f t="shared" si="84"/>
        <v>N</v>
      </c>
      <c r="W381" s="17">
        <f t="shared" si="76"/>
        <v>660927.16620000009</v>
      </c>
      <c r="X381" s="17">
        <f t="shared" si="77"/>
        <v>190815.36040000003</v>
      </c>
      <c r="Y381" s="17">
        <f t="shared" si="78"/>
        <v>34346.764872000007</v>
      </c>
      <c r="Z381" s="17">
        <f t="shared" si="85"/>
        <v>361458.81127199996</v>
      </c>
      <c r="AA381" s="17">
        <f t="shared" si="86"/>
        <v>-110992.97872800007</v>
      </c>
      <c r="AB381" s="17">
        <f t="shared" si="79"/>
        <v>2135813.2322557326</v>
      </c>
      <c r="AC381" s="17">
        <f t="shared" si="80"/>
        <v>616627.65960000048</v>
      </c>
      <c r="AD381" s="17">
        <v>11422177.92</v>
      </c>
      <c r="AE381" s="17">
        <v>3507472.7</v>
      </c>
      <c r="AF381" s="17">
        <v>11452978.43</v>
      </c>
      <c r="AG381" s="17">
        <v>3606943.87</v>
      </c>
      <c r="AH381" s="17">
        <v>12254073.029999999</v>
      </c>
      <c r="AI381">
        <v>77.05</v>
      </c>
      <c r="AJ381">
        <v>0</v>
      </c>
      <c r="AK381" s="1">
        <v>20000</v>
      </c>
      <c r="AL381" s="1">
        <v>0</v>
      </c>
    </row>
    <row r="382" spans="1:38" x14ac:dyDescent="0.35">
      <c r="A382" t="s">
        <v>1259</v>
      </c>
      <c r="B382" t="s">
        <v>1260</v>
      </c>
      <c r="C382" s="2">
        <v>41089</v>
      </c>
      <c r="D382" s="3">
        <v>12.515068493150684</v>
      </c>
      <c r="E382" s="3" t="s">
        <v>64</v>
      </c>
      <c r="F382" s="3" t="s">
        <v>14</v>
      </c>
      <c r="G382" t="s">
        <v>1261</v>
      </c>
      <c r="H382" t="s">
        <v>192</v>
      </c>
      <c r="I382" t="s">
        <v>13</v>
      </c>
      <c r="J382" t="s">
        <v>13</v>
      </c>
      <c r="K382" s="17">
        <v>5263825.1500000004</v>
      </c>
      <c r="L382" s="17">
        <v>1753447.49</v>
      </c>
      <c r="M382" s="10">
        <f t="shared" si="73"/>
        <v>0.33311279155995521</v>
      </c>
      <c r="N382" s="17">
        <v>271119.99</v>
      </c>
      <c r="O382" s="17">
        <v>0</v>
      </c>
      <c r="P382" s="17">
        <v>3045.8179133250087</v>
      </c>
      <c r="Q382" s="17">
        <f t="shared" si="81"/>
        <v>268074.17208667495</v>
      </c>
      <c r="R382" s="10">
        <f t="shared" si="82"/>
        <v>0.15288406046688913</v>
      </c>
      <c r="S382" s="9">
        <f t="shared" si="74"/>
        <v>1.2</v>
      </c>
      <c r="T382" s="17">
        <f t="shared" si="75"/>
        <v>252496.43855999998</v>
      </c>
      <c r="U382" s="17">
        <f t="shared" si="83"/>
        <v>-15577.733526674972</v>
      </c>
      <c r="V382" s="17" t="str">
        <f t="shared" si="84"/>
        <v>N</v>
      </c>
      <c r="W382" s="17">
        <f t="shared" si="76"/>
        <v>368467.76050000003</v>
      </c>
      <c r="X382" s="17">
        <f t="shared" si="77"/>
        <v>122741.32430000001</v>
      </c>
      <c r="Y382" s="17">
        <f t="shared" si="78"/>
        <v>26512.126048800001</v>
      </c>
      <c r="Z382" s="17">
        <f t="shared" si="85"/>
        <v>279008.56460879999</v>
      </c>
      <c r="AA382" s="17">
        <f t="shared" si="86"/>
        <v>7888.5746088000014</v>
      </c>
      <c r="AB382" s="17">
        <f t="shared" si="79"/>
        <v>0</v>
      </c>
      <c r="AC382" s="17">
        <f t="shared" si="80"/>
        <v>0</v>
      </c>
      <c r="AD382" s="17">
        <v>4794898.83</v>
      </c>
      <c r="AE382" s="17">
        <v>1541429.36</v>
      </c>
      <c r="AF382" s="17">
        <v>4813028</v>
      </c>
      <c r="AG382" s="17">
        <v>1667997.6</v>
      </c>
      <c r="AH382" s="17">
        <v>5190021.1399999997</v>
      </c>
      <c r="AI382">
        <v>101.42</v>
      </c>
      <c r="AJ382">
        <v>107.1</v>
      </c>
      <c r="AK382" s="1">
        <v>20000</v>
      </c>
      <c r="AL382" s="1">
        <v>21420</v>
      </c>
    </row>
    <row r="383" spans="1:38" x14ac:dyDescent="0.35">
      <c r="A383" t="s">
        <v>1262</v>
      </c>
      <c r="B383" t="s">
        <v>1263</v>
      </c>
      <c r="C383" s="2">
        <v>35828</v>
      </c>
      <c r="D383" s="3">
        <v>26.92876712328767</v>
      </c>
      <c r="E383" s="3" t="s">
        <v>64</v>
      </c>
      <c r="F383" s="3" t="s">
        <v>14</v>
      </c>
      <c r="G383" t="s">
        <v>1264</v>
      </c>
      <c r="H383" t="s">
        <v>85</v>
      </c>
      <c r="I383" t="s">
        <v>13</v>
      </c>
      <c r="J383" t="s">
        <v>13</v>
      </c>
      <c r="K383" s="17">
        <v>5272648.22</v>
      </c>
      <c r="L383" s="17">
        <v>1350099.35</v>
      </c>
      <c r="M383" s="10">
        <f t="shared" si="73"/>
        <v>0.25605716400325301</v>
      </c>
      <c r="N383" s="17">
        <v>164853.9</v>
      </c>
      <c r="O383" s="17">
        <v>0</v>
      </c>
      <c r="P383" s="17">
        <v>4296.6924028199574</v>
      </c>
      <c r="Q383" s="17">
        <f t="shared" si="81"/>
        <v>160557.20759718004</v>
      </c>
      <c r="R383" s="10">
        <f t="shared" si="82"/>
        <v>0.11892251307074551</v>
      </c>
      <c r="S383" s="9">
        <f t="shared" si="74"/>
        <v>1</v>
      </c>
      <c r="T383" s="17">
        <f t="shared" si="75"/>
        <v>162011.92199999999</v>
      </c>
      <c r="U383" s="17">
        <f t="shared" si="83"/>
        <v>1454.7144028199546</v>
      </c>
      <c r="V383" s="17" t="str">
        <f t="shared" si="84"/>
        <v>Y</v>
      </c>
      <c r="W383" s="17">
        <f t="shared" si="76"/>
        <v>369085.37540000002</v>
      </c>
      <c r="X383" s="17">
        <f t="shared" si="77"/>
        <v>94506.954500000007</v>
      </c>
      <c r="Y383" s="17">
        <f t="shared" si="78"/>
        <v>17011.251810000002</v>
      </c>
      <c r="Z383" s="17">
        <f t="shared" si="85"/>
        <v>179023.17381000001</v>
      </c>
      <c r="AA383" s="17">
        <f t="shared" si="86"/>
        <v>14169.273810000013</v>
      </c>
      <c r="AB383" s="17">
        <f t="shared" si="79"/>
        <v>0</v>
      </c>
      <c r="AC383" s="17">
        <f t="shared" si="80"/>
        <v>0</v>
      </c>
      <c r="AD383" s="17">
        <v>5045749.5599999996</v>
      </c>
      <c r="AE383" s="17">
        <v>1263744.1599999999</v>
      </c>
      <c r="AF383" s="17">
        <v>4672276.95</v>
      </c>
      <c r="AG383" s="17">
        <v>1215420.1100000001</v>
      </c>
      <c r="AH383" s="17">
        <v>4880317.21</v>
      </c>
      <c r="AI383">
        <v>108.04</v>
      </c>
      <c r="AJ383">
        <v>147.80000000000001</v>
      </c>
      <c r="AK383" s="1">
        <v>20000</v>
      </c>
      <c r="AL383" s="1">
        <v>29560</v>
      </c>
    </row>
    <row r="384" spans="1:38" x14ac:dyDescent="0.35">
      <c r="A384" t="s">
        <v>1265</v>
      </c>
      <c r="B384" t="s">
        <v>1266</v>
      </c>
      <c r="C384" s="2">
        <v>39349</v>
      </c>
      <c r="D384" s="3">
        <v>17.282191780821918</v>
      </c>
      <c r="E384" s="3" t="s">
        <v>64</v>
      </c>
      <c r="F384" s="3" t="s">
        <v>14</v>
      </c>
      <c r="G384" t="s">
        <v>1267</v>
      </c>
      <c r="H384" t="s">
        <v>116</v>
      </c>
      <c r="I384" t="s">
        <v>13</v>
      </c>
      <c r="J384" t="s">
        <v>13</v>
      </c>
      <c r="K384" s="17">
        <v>6003599.8899999997</v>
      </c>
      <c r="L384" s="17">
        <v>1767840.7000000002</v>
      </c>
      <c r="M384" s="10">
        <f t="shared" si="73"/>
        <v>0.29446344399876395</v>
      </c>
      <c r="N384" s="17">
        <v>266763.96000000002</v>
      </c>
      <c r="O384" s="17">
        <v>0</v>
      </c>
      <c r="P384" s="17">
        <v>0</v>
      </c>
      <c r="Q384" s="17">
        <f t="shared" si="81"/>
        <v>266763.96000000002</v>
      </c>
      <c r="R384" s="10">
        <f t="shared" si="82"/>
        <v>0.15089818896012519</v>
      </c>
      <c r="S384" s="9">
        <f t="shared" si="74"/>
        <v>1.2</v>
      </c>
      <c r="T384" s="17">
        <f t="shared" si="75"/>
        <v>254569.06080000001</v>
      </c>
      <c r="U384" s="17">
        <f t="shared" si="83"/>
        <v>-12194.899200000014</v>
      </c>
      <c r="V384" s="17" t="str">
        <f t="shared" si="84"/>
        <v>N</v>
      </c>
      <c r="W384" s="17">
        <f t="shared" si="76"/>
        <v>420251.99230000004</v>
      </c>
      <c r="X384" s="17">
        <f t="shared" si="77"/>
        <v>123748.84900000005</v>
      </c>
      <c r="Y384" s="17">
        <f t="shared" si="78"/>
        <v>26729.75138400001</v>
      </c>
      <c r="Z384" s="17">
        <f t="shared" si="85"/>
        <v>281298.81218400004</v>
      </c>
      <c r="AA384" s="17">
        <f t="shared" si="86"/>
        <v>14534.852184000018</v>
      </c>
      <c r="AB384" s="17">
        <f t="shared" si="79"/>
        <v>0</v>
      </c>
      <c r="AC384" s="17">
        <f t="shared" si="80"/>
        <v>0</v>
      </c>
      <c r="AD384" s="17">
        <v>6572294.5</v>
      </c>
      <c r="AE384" s="17">
        <v>1711623.55</v>
      </c>
      <c r="AF384" s="17">
        <v>6051630.2400000002</v>
      </c>
      <c r="AG384" s="17">
        <v>1917915.68</v>
      </c>
      <c r="AH384" s="17">
        <v>6341254.2699999996</v>
      </c>
      <c r="AI384">
        <v>94.68</v>
      </c>
      <c r="AJ384">
        <v>0</v>
      </c>
      <c r="AK384" s="1">
        <v>20000</v>
      </c>
      <c r="AL384" s="1">
        <v>0</v>
      </c>
    </row>
    <row r="385" spans="1:38" x14ac:dyDescent="0.35">
      <c r="A385" t="s">
        <v>1268</v>
      </c>
      <c r="B385" t="s">
        <v>1269</v>
      </c>
      <c r="C385" s="2">
        <v>36451</v>
      </c>
      <c r="D385" s="3">
        <v>25.221917808219178</v>
      </c>
      <c r="E385" s="3" t="s">
        <v>64</v>
      </c>
      <c r="F385" s="3" t="s">
        <v>14</v>
      </c>
      <c r="G385" t="s">
        <v>1270</v>
      </c>
      <c r="H385" t="s">
        <v>565</v>
      </c>
      <c r="I385" t="s">
        <v>13</v>
      </c>
      <c r="J385" t="s">
        <v>13</v>
      </c>
      <c r="K385" s="17">
        <v>5348878.9000000004</v>
      </c>
      <c r="L385" s="17">
        <v>903446.77</v>
      </c>
      <c r="M385" s="26">
        <f t="shared" si="73"/>
        <v>0.1689039491995229</v>
      </c>
      <c r="N385" s="17">
        <v>63917.85</v>
      </c>
      <c r="O385" s="17">
        <v>0</v>
      </c>
      <c r="P385" s="17">
        <v>0</v>
      </c>
      <c r="Q385" s="17">
        <f t="shared" si="81"/>
        <v>63917.85</v>
      </c>
      <c r="R385" s="10">
        <f t="shared" si="82"/>
        <v>7.074888319098202E-2</v>
      </c>
      <c r="S385" s="9">
        <f t="shared" si="74"/>
        <v>0.75</v>
      </c>
      <c r="T385" s="17">
        <f t="shared" si="75"/>
        <v>81310.209300000002</v>
      </c>
      <c r="U385" s="17">
        <f t="shared" si="83"/>
        <v>17392.359300000004</v>
      </c>
      <c r="V385" s="17" t="str">
        <f t="shared" si="84"/>
        <v>Y</v>
      </c>
      <c r="W385" s="17">
        <f t="shared" si="76"/>
        <v>374421.52300000004</v>
      </c>
      <c r="X385" s="17">
        <f t="shared" si="77"/>
        <v>63241.2739</v>
      </c>
      <c r="Y385" s="17">
        <f t="shared" si="78"/>
        <v>8537.5719764999994</v>
      </c>
      <c r="Z385" s="17">
        <f t="shared" si="85"/>
        <v>89847.781276499998</v>
      </c>
      <c r="AA385" s="17">
        <f t="shared" si="86"/>
        <v>25929.9312765</v>
      </c>
      <c r="AB385" s="17">
        <f t="shared" si="79"/>
        <v>0</v>
      </c>
      <c r="AC385" s="17">
        <f t="shared" si="80"/>
        <v>0</v>
      </c>
      <c r="AD385" s="17">
        <v>5778931.9699999997</v>
      </c>
      <c r="AE385" s="17">
        <v>1071405.0900000001</v>
      </c>
      <c r="AF385" s="17">
        <v>6540712.6699999999</v>
      </c>
      <c r="AG385" s="17">
        <v>1225386.1100000001</v>
      </c>
      <c r="AH385" s="17">
        <v>5286143.8899999997</v>
      </c>
      <c r="AI385">
        <v>101.19</v>
      </c>
      <c r="AJ385">
        <v>105.95</v>
      </c>
      <c r="AK385" s="1">
        <v>20000</v>
      </c>
      <c r="AL385" s="1">
        <v>21190</v>
      </c>
    </row>
    <row r="386" spans="1:38" x14ac:dyDescent="0.35">
      <c r="A386" t="s">
        <v>1271</v>
      </c>
      <c r="B386" t="s">
        <v>1272</v>
      </c>
      <c r="C386" s="2">
        <v>42191</v>
      </c>
      <c r="D386" s="3">
        <v>9.4958904109589035</v>
      </c>
      <c r="E386" s="3" t="s">
        <v>64</v>
      </c>
      <c r="F386" s="3" t="s">
        <v>14</v>
      </c>
      <c r="G386" t="s">
        <v>1273</v>
      </c>
      <c r="H386" t="s">
        <v>108</v>
      </c>
      <c r="I386" t="s">
        <v>13</v>
      </c>
      <c r="J386" t="s">
        <v>13</v>
      </c>
      <c r="K386" s="17">
        <v>6805689.9100000001</v>
      </c>
      <c r="L386" s="17">
        <v>1700431.87</v>
      </c>
      <c r="M386" s="10">
        <f t="shared" si="73"/>
        <v>0.24985444422048317</v>
      </c>
      <c r="N386" s="17">
        <v>251835.09</v>
      </c>
      <c r="O386" s="17">
        <v>0</v>
      </c>
      <c r="P386" s="17">
        <v>0</v>
      </c>
      <c r="Q386" s="17">
        <f t="shared" si="81"/>
        <v>251835.09</v>
      </c>
      <c r="R386" s="10">
        <f t="shared" si="82"/>
        <v>0.14810066456823112</v>
      </c>
      <c r="S386" s="9">
        <f t="shared" si="74"/>
        <v>1</v>
      </c>
      <c r="T386" s="17">
        <f t="shared" si="75"/>
        <v>204051.82440000001</v>
      </c>
      <c r="U386" s="17">
        <f t="shared" si="83"/>
        <v>-47783.265599999984</v>
      </c>
      <c r="V386" s="17" t="str">
        <f t="shared" si="84"/>
        <v>N</v>
      </c>
      <c r="W386" s="17">
        <f t="shared" si="76"/>
        <v>476398.29370000004</v>
      </c>
      <c r="X386" s="17">
        <f t="shared" si="77"/>
        <v>119030.23090000002</v>
      </c>
      <c r="Y386" s="17">
        <f t="shared" si="78"/>
        <v>21425.441562000004</v>
      </c>
      <c r="Z386" s="17">
        <f t="shared" si="85"/>
        <v>225477.265962</v>
      </c>
      <c r="AA386" s="17">
        <f t="shared" si="86"/>
        <v>-26357.824037999992</v>
      </c>
      <c r="AB386" s="17">
        <f t="shared" si="79"/>
        <v>586070.64694613917</v>
      </c>
      <c r="AC386" s="17">
        <f t="shared" si="80"/>
        <v>146432.35576666662</v>
      </c>
      <c r="AD386" s="17">
        <v>6622854.5099999998</v>
      </c>
      <c r="AE386" s="17">
        <v>1721579.7</v>
      </c>
      <c r="AF386" s="17">
        <v>6994349.9100000001</v>
      </c>
      <c r="AG386" s="17">
        <v>1996122.32</v>
      </c>
      <c r="AH386" s="17">
        <v>6704021.6699999999</v>
      </c>
      <c r="AI386">
        <v>101.52</v>
      </c>
      <c r="AJ386">
        <v>107.6</v>
      </c>
      <c r="AK386" s="1">
        <v>20000</v>
      </c>
      <c r="AL386" s="1">
        <v>21520</v>
      </c>
    </row>
    <row r="387" spans="1:38" x14ac:dyDescent="0.35">
      <c r="A387" t="s">
        <v>1274</v>
      </c>
      <c r="B387" t="s">
        <v>1275</v>
      </c>
      <c r="C387" s="2">
        <v>43241</v>
      </c>
      <c r="D387" s="3">
        <v>6.6191780821917812</v>
      </c>
      <c r="E387" s="3" t="s">
        <v>64</v>
      </c>
      <c r="F387" s="3" t="s">
        <v>14</v>
      </c>
      <c r="G387" t="s">
        <v>1276</v>
      </c>
      <c r="H387" t="s">
        <v>596</v>
      </c>
      <c r="I387" t="s">
        <v>13</v>
      </c>
      <c r="J387" t="s">
        <v>13</v>
      </c>
      <c r="K387" s="17">
        <v>2571462.7200000002</v>
      </c>
      <c r="L387" s="17">
        <v>763129.8600000001</v>
      </c>
      <c r="M387" s="10">
        <f t="shared" si="73"/>
        <v>0.29676878224390513</v>
      </c>
      <c r="N387" s="17">
        <v>93115.739999999991</v>
      </c>
      <c r="O387" s="17">
        <v>0</v>
      </c>
      <c r="P387" s="17">
        <v>4914.7225032749993</v>
      </c>
      <c r="Q387" s="17">
        <f t="shared" si="81"/>
        <v>88201.017496724991</v>
      </c>
      <c r="R387" s="10">
        <f t="shared" si="82"/>
        <v>0.11557799284216841</v>
      </c>
      <c r="S387" s="9">
        <f t="shared" si="74"/>
        <v>1.2</v>
      </c>
      <c r="T387" s="17">
        <f t="shared" si="75"/>
        <v>109890.69984</v>
      </c>
      <c r="U387" s="17">
        <f t="shared" si="83"/>
        <v>21689.68234327501</v>
      </c>
      <c r="V387" s="17" t="str">
        <f t="shared" si="84"/>
        <v>Y</v>
      </c>
      <c r="W387" s="17">
        <f t="shared" si="76"/>
        <v>180002.39040000003</v>
      </c>
      <c r="X387" s="17">
        <f t="shared" si="77"/>
        <v>53419.090200000006</v>
      </c>
      <c r="Y387" s="17">
        <f t="shared" si="78"/>
        <v>11538.523483200001</v>
      </c>
      <c r="Z387" s="17">
        <f t="shared" si="85"/>
        <v>121429.2233232</v>
      </c>
      <c r="AA387" s="17">
        <f t="shared" si="86"/>
        <v>28313.483323200009</v>
      </c>
      <c r="AB387" s="17">
        <f t="shared" si="79"/>
        <v>0</v>
      </c>
      <c r="AC387" s="17">
        <f t="shared" si="80"/>
        <v>0</v>
      </c>
      <c r="AD387" s="17">
        <v>3069225.52</v>
      </c>
      <c r="AE387" s="17">
        <v>870458.11</v>
      </c>
      <c r="AF387" s="17">
        <v>2987120.9</v>
      </c>
      <c r="AG387" s="17">
        <v>900919.39</v>
      </c>
      <c r="AH387" s="17">
        <v>3249542.6</v>
      </c>
      <c r="AI387">
        <v>79.13</v>
      </c>
      <c r="AJ387">
        <v>0</v>
      </c>
      <c r="AK387" s="1">
        <v>20000</v>
      </c>
      <c r="AL387" s="1">
        <v>0</v>
      </c>
    </row>
    <row r="388" spans="1:38" x14ac:dyDescent="0.35">
      <c r="A388" t="s">
        <v>1277</v>
      </c>
      <c r="B388" t="s">
        <v>1278</v>
      </c>
      <c r="C388" s="2">
        <v>37795</v>
      </c>
      <c r="D388" s="3">
        <v>21.539726027397261</v>
      </c>
      <c r="E388" s="3" t="s">
        <v>64</v>
      </c>
      <c r="F388" s="3" t="s">
        <v>14</v>
      </c>
      <c r="G388" t="s">
        <v>1279</v>
      </c>
      <c r="H388" t="s">
        <v>743</v>
      </c>
      <c r="I388" t="s">
        <v>13</v>
      </c>
      <c r="J388" t="s">
        <v>13</v>
      </c>
      <c r="K388" s="17">
        <v>8284549.7599999998</v>
      </c>
      <c r="L388" s="17">
        <v>2515821.6199999996</v>
      </c>
      <c r="M388" s="10">
        <f t="shared" si="73"/>
        <v>0.30367632434861491</v>
      </c>
      <c r="N388" s="17">
        <v>427189.35</v>
      </c>
      <c r="O388" s="17">
        <v>0</v>
      </c>
      <c r="P388" s="17">
        <v>5310.5909039999824</v>
      </c>
      <c r="Q388" s="17">
        <f t="shared" si="81"/>
        <v>421878.75909599999</v>
      </c>
      <c r="R388" s="10">
        <f t="shared" si="82"/>
        <v>0.16769025106636934</v>
      </c>
      <c r="S388" s="9">
        <f t="shared" si="74"/>
        <v>1.2</v>
      </c>
      <c r="T388" s="17">
        <f t="shared" si="75"/>
        <v>362278.31327999994</v>
      </c>
      <c r="U388" s="17">
        <f t="shared" si="83"/>
        <v>-59600.44581600005</v>
      </c>
      <c r="V388" s="17" t="str">
        <f t="shared" si="84"/>
        <v>N</v>
      </c>
      <c r="W388" s="17">
        <f t="shared" si="76"/>
        <v>579918.48320000002</v>
      </c>
      <c r="X388" s="17">
        <f t="shared" si="77"/>
        <v>176107.5134</v>
      </c>
      <c r="Y388" s="17">
        <f t="shared" si="78"/>
        <v>38039.222894400002</v>
      </c>
      <c r="Z388" s="17">
        <f t="shared" si="85"/>
        <v>400317.53617439995</v>
      </c>
      <c r="AA388" s="17">
        <f t="shared" si="86"/>
        <v>-26871.813825600024</v>
      </c>
      <c r="AB388" s="17">
        <f t="shared" si="79"/>
        <v>491601.88864538237</v>
      </c>
      <c r="AC388" s="17">
        <f t="shared" si="80"/>
        <v>149287.8545866668</v>
      </c>
      <c r="AD388" s="17">
        <v>8102347.0800000001</v>
      </c>
      <c r="AE388" s="17">
        <v>2138354.29</v>
      </c>
      <c r="AF388" s="17">
        <v>8409465.9800000004</v>
      </c>
      <c r="AG388" s="17">
        <v>2468874.63</v>
      </c>
      <c r="AH388" s="17">
        <v>9588109.6899999995</v>
      </c>
      <c r="AI388">
        <v>86.4</v>
      </c>
      <c r="AJ388">
        <v>0</v>
      </c>
      <c r="AK388" s="1">
        <v>20000</v>
      </c>
      <c r="AL388" s="1">
        <v>0</v>
      </c>
    </row>
    <row r="389" spans="1:38" x14ac:dyDescent="0.35">
      <c r="A389" t="s">
        <v>1280</v>
      </c>
      <c r="B389" t="s">
        <v>1281</v>
      </c>
      <c r="C389" s="2">
        <v>30606</v>
      </c>
      <c r="D389" s="3">
        <v>41.235616438356168</v>
      </c>
      <c r="E389" s="3" t="s">
        <v>64</v>
      </c>
      <c r="F389" s="3" t="s">
        <v>14</v>
      </c>
      <c r="G389" t="s">
        <v>1282</v>
      </c>
      <c r="H389" t="s">
        <v>297</v>
      </c>
      <c r="I389" t="s">
        <v>13</v>
      </c>
      <c r="J389" t="s">
        <v>13</v>
      </c>
      <c r="K389" s="17">
        <v>3632652.83</v>
      </c>
      <c r="L389" s="17">
        <v>1157229.8700000001</v>
      </c>
      <c r="M389" s="10">
        <f t="shared" si="73"/>
        <v>0.31856329909731562</v>
      </c>
      <c r="N389" s="17">
        <v>164548.87000000002</v>
      </c>
      <c r="O389" s="17">
        <v>0</v>
      </c>
      <c r="P389" s="17">
        <v>0</v>
      </c>
      <c r="Q389" s="17">
        <f t="shared" si="81"/>
        <v>164548.87000000002</v>
      </c>
      <c r="R389" s="10">
        <f t="shared" si="82"/>
        <v>0.14219203484611057</v>
      </c>
      <c r="S389" s="9">
        <f t="shared" si="74"/>
        <v>1.2</v>
      </c>
      <c r="T389" s="17">
        <f t="shared" si="75"/>
        <v>166641.10128000003</v>
      </c>
      <c r="U389" s="17">
        <f t="shared" si="83"/>
        <v>2092.2312800000072</v>
      </c>
      <c r="V389" s="17" t="str">
        <f t="shared" si="84"/>
        <v>Y</v>
      </c>
      <c r="W389" s="17">
        <f t="shared" si="76"/>
        <v>254285.69810000004</v>
      </c>
      <c r="X389" s="17">
        <f t="shared" si="77"/>
        <v>81006.09090000001</v>
      </c>
      <c r="Y389" s="17">
        <f t="shared" si="78"/>
        <v>17497.315634400002</v>
      </c>
      <c r="Z389" s="17">
        <f t="shared" si="85"/>
        <v>184138.41691440003</v>
      </c>
      <c r="AA389" s="17">
        <f t="shared" si="86"/>
        <v>19589.546914400009</v>
      </c>
      <c r="AB389" s="17">
        <f t="shared" si="79"/>
        <v>0</v>
      </c>
      <c r="AC389" s="17">
        <f t="shared" si="80"/>
        <v>0</v>
      </c>
      <c r="AD389" s="17">
        <v>5277803.34</v>
      </c>
      <c r="AE389" s="17">
        <v>1498841.3</v>
      </c>
      <c r="AF389" s="17">
        <v>4997423.1399999997</v>
      </c>
      <c r="AG389" s="17">
        <v>1487392.91</v>
      </c>
      <c r="AH389" s="17">
        <v>5332305.96</v>
      </c>
      <c r="AI389">
        <v>68.13</v>
      </c>
      <c r="AJ389">
        <v>0</v>
      </c>
      <c r="AK389" s="1">
        <v>20000</v>
      </c>
      <c r="AL389" s="1">
        <v>0</v>
      </c>
    </row>
    <row r="390" spans="1:38" x14ac:dyDescent="0.35">
      <c r="A390" t="s">
        <v>1283</v>
      </c>
      <c r="B390" t="s">
        <v>1284</v>
      </c>
      <c r="C390" s="2">
        <v>43381</v>
      </c>
      <c r="D390" s="3">
        <v>6.2356164383561641</v>
      </c>
      <c r="E390" s="3" t="s">
        <v>64</v>
      </c>
      <c r="F390" s="3" t="s">
        <v>14</v>
      </c>
      <c r="G390" t="s">
        <v>1285</v>
      </c>
      <c r="H390" t="s">
        <v>146</v>
      </c>
      <c r="I390" t="s">
        <v>13</v>
      </c>
      <c r="J390" t="s">
        <v>13</v>
      </c>
      <c r="K390" s="17">
        <v>7913007.2599999998</v>
      </c>
      <c r="L390" s="17">
        <v>1601219.46</v>
      </c>
      <c r="M390" s="10">
        <f t="shared" si="73"/>
        <v>0.20235283595582093</v>
      </c>
      <c r="N390" s="17">
        <v>182535.66999999998</v>
      </c>
      <c r="O390" s="17">
        <v>0</v>
      </c>
      <c r="P390" s="17">
        <v>0</v>
      </c>
      <c r="Q390" s="17">
        <f t="shared" si="81"/>
        <v>182535.66999999998</v>
      </c>
      <c r="R390" s="10">
        <f t="shared" si="82"/>
        <v>0.11399790881881987</v>
      </c>
      <c r="S390" s="9">
        <f t="shared" si="74"/>
        <v>0.75</v>
      </c>
      <c r="T390" s="17">
        <f t="shared" si="75"/>
        <v>144109.75140000001</v>
      </c>
      <c r="U390" s="17">
        <f t="shared" si="83"/>
        <v>-38425.918599999975</v>
      </c>
      <c r="V390" s="17" t="str">
        <f t="shared" si="84"/>
        <v>N</v>
      </c>
      <c r="W390" s="17">
        <f t="shared" si="76"/>
        <v>553910.50820000004</v>
      </c>
      <c r="X390" s="17">
        <f t="shared" si="77"/>
        <v>112085.36220000002</v>
      </c>
      <c r="Y390" s="17">
        <f t="shared" si="78"/>
        <v>15131.523897000001</v>
      </c>
      <c r="Z390" s="17">
        <f t="shared" si="85"/>
        <v>159241.27529700001</v>
      </c>
      <c r="AA390" s="17">
        <f t="shared" si="86"/>
        <v>-23294.394702999969</v>
      </c>
      <c r="AB390" s="17">
        <f t="shared" si="79"/>
        <v>639542.82278410858</v>
      </c>
      <c r="AC390" s="17">
        <f t="shared" si="80"/>
        <v>129413.30390555538</v>
      </c>
      <c r="AD390" s="17">
        <v>6048537.1600000001</v>
      </c>
      <c r="AE390" s="17">
        <v>1474385</v>
      </c>
      <c r="AF390" s="17">
        <v>8132998.0599999996</v>
      </c>
      <c r="AG390" s="17">
        <v>1665146.83</v>
      </c>
      <c r="AH390" s="17">
        <v>8776559.0399999991</v>
      </c>
      <c r="AI390">
        <v>90.16</v>
      </c>
      <c r="AJ390">
        <v>0</v>
      </c>
      <c r="AK390" s="1">
        <v>20000</v>
      </c>
      <c r="AL390" s="1">
        <v>0</v>
      </c>
    </row>
    <row r="391" spans="1:38" x14ac:dyDescent="0.35">
      <c r="A391" t="s">
        <v>1286</v>
      </c>
      <c r="B391" t="s">
        <v>1287</v>
      </c>
      <c r="C391" s="2">
        <v>40216</v>
      </c>
      <c r="D391" s="3">
        <v>14.906849315068493</v>
      </c>
      <c r="E391" s="3" t="s">
        <v>64</v>
      </c>
      <c r="F391" s="3" t="s">
        <v>14</v>
      </c>
      <c r="G391" t="s">
        <v>1288</v>
      </c>
      <c r="H391" t="s">
        <v>1216</v>
      </c>
      <c r="I391" t="s">
        <v>13</v>
      </c>
      <c r="J391" t="s">
        <v>13</v>
      </c>
      <c r="K391" s="17">
        <v>14128290.550000001</v>
      </c>
      <c r="L391" s="17">
        <v>3635973.3899999997</v>
      </c>
      <c r="M391" s="10">
        <f t="shared" si="73"/>
        <v>0.25735409228259393</v>
      </c>
      <c r="N391" s="17">
        <v>557642.19000000006</v>
      </c>
      <c r="O391" s="17">
        <v>0</v>
      </c>
      <c r="P391" s="17">
        <v>7576.0121351100534</v>
      </c>
      <c r="Q391" s="17">
        <f t="shared" si="81"/>
        <v>550066.17786488996</v>
      </c>
      <c r="R391" s="10">
        <f t="shared" si="82"/>
        <v>0.1512844344179565</v>
      </c>
      <c r="S391" s="9">
        <f t="shared" si="74"/>
        <v>1</v>
      </c>
      <c r="T391" s="17">
        <f t="shared" si="75"/>
        <v>436316.80679999996</v>
      </c>
      <c r="U391" s="17">
        <f t="shared" si="83"/>
        <v>-113749.37106489</v>
      </c>
      <c r="V391" s="17" t="str">
        <f t="shared" si="84"/>
        <v>N</v>
      </c>
      <c r="W391" s="17">
        <f t="shared" si="76"/>
        <v>988980.33850000019</v>
      </c>
      <c r="X391" s="17">
        <f t="shared" si="77"/>
        <v>254518.13730000003</v>
      </c>
      <c r="Y391" s="17">
        <f t="shared" si="78"/>
        <v>45813.264714000004</v>
      </c>
      <c r="Z391" s="17">
        <f t="shared" si="85"/>
        <v>482130.07151399995</v>
      </c>
      <c r="AA391" s="17">
        <f t="shared" si="86"/>
        <v>-75512.118486000109</v>
      </c>
      <c r="AB391" s="17">
        <f t="shared" si="79"/>
        <v>1630095.5840485028</v>
      </c>
      <c r="AC391" s="17">
        <f t="shared" si="80"/>
        <v>419511.76936666726</v>
      </c>
      <c r="AD391" s="17">
        <v>12460038.960000001</v>
      </c>
      <c r="AE391" s="17">
        <v>3170563.98</v>
      </c>
      <c r="AF391" s="17">
        <v>10943562.970000001</v>
      </c>
      <c r="AG391" s="17">
        <v>2828299.14</v>
      </c>
      <c r="AH391" s="17">
        <v>11890019.99</v>
      </c>
      <c r="AI391">
        <v>118.82</v>
      </c>
      <c r="AJ391">
        <v>200</v>
      </c>
      <c r="AK391" s="1">
        <v>20000</v>
      </c>
      <c r="AL391" s="1">
        <v>40000</v>
      </c>
    </row>
    <row r="392" spans="1:38" x14ac:dyDescent="0.35">
      <c r="A392" t="s">
        <v>1289</v>
      </c>
      <c r="B392" t="s">
        <v>1290</v>
      </c>
      <c r="C392" s="2">
        <v>35774</v>
      </c>
      <c r="D392" s="3">
        <v>27.076712328767123</v>
      </c>
      <c r="E392" s="3" t="s">
        <v>64</v>
      </c>
      <c r="F392" s="3" t="s">
        <v>14</v>
      </c>
      <c r="G392" t="s">
        <v>1291</v>
      </c>
      <c r="H392" t="s">
        <v>175</v>
      </c>
      <c r="I392" t="s">
        <v>13</v>
      </c>
      <c r="J392" t="s">
        <v>13</v>
      </c>
      <c r="K392" s="17">
        <v>23165107.620000001</v>
      </c>
      <c r="L392" s="17">
        <v>2548131.56</v>
      </c>
      <c r="M392" s="26">
        <f t="shared" ref="M392:M455" si="87">L392/K392</f>
        <v>0.10999869293937689</v>
      </c>
      <c r="N392" s="17">
        <v>224147.53</v>
      </c>
      <c r="O392" s="17">
        <v>0</v>
      </c>
      <c r="P392" s="17">
        <v>0</v>
      </c>
      <c r="Q392" s="17">
        <f t="shared" si="81"/>
        <v>224147.53</v>
      </c>
      <c r="R392" s="10">
        <f t="shared" si="82"/>
        <v>8.7965446336687569E-2</v>
      </c>
      <c r="S392" s="9">
        <f t="shared" ref="S392:S455" si="88">IF(M392&gt;=$W$4,$X$4,IF(M392&gt;=$W$3,$X$3,$X$2))</f>
        <v>0.75</v>
      </c>
      <c r="T392" s="17">
        <f t="shared" ref="T392:T455" si="89">IF(J392=R$2,S$2*L392*S392,IF(J392=R$3,S$3*L392*S392,S$4*L392*S392))</f>
        <v>229331.84040000002</v>
      </c>
      <c r="U392" s="17">
        <f t="shared" si="83"/>
        <v>5184.3104000000167</v>
      </c>
      <c r="V392" s="17" t="str">
        <f t="shared" si="84"/>
        <v>Y</v>
      </c>
      <c r="W392" s="17">
        <f t="shared" ref="W392:W455" si="90">IF(J392=R$2,K392*U$2,IF(J392=R$3,K392*U$3,K392*U$4))</f>
        <v>1621557.5334000003</v>
      </c>
      <c r="X392" s="17">
        <f t="shared" ref="X392:X455" si="91">W392*M392</f>
        <v>178369.20920000001</v>
      </c>
      <c r="Y392" s="17">
        <f t="shared" ref="Y392:Y455" si="92">IF(J392=R$2,X392*S392*T$2,IF(J392=R$3,X392*S392*T$3,X392*S392*T$4))</f>
        <v>24079.843241999999</v>
      </c>
      <c r="Z392" s="17">
        <f t="shared" si="85"/>
        <v>253411.68364200002</v>
      </c>
      <c r="AA392" s="17">
        <f t="shared" si="86"/>
        <v>29264.153642000019</v>
      </c>
      <c r="AB392" s="17">
        <f t="shared" ref="AB392:AB455" si="93">IF(AC392&gt;0,AC392/M392,0)</f>
        <v>0</v>
      </c>
      <c r="AC392" s="17">
        <f t="shared" ref="AC392:AC455" si="94">IF(AA392&lt;0,-IF(J392="SR I",AA392/$T$2,IF(J392="SR II",AA392/$T$3,AA392/$T$4)),0)</f>
        <v>0</v>
      </c>
      <c r="AD392" s="17">
        <v>23432243.899999999</v>
      </c>
      <c r="AE392" s="17">
        <v>2370643.7599999998</v>
      </c>
      <c r="AF392" s="17">
        <v>21804765.449999999</v>
      </c>
      <c r="AG392" s="17">
        <v>2704159.57</v>
      </c>
      <c r="AH392" s="17">
        <v>23156271.059999999</v>
      </c>
      <c r="AI392">
        <v>100.04</v>
      </c>
      <c r="AJ392">
        <v>100.2</v>
      </c>
      <c r="AK392" s="1">
        <v>20000</v>
      </c>
      <c r="AL392" s="1">
        <v>20040</v>
      </c>
    </row>
    <row r="393" spans="1:38" x14ac:dyDescent="0.35">
      <c r="A393" t="s">
        <v>1292</v>
      </c>
      <c r="B393" t="s">
        <v>1293</v>
      </c>
      <c r="C393" s="2">
        <v>43263</v>
      </c>
      <c r="D393" s="3">
        <v>6.558904109589041</v>
      </c>
      <c r="E393" s="3" t="s">
        <v>64</v>
      </c>
      <c r="F393" s="3" t="s">
        <v>14</v>
      </c>
      <c r="G393" t="s">
        <v>1294</v>
      </c>
      <c r="H393" t="s">
        <v>104</v>
      </c>
      <c r="I393" t="s">
        <v>13</v>
      </c>
      <c r="J393" t="s">
        <v>13</v>
      </c>
      <c r="K393" s="17">
        <v>5030156.5599999996</v>
      </c>
      <c r="L393" s="17">
        <v>1452185.4999999998</v>
      </c>
      <c r="M393" s="10">
        <f t="shared" si="87"/>
        <v>0.28869588504418237</v>
      </c>
      <c r="N393" s="17">
        <v>210507.82</v>
      </c>
      <c r="O393" s="17">
        <v>0</v>
      </c>
      <c r="P393" s="17">
        <v>992.62631450249864</v>
      </c>
      <c r="Q393" s="17">
        <f t="shared" ref="Q393:Q456" si="95">N393-O393-P393</f>
        <v>209515.19368549751</v>
      </c>
      <c r="R393" s="10">
        <f t="shared" ref="R393:R456" si="96">Q393/L393</f>
        <v>0.14427577860094151</v>
      </c>
      <c r="S393" s="9">
        <f t="shared" si="88"/>
        <v>1</v>
      </c>
      <c r="T393" s="17">
        <f t="shared" si="89"/>
        <v>174262.25999999995</v>
      </c>
      <c r="U393" s="17">
        <f t="shared" ref="U393:U456" si="97">T393-Q393</f>
        <v>-35252.933685497555</v>
      </c>
      <c r="V393" s="17" t="str">
        <f t="shared" ref="V393:V456" si="98">IF(U393&gt;0,"Y","N")</f>
        <v>N</v>
      </c>
      <c r="W393" s="17">
        <f t="shared" si="90"/>
        <v>352110.95919999998</v>
      </c>
      <c r="X393" s="17">
        <f t="shared" si="91"/>
        <v>101652.98499999999</v>
      </c>
      <c r="Y393" s="17">
        <f t="shared" si="92"/>
        <v>18297.537299999996</v>
      </c>
      <c r="Z393" s="17">
        <f t="shared" ref="Z393:Z456" si="99">Y393+T393</f>
        <v>192559.79729999995</v>
      </c>
      <c r="AA393" s="17">
        <f t="shared" si="86"/>
        <v>-17948.02270000006</v>
      </c>
      <c r="AB393" s="17">
        <f t="shared" si="93"/>
        <v>345385.03105772578</v>
      </c>
      <c r="AC393" s="17">
        <f t="shared" si="94"/>
        <v>99711.237222222553</v>
      </c>
      <c r="AD393" s="17">
        <v>4780662.6900000004</v>
      </c>
      <c r="AE393" s="17">
        <v>1526367.73</v>
      </c>
      <c r="AF393" s="17">
        <v>4884470</v>
      </c>
      <c r="AG393" s="17">
        <v>1608666.62</v>
      </c>
      <c r="AH393" s="17">
        <v>5546729.0099999998</v>
      </c>
      <c r="AI393">
        <v>90.69</v>
      </c>
      <c r="AJ393">
        <v>0</v>
      </c>
      <c r="AK393" s="1">
        <v>20000</v>
      </c>
      <c r="AL393" s="1">
        <v>0</v>
      </c>
    </row>
    <row r="394" spans="1:38" x14ac:dyDescent="0.35">
      <c r="A394" t="s">
        <v>1295</v>
      </c>
      <c r="B394" t="s">
        <v>1296</v>
      </c>
      <c r="C394" s="2">
        <v>39871</v>
      </c>
      <c r="D394" s="3">
        <v>15.852054794520548</v>
      </c>
      <c r="E394" s="3" t="s">
        <v>64</v>
      </c>
      <c r="F394" s="3" t="s">
        <v>14</v>
      </c>
      <c r="G394" t="s">
        <v>1297</v>
      </c>
      <c r="H394" t="s">
        <v>192</v>
      </c>
      <c r="I394" t="s">
        <v>13</v>
      </c>
      <c r="J394" t="s">
        <v>13</v>
      </c>
      <c r="K394" s="17">
        <v>4466280.76</v>
      </c>
      <c r="L394" s="17">
        <v>1246945.72</v>
      </c>
      <c r="M394" s="10">
        <f t="shared" si="87"/>
        <v>0.2791910735141514</v>
      </c>
      <c r="N394" s="17">
        <v>174330.09</v>
      </c>
      <c r="O394" s="17">
        <v>0</v>
      </c>
      <c r="P394" s="17">
        <v>0</v>
      </c>
      <c r="Q394" s="17">
        <f t="shared" si="95"/>
        <v>174330.09</v>
      </c>
      <c r="R394" s="10">
        <f t="shared" si="96"/>
        <v>0.13980567654540729</v>
      </c>
      <c r="S394" s="9">
        <f t="shared" si="88"/>
        <v>1</v>
      </c>
      <c r="T394" s="17">
        <f t="shared" si="89"/>
        <v>149633.48639999999</v>
      </c>
      <c r="U394" s="17">
        <f t="shared" si="97"/>
        <v>-24696.603600000002</v>
      </c>
      <c r="V394" s="17" t="str">
        <f t="shared" si="98"/>
        <v>N</v>
      </c>
      <c r="W394" s="17">
        <f t="shared" si="90"/>
        <v>312639.6532</v>
      </c>
      <c r="X394" s="17">
        <f t="shared" si="91"/>
        <v>87286.200400000002</v>
      </c>
      <c r="Y394" s="17">
        <f t="shared" si="92"/>
        <v>15711.516072</v>
      </c>
      <c r="Z394" s="17">
        <f t="shared" si="99"/>
        <v>165345.00247199999</v>
      </c>
      <c r="AA394" s="17">
        <f t="shared" si="86"/>
        <v>-8985.0875280000037</v>
      </c>
      <c r="AB394" s="17">
        <f t="shared" si="93"/>
        <v>178792.08065297687</v>
      </c>
      <c r="AC394" s="17">
        <f t="shared" si="94"/>
        <v>49917.152933333353</v>
      </c>
      <c r="AD394" s="17">
        <v>3611995.55</v>
      </c>
      <c r="AE394" s="17">
        <v>1041255.92</v>
      </c>
      <c r="AF394" s="17">
        <v>3267648.44</v>
      </c>
      <c r="AG394" s="17">
        <v>1024101.27</v>
      </c>
      <c r="AH394" s="17">
        <v>4183655.37</v>
      </c>
      <c r="AI394">
        <v>106.76</v>
      </c>
      <c r="AJ394">
        <v>138.19999999999999</v>
      </c>
      <c r="AK394" s="1">
        <v>20000</v>
      </c>
      <c r="AL394" s="1">
        <v>27640</v>
      </c>
    </row>
    <row r="395" spans="1:38" x14ac:dyDescent="0.35">
      <c r="A395" t="s">
        <v>1298</v>
      </c>
      <c r="B395" t="s">
        <v>1299</v>
      </c>
      <c r="C395" s="2">
        <v>41126</v>
      </c>
      <c r="D395" s="3">
        <v>12.413698630136986</v>
      </c>
      <c r="E395" s="3" t="s">
        <v>64</v>
      </c>
      <c r="F395" s="3" t="s">
        <v>14</v>
      </c>
      <c r="G395" t="s">
        <v>1300</v>
      </c>
      <c r="H395" t="s">
        <v>66</v>
      </c>
      <c r="I395" t="s">
        <v>13</v>
      </c>
      <c r="J395" t="s">
        <v>13</v>
      </c>
      <c r="K395" s="17">
        <v>6587245.2599999998</v>
      </c>
      <c r="L395" s="17">
        <v>1560662.7800000003</v>
      </c>
      <c r="M395" s="10">
        <f t="shared" si="87"/>
        <v>0.23692191779724325</v>
      </c>
      <c r="N395" s="17">
        <v>178386.76</v>
      </c>
      <c r="O395" s="17">
        <v>0</v>
      </c>
      <c r="P395" s="17">
        <v>5064.5403847499983</v>
      </c>
      <c r="Q395" s="17">
        <f t="shared" si="95"/>
        <v>173322.21961525001</v>
      </c>
      <c r="R395" s="10">
        <f t="shared" si="96"/>
        <v>0.11105680345324183</v>
      </c>
      <c r="S395" s="9">
        <f t="shared" si="88"/>
        <v>0.75</v>
      </c>
      <c r="T395" s="17">
        <f t="shared" si="89"/>
        <v>140459.65020000003</v>
      </c>
      <c r="U395" s="17">
        <f t="shared" si="97"/>
        <v>-32862.569415249978</v>
      </c>
      <c r="V395" s="17" t="str">
        <f t="shared" si="98"/>
        <v>N</v>
      </c>
      <c r="W395" s="17">
        <f t="shared" si="90"/>
        <v>461107.16820000001</v>
      </c>
      <c r="X395" s="17">
        <f t="shared" si="91"/>
        <v>109246.39460000003</v>
      </c>
      <c r="Y395" s="17">
        <f t="shared" si="92"/>
        <v>14748.263271000005</v>
      </c>
      <c r="Z395" s="17">
        <f t="shared" si="99"/>
        <v>155207.91347100004</v>
      </c>
      <c r="AA395" s="17">
        <f t="shared" si="86"/>
        <v>-23178.846528999973</v>
      </c>
      <c r="AB395" s="17">
        <f t="shared" si="93"/>
        <v>543518.18017848989</v>
      </c>
      <c r="AC395" s="17">
        <f t="shared" si="94"/>
        <v>128771.36960555542</v>
      </c>
      <c r="AD395" s="17">
        <v>6803391.0300000003</v>
      </c>
      <c r="AE395" s="17">
        <v>1477847.6</v>
      </c>
      <c r="AF395" s="17">
        <v>6533025.9800000004</v>
      </c>
      <c r="AG395" s="17">
        <v>1539925.68</v>
      </c>
      <c r="AH395" s="17">
        <v>7392312.2400000002</v>
      </c>
      <c r="AI395">
        <v>89.11</v>
      </c>
      <c r="AJ395">
        <v>0</v>
      </c>
      <c r="AK395" s="1">
        <v>20000</v>
      </c>
      <c r="AL395" s="1">
        <v>0</v>
      </c>
    </row>
    <row r="396" spans="1:38" x14ac:dyDescent="0.35">
      <c r="A396" t="s">
        <v>1301</v>
      </c>
      <c r="B396" t="s">
        <v>1302</v>
      </c>
      <c r="C396" s="2">
        <v>43388</v>
      </c>
      <c r="D396" s="3">
        <v>6.2164383561643834</v>
      </c>
      <c r="E396" s="3" t="s">
        <v>64</v>
      </c>
      <c r="F396" s="3" t="s">
        <v>14</v>
      </c>
      <c r="G396" t="s">
        <v>1303</v>
      </c>
      <c r="H396" t="s">
        <v>474</v>
      </c>
      <c r="I396" t="s">
        <v>13</v>
      </c>
      <c r="J396" t="s">
        <v>13</v>
      </c>
      <c r="K396" s="17">
        <v>4107389.09</v>
      </c>
      <c r="L396" s="17">
        <v>945341.44000000006</v>
      </c>
      <c r="M396" s="10">
        <f t="shared" si="87"/>
        <v>0.23015629132909834</v>
      </c>
      <c r="N396" s="17">
        <v>95231.81</v>
      </c>
      <c r="O396" s="17">
        <v>0</v>
      </c>
      <c r="P396" s="17">
        <v>0</v>
      </c>
      <c r="Q396" s="17">
        <f t="shared" si="95"/>
        <v>95231.81</v>
      </c>
      <c r="R396" s="10">
        <f t="shared" si="96"/>
        <v>0.10073800424955452</v>
      </c>
      <c r="S396" s="9">
        <f t="shared" si="88"/>
        <v>0.75</v>
      </c>
      <c r="T396" s="17">
        <f t="shared" si="89"/>
        <v>85080.729600000006</v>
      </c>
      <c r="U396" s="17">
        <f t="shared" si="97"/>
        <v>-10151.080399999992</v>
      </c>
      <c r="V396" s="17" t="str">
        <f t="shared" si="98"/>
        <v>N</v>
      </c>
      <c r="W396" s="17">
        <f t="shared" si="90"/>
        <v>287517.23629999999</v>
      </c>
      <c r="X396" s="17">
        <f t="shared" si="91"/>
        <v>66173.900800000003</v>
      </c>
      <c r="Y396" s="17">
        <f t="shared" si="92"/>
        <v>8933.4766080000009</v>
      </c>
      <c r="Z396" s="17">
        <f t="shared" si="99"/>
        <v>94014.206208000003</v>
      </c>
      <c r="AA396" s="17">
        <f t="shared" si="86"/>
        <v>-1217.6037919999944</v>
      </c>
      <c r="AB396" s="17">
        <f t="shared" si="93"/>
        <v>29390.747791632748</v>
      </c>
      <c r="AC396" s="17">
        <f t="shared" si="94"/>
        <v>6764.4655111110806</v>
      </c>
      <c r="AD396" s="17">
        <v>4425040.6900000004</v>
      </c>
      <c r="AE396" s="17">
        <v>1012843.51</v>
      </c>
      <c r="AF396" s="17">
        <v>3722687.83</v>
      </c>
      <c r="AG396" s="17">
        <v>920535.13</v>
      </c>
      <c r="AH396" s="17">
        <v>3950894.05</v>
      </c>
      <c r="AI396">
        <v>103.96</v>
      </c>
      <c r="AJ396">
        <v>119.8</v>
      </c>
      <c r="AK396" s="1">
        <v>20000</v>
      </c>
      <c r="AL396" s="1">
        <v>23960</v>
      </c>
    </row>
    <row r="397" spans="1:38" x14ac:dyDescent="0.35">
      <c r="A397" t="s">
        <v>1304</v>
      </c>
      <c r="B397" t="s">
        <v>1305</v>
      </c>
      <c r="C397" s="2">
        <v>39391</v>
      </c>
      <c r="D397" s="3">
        <v>17.167123287671235</v>
      </c>
      <c r="E397" s="3" t="s">
        <v>64</v>
      </c>
      <c r="F397" s="3" t="s">
        <v>14</v>
      </c>
      <c r="G397" t="s">
        <v>1306</v>
      </c>
      <c r="H397" t="s">
        <v>555</v>
      </c>
      <c r="I397" t="s">
        <v>13</v>
      </c>
      <c r="J397" t="s">
        <v>13</v>
      </c>
      <c r="K397" s="17">
        <v>4819642.9400000004</v>
      </c>
      <c r="L397" s="17">
        <v>1195478.18</v>
      </c>
      <c r="M397" s="10">
        <f t="shared" si="87"/>
        <v>0.24804289340155972</v>
      </c>
      <c r="N397" s="17">
        <v>138860.53000000003</v>
      </c>
      <c r="O397" s="17">
        <v>0</v>
      </c>
      <c r="P397" s="17">
        <v>3328.3464043124986</v>
      </c>
      <c r="Q397" s="17">
        <f t="shared" si="95"/>
        <v>135532.18359568753</v>
      </c>
      <c r="R397" s="10">
        <f t="shared" si="96"/>
        <v>0.11337068786624574</v>
      </c>
      <c r="S397" s="9">
        <f t="shared" si="88"/>
        <v>1</v>
      </c>
      <c r="T397" s="17">
        <f t="shared" si="89"/>
        <v>143457.38159999999</v>
      </c>
      <c r="U397" s="17">
        <f t="shared" si="97"/>
        <v>7925.198004312464</v>
      </c>
      <c r="V397" s="17" t="str">
        <f t="shared" si="98"/>
        <v>Y</v>
      </c>
      <c r="W397" s="17">
        <f t="shared" si="90"/>
        <v>337375.00580000004</v>
      </c>
      <c r="X397" s="17">
        <f t="shared" si="91"/>
        <v>83683.472600000008</v>
      </c>
      <c r="Y397" s="17">
        <f t="shared" si="92"/>
        <v>15063.025068000001</v>
      </c>
      <c r="Z397" s="17">
        <f t="shared" si="99"/>
        <v>158520.40666799998</v>
      </c>
      <c r="AA397" s="17">
        <f t="shared" si="86"/>
        <v>19659.876667999953</v>
      </c>
      <c r="AB397" s="17">
        <f t="shared" si="93"/>
        <v>0</v>
      </c>
      <c r="AC397" s="17">
        <f t="shared" si="94"/>
        <v>0</v>
      </c>
      <c r="AD397" s="17">
        <v>12593210.470000001</v>
      </c>
      <c r="AE397" s="17">
        <v>1753812.46</v>
      </c>
      <c r="AF397" s="17">
        <v>4654845.62</v>
      </c>
      <c r="AG397" s="17">
        <v>939744.51</v>
      </c>
      <c r="AH397" s="17">
        <v>6001306.0300000003</v>
      </c>
      <c r="AI397">
        <v>80.31</v>
      </c>
      <c r="AJ397">
        <v>0</v>
      </c>
      <c r="AK397" s="1">
        <v>20000</v>
      </c>
      <c r="AL397" s="1">
        <v>0</v>
      </c>
    </row>
    <row r="398" spans="1:38" x14ac:dyDescent="0.35">
      <c r="A398" t="s">
        <v>1307</v>
      </c>
      <c r="B398" t="s">
        <v>1308</v>
      </c>
      <c r="C398" s="2">
        <v>43739</v>
      </c>
      <c r="D398" s="3">
        <v>5.2547945205479456</v>
      </c>
      <c r="E398" s="3" t="s">
        <v>64</v>
      </c>
      <c r="F398" s="3" t="s">
        <v>14</v>
      </c>
      <c r="G398" t="s">
        <v>1309</v>
      </c>
      <c r="H398" t="s">
        <v>234</v>
      </c>
      <c r="I398" t="s">
        <v>13</v>
      </c>
      <c r="J398" t="s">
        <v>13</v>
      </c>
      <c r="K398" s="17">
        <v>3912832.64</v>
      </c>
      <c r="L398" s="17">
        <v>1318259.0999999996</v>
      </c>
      <c r="M398" s="10">
        <f t="shared" si="87"/>
        <v>0.33690658949318097</v>
      </c>
      <c r="N398" s="17">
        <v>185922.65999999997</v>
      </c>
      <c r="O398" s="17">
        <v>0</v>
      </c>
      <c r="P398" s="17">
        <v>7456.2666779437568</v>
      </c>
      <c r="Q398" s="17">
        <f t="shared" si="95"/>
        <v>178466.39332205622</v>
      </c>
      <c r="R398" s="10">
        <f t="shared" si="96"/>
        <v>0.13538036135844331</v>
      </c>
      <c r="S398" s="9">
        <f t="shared" si="88"/>
        <v>1.2</v>
      </c>
      <c r="T398" s="17">
        <f t="shared" si="89"/>
        <v>189829.31039999993</v>
      </c>
      <c r="U398" s="17">
        <f t="shared" si="97"/>
        <v>11362.917077943712</v>
      </c>
      <c r="V398" s="17" t="str">
        <f t="shared" si="98"/>
        <v>Y</v>
      </c>
      <c r="W398" s="17">
        <f t="shared" si="90"/>
        <v>273898.28480000002</v>
      </c>
      <c r="X398" s="17">
        <f t="shared" si="91"/>
        <v>92278.136999999973</v>
      </c>
      <c r="Y398" s="17">
        <f t="shared" si="92"/>
        <v>19932.077591999994</v>
      </c>
      <c r="Z398" s="17">
        <f t="shared" si="99"/>
        <v>209761.38799199992</v>
      </c>
      <c r="AA398" s="17">
        <f t="shared" si="86"/>
        <v>23838.727991999942</v>
      </c>
      <c r="AB398" s="17">
        <f t="shared" si="93"/>
        <v>0</v>
      </c>
      <c r="AC398" s="17">
        <f t="shared" si="94"/>
        <v>0</v>
      </c>
      <c r="AD398" s="17">
        <v>4762894.04</v>
      </c>
      <c r="AE398" s="17">
        <v>1595830</v>
      </c>
      <c r="AF398" s="17">
        <v>5205075.5199999996</v>
      </c>
      <c r="AG398" s="17">
        <v>1963891.97</v>
      </c>
      <c r="AH398" s="17">
        <v>6378499.3499999996</v>
      </c>
      <c r="AI398">
        <v>61.34</v>
      </c>
      <c r="AJ398">
        <v>0</v>
      </c>
      <c r="AK398" s="1">
        <v>20000</v>
      </c>
      <c r="AL398" s="1">
        <v>0</v>
      </c>
    </row>
    <row r="399" spans="1:38" x14ac:dyDescent="0.35">
      <c r="A399" t="s">
        <v>1310</v>
      </c>
      <c r="B399" t="s">
        <v>1311</v>
      </c>
      <c r="C399" s="2">
        <v>43437</v>
      </c>
      <c r="D399" s="3">
        <v>6.0821917808219181</v>
      </c>
      <c r="E399" s="3" t="s">
        <v>64</v>
      </c>
      <c r="F399" s="3" t="s">
        <v>14</v>
      </c>
      <c r="G399" t="s">
        <v>1312</v>
      </c>
      <c r="H399" t="s">
        <v>428</v>
      </c>
      <c r="I399" t="s">
        <v>13</v>
      </c>
      <c r="J399" t="s">
        <v>13</v>
      </c>
      <c r="K399" s="17">
        <v>2842308.24</v>
      </c>
      <c r="L399" s="17">
        <v>753204.89999999991</v>
      </c>
      <c r="M399" s="10">
        <f t="shared" si="87"/>
        <v>0.26499761334822708</v>
      </c>
      <c r="N399" s="17">
        <v>90977.729999999981</v>
      </c>
      <c r="O399" s="17">
        <v>0</v>
      </c>
      <c r="P399" s="17">
        <v>185.60950200000116</v>
      </c>
      <c r="Q399" s="17">
        <f t="shared" si="95"/>
        <v>90792.120497999975</v>
      </c>
      <c r="R399" s="10">
        <f t="shared" si="96"/>
        <v>0.12054106458680763</v>
      </c>
      <c r="S399" s="9">
        <f t="shared" si="88"/>
        <v>1</v>
      </c>
      <c r="T399" s="17">
        <f t="shared" si="89"/>
        <v>90384.587999999989</v>
      </c>
      <c r="U399" s="17">
        <f t="shared" si="97"/>
        <v>-407.53249799998594</v>
      </c>
      <c r="V399" s="17" t="str">
        <f t="shared" si="98"/>
        <v>N</v>
      </c>
      <c r="W399" s="17">
        <f t="shared" si="90"/>
        <v>198961.57680000004</v>
      </c>
      <c r="X399" s="17">
        <f t="shared" si="91"/>
        <v>52724.343000000001</v>
      </c>
      <c r="Y399" s="17">
        <f t="shared" si="92"/>
        <v>9490.3817399999989</v>
      </c>
      <c r="Z399" s="17">
        <f t="shared" si="99"/>
        <v>99874.969739999986</v>
      </c>
      <c r="AA399" s="17">
        <f t="shared" ref="AA399:AA462" si="100">Z399-N399</f>
        <v>8897.2397400000045</v>
      </c>
      <c r="AB399" s="17">
        <f t="shared" si="93"/>
        <v>0</v>
      </c>
      <c r="AC399" s="17">
        <f t="shared" si="94"/>
        <v>0</v>
      </c>
      <c r="AD399" s="17">
        <v>2850171.05</v>
      </c>
      <c r="AE399" s="17">
        <v>821255.1</v>
      </c>
      <c r="AF399" s="17">
        <v>2901851.19</v>
      </c>
      <c r="AG399" s="17">
        <v>827134.85</v>
      </c>
      <c r="AH399" s="17">
        <v>3262687.97</v>
      </c>
      <c r="AI399">
        <v>87.12</v>
      </c>
      <c r="AJ399">
        <v>0</v>
      </c>
      <c r="AK399" s="1">
        <v>20000</v>
      </c>
      <c r="AL399" s="1">
        <v>0</v>
      </c>
    </row>
    <row r="400" spans="1:38" x14ac:dyDescent="0.35">
      <c r="A400" t="s">
        <v>1313</v>
      </c>
      <c r="B400" t="s">
        <v>1314</v>
      </c>
      <c r="C400" s="2">
        <v>38250</v>
      </c>
      <c r="D400" s="3">
        <v>20.293150684931508</v>
      </c>
      <c r="E400" s="3" t="s">
        <v>64</v>
      </c>
      <c r="F400" s="3" t="s">
        <v>14</v>
      </c>
      <c r="G400" t="s">
        <v>1315</v>
      </c>
      <c r="H400" t="s">
        <v>100</v>
      </c>
      <c r="I400" t="s">
        <v>13</v>
      </c>
      <c r="J400" t="s">
        <v>13</v>
      </c>
      <c r="K400" s="17">
        <v>6024612.1299999999</v>
      </c>
      <c r="L400" s="17">
        <v>1547190.38</v>
      </c>
      <c r="M400" s="10">
        <f t="shared" si="87"/>
        <v>0.25681161651812429</v>
      </c>
      <c r="N400" s="17">
        <v>199140.21999999997</v>
      </c>
      <c r="O400" s="17">
        <v>0</v>
      </c>
      <c r="P400" s="17">
        <v>270.80807688750065</v>
      </c>
      <c r="Q400" s="17">
        <f t="shared" si="95"/>
        <v>198869.41192311246</v>
      </c>
      <c r="R400" s="10">
        <f t="shared" si="96"/>
        <v>0.12853583792520251</v>
      </c>
      <c r="S400" s="9">
        <f t="shared" si="88"/>
        <v>1</v>
      </c>
      <c r="T400" s="17">
        <f t="shared" si="89"/>
        <v>185662.84559999997</v>
      </c>
      <c r="U400" s="17">
        <f t="shared" si="97"/>
        <v>-13206.566323112493</v>
      </c>
      <c r="V400" s="17" t="str">
        <f t="shared" si="98"/>
        <v>N</v>
      </c>
      <c r="W400" s="17">
        <f t="shared" si="90"/>
        <v>421722.84910000005</v>
      </c>
      <c r="X400" s="17">
        <f t="shared" si="91"/>
        <v>108303.32660000001</v>
      </c>
      <c r="Y400" s="17">
        <f t="shared" si="92"/>
        <v>19494.598788000003</v>
      </c>
      <c r="Z400" s="17">
        <f t="shared" si="99"/>
        <v>205157.44438799997</v>
      </c>
      <c r="AA400" s="17">
        <f t="shared" si="100"/>
        <v>6017.2243880000024</v>
      </c>
      <c r="AB400" s="17">
        <f t="shared" si="93"/>
        <v>0</v>
      </c>
      <c r="AC400" s="17">
        <f t="shared" si="94"/>
        <v>0</v>
      </c>
      <c r="AD400" s="17">
        <v>5878408.5</v>
      </c>
      <c r="AE400" s="17">
        <v>1510260.05</v>
      </c>
      <c r="AF400" s="17">
        <v>6066927.7000000002</v>
      </c>
      <c r="AG400" s="17">
        <v>1615840.66</v>
      </c>
      <c r="AH400" s="17">
        <v>6431525.5199999996</v>
      </c>
      <c r="AI400">
        <v>93.67</v>
      </c>
      <c r="AJ400">
        <v>0</v>
      </c>
      <c r="AK400" s="1">
        <v>20000</v>
      </c>
      <c r="AL400" s="1">
        <v>0</v>
      </c>
    </row>
    <row r="401" spans="1:38" x14ac:dyDescent="0.35">
      <c r="A401" t="s">
        <v>1316</v>
      </c>
      <c r="B401" t="s">
        <v>1317</v>
      </c>
      <c r="C401" s="2">
        <v>36563</v>
      </c>
      <c r="D401" s="3">
        <v>24.915068493150685</v>
      </c>
      <c r="E401" s="3" t="s">
        <v>64</v>
      </c>
      <c r="F401" s="3" t="s">
        <v>14</v>
      </c>
      <c r="G401" t="s">
        <v>1318</v>
      </c>
      <c r="H401" t="s">
        <v>175</v>
      </c>
      <c r="I401" t="s">
        <v>13</v>
      </c>
      <c r="J401" t="s">
        <v>13</v>
      </c>
      <c r="K401" s="17">
        <v>3836579.46</v>
      </c>
      <c r="L401" s="17">
        <v>934429.17999999982</v>
      </c>
      <c r="M401" s="10">
        <f t="shared" si="87"/>
        <v>0.24355788528357492</v>
      </c>
      <c r="N401" s="17">
        <v>101586.09000000003</v>
      </c>
      <c r="O401" s="17">
        <v>0</v>
      </c>
      <c r="P401" s="17">
        <v>0</v>
      </c>
      <c r="Q401" s="17">
        <f t="shared" si="95"/>
        <v>101586.09000000003</v>
      </c>
      <c r="R401" s="10">
        <f t="shared" si="96"/>
        <v>0.10871459514995031</v>
      </c>
      <c r="S401" s="9">
        <f t="shared" si="88"/>
        <v>1</v>
      </c>
      <c r="T401" s="17">
        <f t="shared" si="89"/>
        <v>112131.50159999997</v>
      </c>
      <c r="U401" s="17">
        <f t="shared" si="97"/>
        <v>10545.411599999949</v>
      </c>
      <c r="V401" s="17" t="str">
        <f t="shared" si="98"/>
        <v>Y</v>
      </c>
      <c r="W401" s="17">
        <f t="shared" si="90"/>
        <v>268560.56220000004</v>
      </c>
      <c r="X401" s="17">
        <f t="shared" si="91"/>
        <v>65410.042599999993</v>
      </c>
      <c r="Y401" s="17">
        <f t="shared" si="92"/>
        <v>11773.807667999998</v>
      </c>
      <c r="Z401" s="17">
        <f t="shared" si="99"/>
        <v>123905.30926799997</v>
      </c>
      <c r="AA401" s="17">
        <f t="shared" si="100"/>
        <v>22319.219267999943</v>
      </c>
      <c r="AB401" s="17">
        <f t="shared" si="93"/>
        <v>0</v>
      </c>
      <c r="AC401" s="17">
        <f t="shared" si="94"/>
        <v>0</v>
      </c>
      <c r="AD401" s="17">
        <v>4895092.5999999996</v>
      </c>
      <c r="AE401" s="17">
        <v>1323710.6200000001</v>
      </c>
      <c r="AF401" s="17">
        <v>4621584.37</v>
      </c>
      <c r="AG401" s="17">
        <v>1248784.71</v>
      </c>
      <c r="AH401" s="17">
        <v>4932665.08</v>
      </c>
      <c r="AI401">
        <v>77.78</v>
      </c>
      <c r="AJ401">
        <v>0</v>
      </c>
      <c r="AK401" s="1">
        <v>20000</v>
      </c>
      <c r="AL401" s="1">
        <v>0</v>
      </c>
    </row>
    <row r="402" spans="1:38" x14ac:dyDescent="0.35">
      <c r="A402" t="s">
        <v>1319</v>
      </c>
      <c r="B402" t="s">
        <v>1320</v>
      </c>
      <c r="C402" s="2">
        <v>30844</v>
      </c>
      <c r="D402" s="3">
        <v>40.583561643835615</v>
      </c>
      <c r="E402" s="3" t="s">
        <v>64</v>
      </c>
      <c r="F402" s="3" t="s">
        <v>14</v>
      </c>
      <c r="G402" t="s">
        <v>1321</v>
      </c>
      <c r="H402" t="s">
        <v>555</v>
      </c>
      <c r="I402" t="s">
        <v>13</v>
      </c>
      <c r="J402" t="s">
        <v>13</v>
      </c>
      <c r="K402" s="17">
        <v>5975226.8600000003</v>
      </c>
      <c r="L402" s="17">
        <v>1962068.2100000002</v>
      </c>
      <c r="M402" s="10">
        <f t="shared" si="87"/>
        <v>0.32836714922653165</v>
      </c>
      <c r="N402" s="17">
        <v>313265.86</v>
      </c>
      <c r="O402" s="17">
        <v>0</v>
      </c>
      <c r="P402" s="17">
        <v>18389.592591277556</v>
      </c>
      <c r="Q402" s="17">
        <f t="shared" si="95"/>
        <v>294876.26740872243</v>
      </c>
      <c r="R402" s="10">
        <f t="shared" si="96"/>
        <v>0.15028848941430145</v>
      </c>
      <c r="S402" s="9">
        <f t="shared" si="88"/>
        <v>1.2</v>
      </c>
      <c r="T402" s="17">
        <f t="shared" si="89"/>
        <v>282537.82224000001</v>
      </c>
      <c r="U402" s="17">
        <f t="shared" si="97"/>
        <v>-12338.445168722421</v>
      </c>
      <c r="V402" s="17" t="str">
        <f t="shared" si="98"/>
        <v>N</v>
      </c>
      <c r="W402" s="17">
        <f t="shared" si="90"/>
        <v>418265.88020000007</v>
      </c>
      <c r="X402" s="17">
        <f t="shared" si="91"/>
        <v>137344.77470000004</v>
      </c>
      <c r="Y402" s="17">
        <f t="shared" si="92"/>
        <v>29666.471335200004</v>
      </c>
      <c r="Z402" s="17">
        <f t="shared" si="99"/>
        <v>312204.29357520002</v>
      </c>
      <c r="AA402" s="17">
        <f t="shared" si="100"/>
        <v>-1061.5664247999666</v>
      </c>
      <c r="AB402" s="17">
        <f t="shared" si="93"/>
        <v>17960.357066108685</v>
      </c>
      <c r="AC402" s="17">
        <f t="shared" si="94"/>
        <v>5897.5912488887034</v>
      </c>
      <c r="AD402" s="17">
        <v>3488357.15</v>
      </c>
      <c r="AE402" s="17">
        <v>965396.68</v>
      </c>
      <c r="AF402" s="17">
        <v>3639994.81</v>
      </c>
      <c r="AG402" s="17">
        <v>1126100.8799999999</v>
      </c>
      <c r="AH402" s="17">
        <v>7177313.3799999999</v>
      </c>
      <c r="AI402">
        <v>83.25</v>
      </c>
      <c r="AJ402">
        <v>0</v>
      </c>
      <c r="AK402" s="1">
        <v>20000</v>
      </c>
      <c r="AL402" s="1">
        <v>0</v>
      </c>
    </row>
    <row r="403" spans="1:38" x14ac:dyDescent="0.35">
      <c r="A403" t="s">
        <v>1322</v>
      </c>
      <c r="B403" t="s">
        <v>1323</v>
      </c>
      <c r="C403" s="2">
        <v>29837</v>
      </c>
      <c r="D403" s="3">
        <v>43.342465753424655</v>
      </c>
      <c r="E403" s="3" t="s">
        <v>64</v>
      </c>
      <c r="F403" s="3" t="s">
        <v>14</v>
      </c>
      <c r="G403" t="s">
        <v>1324</v>
      </c>
      <c r="H403" t="s">
        <v>81</v>
      </c>
      <c r="I403" t="s">
        <v>13</v>
      </c>
      <c r="J403" t="s">
        <v>13</v>
      </c>
      <c r="K403" s="17">
        <v>3452864.67</v>
      </c>
      <c r="L403" s="17">
        <v>965167.2699999999</v>
      </c>
      <c r="M403" s="10">
        <f t="shared" si="87"/>
        <v>0.27952652717200177</v>
      </c>
      <c r="N403" s="17">
        <v>113020.09</v>
      </c>
      <c r="O403" s="17">
        <v>0</v>
      </c>
      <c r="P403" s="17">
        <v>0</v>
      </c>
      <c r="Q403" s="17">
        <f t="shared" si="95"/>
        <v>113020.09</v>
      </c>
      <c r="R403" s="10">
        <f t="shared" si="96"/>
        <v>0.11709896668999148</v>
      </c>
      <c r="S403" s="9">
        <f t="shared" si="88"/>
        <v>1</v>
      </c>
      <c r="T403" s="17">
        <f t="shared" si="89"/>
        <v>115820.07239999999</v>
      </c>
      <c r="U403" s="17">
        <f t="shared" si="97"/>
        <v>2799.9823999999935</v>
      </c>
      <c r="V403" s="17" t="str">
        <f t="shared" si="98"/>
        <v>Y</v>
      </c>
      <c r="W403" s="17">
        <f t="shared" si="90"/>
        <v>241700.52690000003</v>
      </c>
      <c r="X403" s="17">
        <f t="shared" si="91"/>
        <v>67561.708899999998</v>
      </c>
      <c r="Y403" s="17">
        <f t="shared" si="92"/>
        <v>12161.107602</v>
      </c>
      <c r="Z403" s="17">
        <f t="shared" si="99"/>
        <v>127981.18000199999</v>
      </c>
      <c r="AA403" s="17">
        <f t="shared" si="100"/>
        <v>14961.090001999997</v>
      </c>
      <c r="AB403" s="17">
        <f t="shared" si="93"/>
        <v>0</v>
      </c>
      <c r="AC403" s="17">
        <f t="shared" si="94"/>
        <v>0</v>
      </c>
      <c r="AD403" s="17">
        <v>3615662.84</v>
      </c>
      <c r="AE403" s="17">
        <v>863255.41</v>
      </c>
      <c r="AF403" s="17">
        <v>3688208.62</v>
      </c>
      <c r="AG403" s="17">
        <v>987586.75</v>
      </c>
      <c r="AH403" s="17">
        <v>3865608.37</v>
      </c>
      <c r="AI403">
        <v>89.32</v>
      </c>
      <c r="AJ403">
        <v>0</v>
      </c>
      <c r="AK403" s="1">
        <v>20000</v>
      </c>
      <c r="AL403" s="1">
        <v>0</v>
      </c>
    </row>
    <row r="404" spans="1:38" x14ac:dyDescent="0.35">
      <c r="A404" t="s">
        <v>1325</v>
      </c>
      <c r="B404" t="s">
        <v>1326</v>
      </c>
      <c r="C404" s="2">
        <v>45446</v>
      </c>
      <c r="D404" s="3">
        <v>0.57808219178082187</v>
      </c>
      <c r="E404" s="3" t="s">
        <v>64</v>
      </c>
      <c r="F404" s="3" t="s">
        <v>14</v>
      </c>
      <c r="G404" t="s">
        <v>1327</v>
      </c>
      <c r="H404" t="s">
        <v>1013</v>
      </c>
      <c r="I404" t="s">
        <v>13</v>
      </c>
      <c r="J404" t="s">
        <v>13</v>
      </c>
      <c r="K404" s="17">
        <v>800000</v>
      </c>
      <c r="L404" s="17">
        <v>175000</v>
      </c>
      <c r="M404" s="10">
        <f t="shared" si="87"/>
        <v>0.21875</v>
      </c>
      <c r="N404" s="17">
        <v>27708.310000000005</v>
      </c>
      <c r="O404" s="17">
        <v>27708.310000000005</v>
      </c>
      <c r="P404" s="17">
        <v>0</v>
      </c>
      <c r="Q404" s="17">
        <f t="shared" si="95"/>
        <v>0</v>
      </c>
      <c r="R404" s="10">
        <f t="shared" si="96"/>
        <v>0</v>
      </c>
      <c r="S404" s="9">
        <f t="shared" si="88"/>
        <v>0.75</v>
      </c>
      <c r="T404" s="17">
        <f t="shared" si="89"/>
        <v>15750</v>
      </c>
      <c r="U404" s="17">
        <f t="shared" si="97"/>
        <v>15750</v>
      </c>
      <c r="V404" s="17" t="str">
        <f t="shared" si="98"/>
        <v>Y</v>
      </c>
      <c r="W404" s="17">
        <f t="shared" si="90"/>
        <v>56000.000000000007</v>
      </c>
      <c r="X404" s="17">
        <f t="shared" si="91"/>
        <v>12250.000000000002</v>
      </c>
      <c r="Y404" s="17">
        <f t="shared" si="92"/>
        <v>1653.7500000000002</v>
      </c>
      <c r="Z404" s="17">
        <f t="shared" si="99"/>
        <v>17403.75</v>
      </c>
      <c r="AA404" s="17">
        <f t="shared" si="100"/>
        <v>-10304.560000000005</v>
      </c>
      <c r="AB404" s="17">
        <f t="shared" si="93"/>
        <v>261703.11111111124</v>
      </c>
      <c r="AC404" s="17">
        <f t="shared" si="94"/>
        <v>57247.555555555584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>
        <v>0</v>
      </c>
      <c r="AJ404">
        <v>0</v>
      </c>
      <c r="AK404" s="1">
        <v>20000</v>
      </c>
      <c r="AL404" s="1">
        <v>0</v>
      </c>
    </row>
    <row r="405" spans="1:38" x14ac:dyDescent="0.35">
      <c r="A405" t="s">
        <v>1328</v>
      </c>
      <c r="B405" t="s">
        <v>1329</v>
      </c>
      <c r="C405" s="2">
        <v>39734</v>
      </c>
      <c r="D405" s="3">
        <v>16.227397260273971</v>
      </c>
      <c r="E405" s="3" t="s">
        <v>64</v>
      </c>
      <c r="F405" s="3" t="s">
        <v>14</v>
      </c>
      <c r="G405" t="s">
        <v>1330</v>
      </c>
      <c r="H405" t="s">
        <v>238</v>
      </c>
      <c r="I405" t="s">
        <v>13</v>
      </c>
      <c r="J405" t="s">
        <v>13</v>
      </c>
      <c r="K405" s="17">
        <v>5216150.6399999997</v>
      </c>
      <c r="L405" s="17">
        <v>1779716.16</v>
      </c>
      <c r="M405" s="10">
        <f t="shared" si="87"/>
        <v>0.34119339774282287</v>
      </c>
      <c r="N405" s="17">
        <v>277436.18999999994</v>
      </c>
      <c r="O405" s="17">
        <v>0</v>
      </c>
      <c r="P405" s="17">
        <v>695.35855784999876</v>
      </c>
      <c r="Q405" s="17">
        <f t="shared" si="95"/>
        <v>276740.83144214994</v>
      </c>
      <c r="R405" s="10">
        <f t="shared" si="96"/>
        <v>0.15549717289871096</v>
      </c>
      <c r="S405" s="9">
        <f t="shared" si="88"/>
        <v>1.2</v>
      </c>
      <c r="T405" s="17">
        <f t="shared" si="89"/>
        <v>256279.12703999999</v>
      </c>
      <c r="U405" s="17">
        <f t="shared" si="97"/>
        <v>-20461.704402149946</v>
      </c>
      <c r="V405" s="17" t="str">
        <f t="shared" si="98"/>
        <v>N</v>
      </c>
      <c r="W405" s="17">
        <f t="shared" si="90"/>
        <v>365130.54480000003</v>
      </c>
      <c r="X405" s="17">
        <f t="shared" si="91"/>
        <v>124580.13120000002</v>
      </c>
      <c r="Y405" s="17">
        <f t="shared" si="92"/>
        <v>26909.308339200001</v>
      </c>
      <c r="Z405" s="17">
        <f t="shared" si="99"/>
        <v>283188.43537919997</v>
      </c>
      <c r="AA405" s="17">
        <f t="shared" si="100"/>
        <v>5752.2453792000306</v>
      </c>
      <c r="AB405" s="17">
        <f t="shared" si="93"/>
        <v>0</v>
      </c>
      <c r="AC405" s="17">
        <f t="shared" si="94"/>
        <v>0</v>
      </c>
      <c r="AD405" s="17">
        <v>6867330.5099999998</v>
      </c>
      <c r="AE405" s="17">
        <v>2354426.5499999998</v>
      </c>
      <c r="AF405" s="17">
        <v>5758672.7699999996</v>
      </c>
      <c r="AG405" s="17">
        <v>2126274.7599999998</v>
      </c>
      <c r="AH405" s="17">
        <v>6196063.7300000004</v>
      </c>
      <c r="AI405">
        <v>84.18</v>
      </c>
      <c r="AJ405">
        <v>0</v>
      </c>
      <c r="AK405" s="1">
        <v>20000</v>
      </c>
      <c r="AL405" s="1">
        <v>0</v>
      </c>
    </row>
    <row r="406" spans="1:38" x14ac:dyDescent="0.35">
      <c r="A406" t="s">
        <v>1331</v>
      </c>
      <c r="B406" t="s">
        <v>1332</v>
      </c>
      <c r="C406" s="2">
        <v>37942</v>
      </c>
      <c r="D406" s="3">
        <v>21.136986301369863</v>
      </c>
      <c r="E406" s="3" t="s">
        <v>64</v>
      </c>
      <c r="F406" s="3" t="s">
        <v>14</v>
      </c>
      <c r="G406" t="s">
        <v>1333</v>
      </c>
      <c r="H406" t="s">
        <v>85</v>
      </c>
      <c r="I406" t="s">
        <v>13</v>
      </c>
      <c r="J406" t="s">
        <v>13</v>
      </c>
      <c r="K406" s="17">
        <v>7308360.0899999999</v>
      </c>
      <c r="L406" s="17">
        <v>1838633.3199999998</v>
      </c>
      <c r="M406" s="10">
        <f t="shared" si="87"/>
        <v>0.25157946479892179</v>
      </c>
      <c r="N406" s="17">
        <v>273012.19</v>
      </c>
      <c r="O406" s="17">
        <v>0</v>
      </c>
      <c r="P406" s="17">
        <v>0</v>
      </c>
      <c r="Q406" s="17">
        <f t="shared" si="95"/>
        <v>273012.19</v>
      </c>
      <c r="R406" s="10">
        <f t="shared" si="96"/>
        <v>0.14848648016451699</v>
      </c>
      <c r="S406" s="9">
        <f t="shared" si="88"/>
        <v>1</v>
      </c>
      <c r="T406" s="17">
        <f t="shared" si="89"/>
        <v>220635.99839999998</v>
      </c>
      <c r="U406" s="17">
        <f t="shared" si="97"/>
        <v>-52376.19160000002</v>
      </c>
      <c r="V406" s="17" t="str">
        <f t="shared" si="98"/>
        <v>N</v>
      </c>
      <c r="W406" s="17">
        <f t="shared" si="90"/>
        <v>511585.20630000002</v>
      </c>
      <c r="X406" s="17">
        <f t="shared" si="91"/>
        <v>128704.3324</v>
      </c>
      <c r="Y406" s="17">
        <f t="shared" si="92"/>
        <v>23166.779832</v>
      </c>
      <c r="Z406" s="17">
        <f t="shared" si="99"/>
        <v>243802.77823199998</v>
      </c>
      <c r="AA406" s="17">
        <f t="shared" si="100"/>
        <v>-29209.41176800002</v>
      </c>
      <c r="AB406" s="17">
        <f t="shared" si="93"/>
        <v>645022.87558295904</v>
      </c>
      <c r="AC406" s="17">
        <f t="shared" si="94"/>
        <v>162274.50982222235</v>
      </c>
      <c r="AD406" s="17">
        <v>9901386.5099999998</v>
      </c>
      <c r="AE406" s="17">
        <v>2179710.6800000002</v>
      </c>
      <c r="AF406" s="17">
        <v>7103700.8700000001</v>
      </c>
      <c r="AG406" s="17">
        <v>1881637.65</v>
      </c>
      <c r="AH406" s="17">
        <v>7528872.6500000004</v>
      </c>
      <c r="AI406">
        <v>97.07</v>
      </c>
      <c r="AJ406">
        <v>0</v>
      </c>
      <c r="AK406" s="1">
        <v>20000</v>
      </c>
      <c r="AL406" s="1">
        <v>0</v>
      </c>
    </row>
    <row r="407" spans="1:38" x14ac:dyDescent="0.35">
      <c r="A407" t="s">
        <v>1334</v>
      </c>
      <c r="B407" t="s">
        <v>1335</v>
      </c>
      <c r="C407" s="2">
        <v>43619</v>
      </c>
      <c r="D407" s="3">
        <v>5.5835616438356164</v>
      </c>
      <c r="E407" s="3" t="s">
        <v>64</v>
      </c>
      <c r="F407" s="3" t="s">
        <v>14</v>
      </c>
      <c r="G407" t="s">
        <v>1336</v>
      </c>
      <c r="H407" t="s">
        <v>153</v>
      </c>
      <c r="I407" t="s">
        <v>13</v>
      </c>
      <c r="J407" t="s">
        <v>13</v>
      </c>
      <c r="K407" s="17">
        <v>6184634.7699999996</v>
      </c>
      <c r="L407" s="17">
        <v>2151265.1599999997</v>
      </c>
      <c r="M407" s="10">
        <f t="shared" si="87"/>
        <v>0.34784029130308691</v>
      </c>
      <c r="N407" s="17">
        <v>353868.27</v>
      </c>
      <c r="O407" s="17">
        <v>0</v>
      </c>
      <c r="P407" s="17">
        <v>0</v>
      </c>
      <c r="Q407" s="17">
        <f t="shared" si="95"/>
        <v>353868.27</v>
      </c>
      <c r="R407" s="10">
        <f t="shared" si="96"/>
        <v>0.16449309763376638</v>
      </c>
      <c r="S407" s="9">
        <f t="shared" si="88"/>
        <v>1.2</v>
      </c>
      <c r="T407" s="17">
        <f t="shared" si="89"/>
        <v>309782.18303999992</v>
      </c>
      <c r="U407" s="17">
        <f t="shared" si="97"/>
        <v>-44086.086960000102</v>
      </c>
      <c r="V407" s="17" t="str">
        <f t="shared" si="98"/>
        <v>N</v>
      </c>
      <c r="W407" s="17">
        <f t="shared" si="90"/>
        <v>432924.4339</v>
      </c>
      <c r="X407" s="17">
        <f t="shared" si="91"/>
        <v>150588.5612</v>
      </c>
      <c r="Y407" s="17">
        <f t="shared" si="92"/>
        <v>32527.129219199996</v>
      </c>
      <c r="Z407" s="17">
        <f t="shared" si="99"/>
        <v>342309.31225919991</v>
      </c>
      <c r="AA407" s="17">
        <f t="shared" si="100"/>
        <v>-11558.957740800106</v>
      </c>
      <c r="AB407" s="17">
        <f t="shared" si="93"/>
        <v>184614.7024910913</v>
      </c>
      <c r="AC407" s="17">
        <f t="shared" si="94"/>
        <v>64216.431893333924</v>
      </c>
      <c r="AD407" s="17">
        <v>3580814.96</v>
      </c>
      <c r="AE407" s="17">
        <v>1017525.59</v>
      </c>
      <c r="AF407" s="17">
        <v>4766479.71</v>
      </c>
      <c r="AG407" s="17">
        <v>1618592.17</v>
      </c>
      <c r="AH407" s="17">
        <v>6579058.0800000001</v>
      </c>
      <c r="AI407">
        <v>94</v>
      </c>
      <c r="AJ407">
        <v>0</v>
      </c>
      <c r="AK407" s="1">
        <v>20000</v>
      </c>
      <c r="AL407" s="1">
        <v>0</v>
      </c>
    </row>
    <row r="408" spans="1:38" x14ac:dyDescent="0.35">
      <c r="A408" t="s">
        <v>1337</v>
      </c>
      <c r="B408" t="s">
        <v>1338</v>
      </c>
      <c r="C408" s="2">
        <v>36017</v>
      </c>
      <c r="D408" s="3">
        <v>26.410958904109588</v>
      </c>
      <c r="E408" s="3" t="s">
        <v>64</v>
      </c>
      <c r="F408" s="3" t="s">
        <v>14</v>
      </c>
      <c r="G408" t="s">
        <v>1339</v>
      </c>
      <c r="H408" t="s">
        <v>555</v>
      </c>
      <c r="I408" t="s">
        <v>13</v>
      </c>
      <c r="J408" t="s">
        <v>13</v>
      </c>
      <c r="K408" s="17">
        <v>9653744.9399999995</v>
      </c>
      <c r="L408" s="17">
        <v>3091536.2199999997</v>
      </c>
      <c r="M408" s="10">
        <f t="shared" si="87"/>
        <v>0.32024216914933323</v>
      </c>
      <c r="N408" s="17">
        <v>550598.64</v>
      </c>
      <c r="O408" s="17">
        <v>0</v>
      </c>
      <c r="P408" s="17">
        <v>0</v>
      </c>
      <c r="Q408" s="17">
        <f t="shared" si="95"/>
        <v>550598.64</v>
      </c>
      <c r="R408" s="10">
        <f t="shared" si="96"/>
        <v>0.17809871883047196</v>
      </c>
      <c r="S408" s="9">
        <f t="shared" si="88"/>
        <v>1.2</v>
      </c>
      <c r="T408" s="17">
        <f t="shared" si="89"/>
        <v>445181.21567999996</v>
      </c>
      <c r="U408" s="17">
        <f t="shared" si="97"/>
        <v>-105417.42432000005</v>
      </c>
      <c r="V408" s="17" t="str">
        <f t="shared" si="98"/>
        <v>N</v>
      </c>
      <c r="W408" s="17">
        <f t="shared" si="90"/>
        <v>675762.14580000006</v>
      </c>
      <c r="X408" s="17">
        <f t="shared" si="91"/>
        <v>216407.53539999999</v>
      </c>
      <c r="Y408" s="17">
        <f t="shared" si="92"/>
        <v>46744.027646399991</v>
      </c>
      <c r="Z408" s="17">
        <f t="shared" si="99"/>
        <v>491925.24332639994</v>
      </c>
      <c r="AA408" s="17">
        <f t="shared" si="100"/>
        <v>-58673.396673600073</v>
      </c>
      <c r="AB408" s="17">
        <f t="shared" si="93"/>
        <v>1017865.0604297295</v>
      </c>
      <c r="AC408" s="17">
        <f t="shared" si="94"/>
        <v>325963.31485333375</v>
      </c>
      <c r="AD408" s="17">
        <v>12146338.130000001</v>
      </c>
      <c r="AE408" s="17">
        <v>3696925.66</v>
      </c>
      <c r="AF408" s="17">
        <v>10877861.6</v>
      </c>
      <c r="AG408" s="17">
        <v>3227894.47</v>
      </c>
      <c r="AH408" s="17">
        <v>11893090.380000001</v>
      </c>
      <c r="AI408">
        <v>81.17</v>
      </c>
      <c r="AJ408">
        <v>0</v>
      </c>
      <c r="AK408" s="1">
        <v>20000</v>
      </c>
      <c r="AL408" s="1">
        <v>0</v>
      </c>
    </row>
    <row r="409" spans="1:38" x14ac:dyDescent="0.35">
      <c r="A409" t="s">
        <v>1340</v>
      </c>
      <c r="B409" t="s">
        <v>1341</v>
      </c>
      <c r="C409" s="2">
        <v>37104</v>
      </c>
      <c r="D409" s="3">
        <v>23.432876712328767</v>
      </c>
      <c r="E409" s="3" t="s">
        <v>64</v>
      </c>
      <c r="F409" s="3" t="s">
        <v>14</v>
      </c>
      <c r="G409" t="s">
        <v>1342</v>
      </c>
      <c r="H409" t="s">
        <v>246</v>
      </c>
      <c r="I409" t="s">
        <v>13</v>
      </c>
      <c r="J409" t="s">
        <v>13</v>
      </c>
      <c r="K409" s="17">
        <v>5209243.78</v>
      </c>
      <c r="L409" s="17">
        <v>1782425.6000000001</v>
      </c>
      <c r="M409" s="10">
        <f t="shared" si="87"/>
        <v>0.34216590262934476</v>
      </c>
      <c r="N409" s="17">
        <v>277850.42</v>
      </c>
      <c r="O409" s="17">
        <v>0</v>
      </c>
      <c r="P409" s="17">
        <v>2488.6337531250028</v>
      </c>
      <c r="Q409" s="17">
        <f t="shared" si="95"/>
        <v>275361.78624687495</v>
      </c>
      <c r="R409" s="10">
        <f t="shared" si="96"/>
        <v>0.15448711365393031</v>
      </c>
      <c r="S409" s="9">
        <f t="shared" si="88"/>
        <v>1.2</v>
      </c>
      <c r="T409" s="17">
        <f t="shared" si="89"/>
        <v>256669.28640000001</v>
      </c>
      <c r="U409" s="17">
        <f t="shared" si="97"/>
        <v>-18692.49984687494</v>
      </c>
      <c r="V409" s="17" t="str">
        <f t="shared" si="98"/>
        <v>N</v>
      </c>
      <c r="W409" s="17">
        <f t="shared" si="90"/>
        <v>364647.06460000004</v>
      </c>
      <c r="X409" s="17">
        <f t="shared" si="91"/>
        <v>124769.792</v>
      </c>
      <c r="Y409" s="17">
        <f t="shared" si="92"/>
        <v>26950.275071999997</v>
      </c>
      <c r="Z409" s="17">
        <f t="shared" si="99"/>
        <v>283619.56147200003</v>
      </c>
      <c r="AA409" s="17">
        <f t="shared" si="100"/>
        <v>5769.1414720000466</v>
      </c>
      <c r="AB409" s="17">
        <f t="shared" si="93"/>
        <v>0</v>
      </c>
      <c r="AC409" s="17">
        <f t="shared" si="94"/>
        <v>0</v>
      </c>
      <c r="AD409" s="17">
        <v>5325173.71</v>
      </c>
      <c r="AE409" s="17">
        <v>1474409.61</v>
      </c>
      <c r="AF409" s="17">
        <v>4930625.82</v>
      </c>
      <c r="AG409" s="17">
        <v>1505442.07</v>
      </c>
      <c r="AH409" s="17">
        <v>5269582.5599999996</v>
      </c>
      <c r="AI409">
        <v>98.85</v>
      </c>
      <c r="AJ409">
        <v>0</v>
      </c>
      <c r="AK409" s="1">
        <v>20000</v>
      </c>
      <c r="AL409" s="1">
        <v>0</v>
      </c>
    </row>
    <row r="410" spans="1:38" x14ac:dyDescent="0.35">
      <c r="A410" t="s">
        <v>1343</v>
      </c>
      <c r="B410" t="s">
        <v>1344</v>
      </c>
      <c r="C410" s="2">
        <v>34463</v>
      </c>
      <c r="D410" s="3">
        <v>30.668493150684931</v>
      </c>
      <c r="E410" s="3" t="s">
        <v>64</v>
      </c>
      <c r="F410" s="3" t="s">
        <v>14</v>
      </c>
      <c r="G410" t="s">
        <v>1345</v>
      </c>
      <c r="H410" t="s">
        <v>388</v>
      </c>
      <c r="I410" t="s">
        <v>13</v>
      </c>
      <c r="J410" t="s">
        <v>13</v>
      </c>
      <c r="K410" s="17">
        <v>7087203.7199999997</v>
      </c>
      <c r="L410" s="17">
        <v>1613725.2200000002</v>
      </c>
      <c r="M410" s="10">
        <f t="shared" si="87"/>
        <v>0.22769561645957601</v>
      </c>
      <c r="N410" s="17">
        <v>184538.63999999998</v>
      </c>
      <c r="O410" s="17">
        <v>0</v>
      </c>
      <c r="P410" s="17">
        <v>1656.3444870000003</v>
      </c>
      <c r="Q410" s="17">
        <f t="shared" si="95"/>
        <v>182882.29551299999</v>
      </c>
      <c r="R410" s="10">
        <f t="shared" si="96"/>
        <v>0.11332926649866695</v>
      </c>
      <c r="S410" s="9">
        <f t="shared" si="88"/>
        <v>0.75</v>
      </c>
      <c r="T410" s="17">
        <f t="shared" si="89"/>
        <v>145235.26980000001</v>
      </c>
      <c r="U410" s="17">
        <f t="shared" si="97"/>
        <v>-37647.025712999981</v>
      </c>
      <c r="V410" s="17" t="str">
        <f t="shared" si="98"/>
        <v>N</v>
      </c>
      <c r="W410" s="17">
        <f t="shared" si="90"/>
        <v>496104.26040000003</v>
      </c>
      <c r="X410" s="17">
        <f t="shared" si="91"/>
        <v>112960.76540000003</v>
      </c>
      <c r="Y410" s="17">
        <f t="shared" si="92"/>
        <v>15249.703329000004</v>
      </c>
      <c r="Z410" s="17">
        <f t="shared" si="99"/>
        <v>160484.97312900002</v>
      </c>
      <c r="AA410" s="17">
        <f t="shared" si="100"/>
        <v>-24053.666870999965</v>
      </c>
      <c r="AB410" s="17">
        <f t="shared" si="93"/>
        <v>586886.49651887687</v>
      </c>
      <c r="AC410" s="17">
        <f t="shared" si="94"/>
        <v>133631.48261666647</v>
      </c>
      <c r="AD410" s="17">
        <v>7213064.5899999999</v>
      </c>
      <c r="AE410" s="17">
        <v>1548814.76</v>
      </c>
      <c r="AF410" s="17">
        <v>7314694.25</v>
      </c>
      <c r="AG410" s="17">
        <v>1743998.94</v>
      </c>
      <c r="AH410" s="17">
        <v>7807074.0499999998</v>
      </c>
      <c r="AI410">
        <v>90.78</v>
      </c>
      <c r="AJ410">
        <v>0</v>
      </c>
      <c r="AK410" s="1">
        <v>20000</v>
      </c>
      <c r="AL410" s="1">
        <v>0</v>
      </c>
    </row>
    <row r="411" spans="1:38" x14ac:dyDescent="0.35">
      <c r="A411" t="s">
        <v>1346</v>
      </c>
      <c r="B411" t="s">
        <v>1347</v>
      </c>
      <c r="C411" s="2">
        <v>34876</v>
      </c>
      <c r="D411" s="3">
        <v>29.536986301369861</v>
      </c>
      <c r="E411" s="3" t="s">
        <v>64</v>
      </c>
      <c r="F411" s="3" t="s">
        <v>14</v>
      </c>
      <c r="G411" t="s">
        <v>1348</v>
      </c>
      <c r="H411" t="s">
        <v>396</v>
      </c>
      <c r="I411" t="s">
        <v>13</v>
      </c>
      <c r="J411" t="s">
        <v>13</v>
      </c>
      <c r="K411" s="17">
        <v>2774532.98</v>
      </c>
      <c r="L411" s="17">
        <v>734468.02000000014</v>
      </c>
      <c r="M411" s="10">
        <f t="shared" si="87"/>
        <v>0.26471771115872628</v>
      </c>
      <c r="N411" s="17">
        <v>79734.17</v>
      </c>
      <c r="O411" s="17">
        <v>0</v>
      </c>
      <c r="P411" s="17">
        <v>227.16575700000249</v>
      </c>
      <c r="Q411" s="17">
        <f t="shared" si="95"/>
        <v>79507.004243000003</v>
      </c>
      <c r="R411" s="10">
        <f t="shared" si="96"/>
        <v>0.10825114515265075</v>
      </c>
      <c r="S411" s="9">
        <f t="shared" si="88"/>
        <v>1</v>
      </c>
      <c r="T411" s="17">
        <f t="shared" si="89"/>
        <v>88136.162400000016</v>
      </c>
      <c r="U411" s="17">
        <f t="shared" si="97"/>
        <v>8629.1581570000126</v>
      </c>
      <c r="V411" s="17" t="str">
        <f t="shared" si="98"/>
        <v>Y</v>
      </c>
      <c r="W411" s="17">
        <f t="shared" si="90"/>
        <v>194217.30860000002</v>
      </c>
      <c r="X411" s="17">
        <f t="shared" si="91"/>
        <v>51412.76140000001</v>
      </c>
      <c r="Y411" s="17">
        <f t="shared" si="92"/>
        <v>9254.2970520000017</v>
      </c>
      <c r="Z411" s="17">
        <f t="shared" si="99"/>
        <v>97390.45945200001</v>
      </c>
      <c r="AA411" s="17">
        <f t="shared" si="100"/>
        <v>17656.289452000012</v>
      </c>
      <c r="AB411" s="17">
        <f t="shared" si="93"/>
        <v>0</v>
      </c>
      <c r="AC411" s="17">
        <f t="shared" si="94"/>
        <v>0</v>
      </c>
      <c r="AD411" s="17">
        <v>4825439.91</v>
      </c>
      <c r="AE411" s="17">
        <v>1109398.1399999999</v>
      </c>
      <c r="AF411" s="17">
        <v>4494412.49</v>
      </c>
      <c r="AG411" s="17">
        <v>1056800.52</v>
      </c>
      <c r="AH411" s="17">
        <v>4286197.66</v>
      </c>
      <c r="AI411">
        <v>64.73</v>
      </c>
      <c r="AJ411">
        <v>0</v>
      </c>
      <c r="AK411" s="1">
        <v>20000</v>
      </c>
      <c r="AL411" s="1">
        <v>0</v>
      </c>
    </row>
    <row r="412" spans="1:38" x14ac:dyDescent="0.35">
      <c r="A412" t="s">
        <v>1349</v>
      </c>
      <c r="B412" t="s">
        <v>1350</v>
      </c>
      <c r="C412" s="2">
        <v>38154</v>
      </c>
      <c r="D412" s="3">
        <v>20.556164383561644</v>
      </c>
      <c r="E412" s="3" t="s">
        <v>64</v>
      </c>
      <c r="F412" s="3" t="s">
        <v>14</v>
      </c>
      <c r="G412" t="s">
        <v>1351</v>
      </c>
      <c r="H412" t="s">
        <v>139</v>
      </c>
      <c r="I412" t="s">
        <v>13</v>
      </c>
      <c r="J412" t="s">
        <v>13</v>
      </c>
      <c r="K412" s="17">
        <v>3530591.27</v>
      </c>
      <c r="L412" s="17">
        <v>958281.04999999993</v>
      </c>
      <c r="M412" s="10">
        <f t="shared" si="87"/>
        <v>0.2714222567031952</v>
      </c>
      <c r="N412" s="17">
        <v>110752.13</v>
      </c>
      <c r="O412" s="17">
        <v>0</v>
      </c>
      <c r="P412" s="17">
        <v>0</v>
      </c>
      <c r="Q412" s="17">
        <f t="shared" si="95"/>
        <v>110752.13</v>
      </c>
      <c r="R412" s="10">
        <f t="shared" si="96"/>
        <v>0.11557374530154803</v>
      </c>
      <c r="S412" s="9">
        <f t="shared" si="88"/>
        <v>1</v>
      </c>
      <c r="T412" s="17">
        <f t="shared" si="89"/>
        <v>114993.72599999998</v>
      </c>
      <c r="U412" s="17">
        <f t="shared" si="97"/>
        <v>4241.5959999999759</v>
      </c>
      <c r="V412" s="17" t="str">
        <f t="shared" si="98"/>
        <v>Y</v>
      </c>
      <c r="W412" s="17">
        <f t="shared" si="90"/>
        <v>247141.38890000002</v>
      </c>
      <c r="X412" s="17">
        <f t="shared" si="91"/>
        <v>67079.673500000004</v>
      </c>
      <c r="Y412" s="17">
        <f t="shared" si="92"/>
        <v>12074.34123</v>
      </c>
      <c r="Z412" s="17">
        <f t="shared" si="99"/>
        <v>127068.06722999999</v>
      </c>
      <c r="AA412" s="17">
        <f t="shared" si="100"/>
        <v>16315.937229999981</v>
      </c>
      <c r="AB412" s="17">
        <f t="shared" si="93"/>
        <v>0</v>
      </c>
      <c r="AC412" s="17">
        <f t="shared" si="94"/>
        <v>0</v>
      </c>
      <c r="AD412" s="17">
        <v>3848918.84</v>
      </c>
      <c r="AE412" s="17">
        <v>1108630.19</v>
      </c>
      <c r="AF412" s="17">
        <v>3775327.29</v>
      </c>
      <c r="AG412" s="17">
        <v>1030839.88</v>
      </c>
      <c r="AH412" s="17">
        <v>3843565.1</v>
      </c>
      <c r="AI412">
        <v>91.86</v>
      </c>
      <c r="AJ412">
        <v>0</v>
      </c>
      <c r="AK412" s="1">
        <v>20000</v>
      </c>
      <c r="AL412" s="1">
        <v>0</v>
      </c>
    </row>
    <row r="413" spans="1:38" x14ac:dyDescent="0.35">
      <c r="A413" t="s">
        <v>1352</v>
      </c>
      <c r="B413" t="s">
        <v>1353</v>
      </c>
      <c r="C413" s="2">
        <v>34393</v>
      </c>
      <c r="D413" s="3">
        <v>30.860273972602741</v>
      </c>
      <c r="E413" s="3" t="s">
        <v>64</v>
      </c>
      <c r="F413" s="3" t="s">
        <v>14</v>
      </c>
      <c r="G413" t="s">
        <v>1354</v>
      </c>
      <c r="H413" t="s">
        <v>497</v>
      </c>
      <c r="I413" t="s">
        <v>13</v>
      </c>
      <c r="J413" t="s">
        <v>13</v>
      </c>
      <c r="K413" s="17">
        <v>8045925.5899999999</v>
      </c>
      <c r="L413" s="17">
        <v>2524557.3199999998</v>
      </c>
      <c r="M413" s="10">
        <f t="shared" si="87"/>
        <v>0.31376841505192193</v>
      </c>
      <c r="N413" s="17">
        <v>413315.27</v>
      </c>
      <c r="O413" s="17">
        <v>0</v>
      </c>
      <c r="P413" s="17">
        <v>2786.3977288499882</v>
      </c>
      <c r="Q413" s="17">
        <f t="shared" si="95"/>
        <v>410528.87227115</v>
      </c>
      <c r="R413" s="10">
        <f t="shared" si="96"/>
        <v>0.16261420131714419</v>
      </c>
      <c r="S413" s="9">
        <f t="shared" si="88"/>
        <v>1.2</v>
      </c>
      <c r="T413" s="17">
        <f t="shared" si="89"/>
        <v>363536.25407999998</v>
      </c>
      <c r="U413" s="17">
        <f t="shared" si="97"/>
        <v>-46992.618191150017</v>
      </c>
      <c r="V413" s="17" t="str">
        <f t="shared" si="98"/>
        <v>N</v>
      </c>
      <c r="W413" s="17">
        <f t="shared" si="90"/>
        <v>563214.79130000004</v>
      </c>
      <c r="X413" s="17">
        <f t="shared" si="91"/>
        <v>176719.01240000001</v>
      </c>
      <c r="Y413" s="17">
        <f t="shared" si="92"/>
        <v>38171.306678399997</v>
      </c>
      <c r="Z413" s="17">
        <f t="shared" si="99"/>
        <v>401707.56075840001</v>
      </c>
      <c r="AA413" s="17">
        <f t="shared" si="100"/>
        <v>-11607.709241600009</v>
      </c>
      <c r="AB413" s="17">
        <f t="shared" si="93"/>
        <v>205525.06393536532</v>
      </c>
      <c r="AC413" s="17">
        <f t="shared" si="94"/>
        <v>64487.273564444498</v>
      </c>
      <c r="AD413" s="17">
        <v>14999112.84</v>
      </c>
      <c r="AE413" s="17">
        <v>3788315.55</v>
      </c>
      <c r="AF413" s="17">
        <v>11949205.91</v>
      </c>
      <c r="AG413" s="17">
        <v>3270625.41</v>
      </c>
      <c r="AH413" s="17">
        <v>12767825.199999999</v>
      </c>
      <c r="AI413">
        <v>63.02</v>
      </c>
      <c r="AJ413">
        <v>0</v>
      </c>
      <c r="AK413" s="1">
        <v>20000</v>
      </c>
      <c r="AL413" s="1">
        <v>0</v>
      </c>
    </row>
    <row r="414" spans="1:38" x14ac:dyDescent="0.35">
      <c r="A414" t="s">
        <v>1355</v>
      </c>
      <c r="B414" t="s">
        <v>1356</v>
      </c>
      <c r="C414" s="2">
        <v>37858</v>
      </c>
      <c r="D414" s="3">
        <v>21.367123287671234</v>
      </c>
      <c r="E414" s="3" t="s">
        <v>64</v>
      </c>
      <c r="F414" s="3" t="s">
        <v>14</v>
      </c>
      <c r="G414" t="s">
        <v>1357</v>
      </c>
      <c r="H414" t="s">
        <v>290</v>
      </c>
      <c r="I414" t="s">
        <v>13</v>
      </c>
      <c r="J414" t="s">
        <v>13</v>
      </c>
      <c r="K414" s="17">
        <v>3408201.82</v>
      </c>
      <c r="L414" s="17">
        <v>959701.94</v>
      </c>
      <c r="M414" s="10">
        <f t="shared" si="87"/>
        <v>0.28158600654699489</v>
      </c>
      <c r="N414" s="17">
        <v>117734.70999999999</v>
      </c>
      <c r="O414" s="17">
        <v>0</v>
      </c>
      <c r="P414" s="17">
        <v>1670.1840037499933</v>
      </c>
      <c r="Q414" s="17">
        <f t="shared" si="95"/>
        <v>116064.52599625</v>
      </c>
      <c r="R414" s="10">
        <f t="shared" si="96"/>
        <v>0.12093809667223347</v>
      </c>
      <c r="S414" s="9">
        <f t="shared" si="88"/>
        <v>1</v>
      </c>
      <c r="T414" s="17">
        <f t="shared" si="89"/>
        <v>115164.23279999998</v>
      </c>
      <c r="U414" s="17">
        <f t="shared" si="97"/>
        <v>-900.29319625001517</v>
      </c>
      <c r="V414" s="17" t="str">
        <f t="shared" si="98"/>
        <v>N</v>
      </c>
      <c r="W414" s="17">
        <f t="shared" si="90"/>
        <v>238574.1274</v>
      </c>
      <c r="X414" s="17">
        <f t="shared" si="91"/>
        <v>67179.135799999989</v>
      </c>
      <c r="Y414" s="17">
        <f t="shared" si="92"/>
        <v>12092.244443999998</v>
      </c>
      <c r="Z414" s="17">
        <f t="shared" si="99"/>
        <v>127256.47724399998</v>
      </c>
      <c r="AA414" s="17">
        <f t="shared" si="100"/>
        <v>9521.7672439999878</v>
      </c>
      <c r="AB414" s="17">
        <f t="shared" si="93"/>
        <v>0</v>
      </c>
      <c r="AC414" s="17">
        <f t="shared" si="94"/>
        <v>0</v>
      </c>
      <c r="AD414" s="17">
        <v>3624989.57</v>
      </c>
      <c r="AE414" s="17">
        <v>978156.6</v>
      </c>
      <c r="AF414" s="17">
        <v>3559978.94</v>
      </c>
      <c r="AG414" s="17">
        <v>983646.48</v>
      </c>
      <c r="AH414" s="17">
        <v>4049522.04</v>
      </c>
      <c r="AI414">
        <v>84.16</v>
      </c>
      <c r="AJ414">
        <v>0</v>
      </c>
      <c r="AK414" s="1">
        <v>20000</v>
      </c>
      <c r="AL414" s="1">
        <v>0</v>
      </c>
    </row>
    <row r="415" spans="1:38" x14ac:dyDescent="0.35">
      <c r="A415" t="s">
        <v>1358</v>
      </c>
      <c r="B415" t="s">
        <v>1359</v>
      </c>
      <c r="C415" s="2">
        <v>32329</v>
      </c>
      <c r="D415" s="3">
        <v>36.515068493150686</v>
      </c>
      <c r="E415" s="3" t="s">
        <v>64</v>
      </c>
      <c r="F415" s="3" t="s">
        <v>14</v>
      </c>
      <c r="G415" t="s">
        <v>1360</v>
      </c>
      <c r="H415" t="s">
        <v>128</v>
      </c>
      <c r="I415" t="s">
        <v>13</v>
      </c>
      <c r="J415" t="s">
        <v>13</v>
      </c>
      <c r="K415" s="17">
        <v>5781879.5700000003</v>
      </c>
      <c r="L415" s="17">
        <v>1220590.8299999998</v>
      </c>
      <c r="M415" s="10">
        <f t="shared" si="87"/>
        <v>0.21110623547629509</v>
      </c>
      <c r="N415" s="17">
        <v>121924.71000000002</v>
      </c>
      <c r="O415" s="17">
        <v>0</v>
      </c>
      <c r="P415" s="17">
        <v>2588.1696661311726</v>
      </c>
      <c r="Q415" s="17">
        <f t="shared" si="95"/>
        <v>119336.54033386885</v>
      </c>
      <c r="R415" s="10">
        <f t="shared" si="96"/>
        <v>9.7769487858489698E-2</v>
      </c>
      <c r="S415" s="9">
        <f t="shared" si="88"/>
        <v>0.75</v>
      </c>
      <c r="T415" s="17">
        <f t="shared" si="89"/>
        <v>109853.17469999997</v>
      </c>
      <c r="U415" s="17">
        <f t="shared" si="97"/>
        <v>-9483.3656338688743</v>
      </c>
      <c r="V415" s="17" t="str">
        <f t="shared" si="98"/>
        <v>N</v>
      </c>
      <c r="W415" s="17">
        <f t="shared" si="90"/>
        <v>404731.56990000006</v>
      </c>
      <c r="X415" s="17">
        <f t="shared" si="91"/>
        <v>85441.358099999998</v>
      </c>
      <c r="Y415" s="17">
        <f t="shared" si="92"/>
        <v>11534.583343499999</v>
      </c>
      <c r="Z415" s="17">
        <f t="shared" si="99"/>
        <v>121387.75804349997</v>
      </c>
      <c r="AA415" s="17">
        <f t="shared" si="100"/>
        <v>-536.95195650005189</v>
      </c>
      <c r="AB415" s="17">
        <f t="shared" si="93"/>
        <v>14130.640993478632</v>
      </c>
      <c r="AC415" s="17">
        <f t="shared" si="94"/>
        <v>2983.0664250002883</v>
      </c>
      <c r="AD415" s="17">
        <v>5470965.4699999997</v>
      </c>
      <c r="AE415" s="17">
        <v>1211790.3799999999</v>
      </c>
      <c r="AF415" s="17">
        <v>4939267.1399999997</v>
      </c>
      <c r="AG415" s="17">
        <v>1106853.7</v>
      </c>
      <c r="AH415" s="17">
        <v>5491385.1600000001</v>
      </c>
      <c r="AI415">
        <v>105.29</v>
      </c>
      <c r="AJ415">
        <v>127.18</v>
      </c>
      <c r="AK415" s="1">
        <v>20000</v>
      </c>
      <c r="AL415" s="1">
        <v>25435</v>
      </c>
    </row>
    <row r="416" spans="1:38" x14ac:dyDescent="0.35">
      <c r="A416" t="s">
        <v>1361</v>
      </c>
      <c r="B416" t="s">
        <v>1362</v>
      </c>
      <c r="C416" s="2">
        <v>32706</v>
      </c>
      <c r="D416" s="3">
        <v>35.482191780821921</v>
      </c>
      <c r="E416" s="3" t="s">
        <v>64</v>
      </c>
      <c r="F416" s="3" t="s">
        <v>14</v>
      </c>
      <c r="G416" t="s">
        <v>1363</v>
      </c>
      <c r="H416" t="s">
        <v>85</v>
      </c>
      <c r="I416" t="s">
        <v>13</v>
      </c>
      <c r="J416" t="s">
        <v>13</v>
      </c>
      <c r="K416" s="17">
        <v>3828323.44</v>
      </c>
      <c r="L416" s="17">
        <v>1155849.74</v>
      </c>
      <c r="M416" s="10">
        <f t="shared" si="87"/>
        <v>0.30192060783662522</v>
      </c>
      <c r="N416" s="17">
        <v>156009.09999999998</v>
      </c>
      <c r="O416" s="17">
        <v>0</v>
      </c>
      <c r="P416" s="17">
        <v>0</v>
      </c>
      <c r="Q416" s="17">
        <f t="shared" si="95"/>
        <v>156009.09999999998</v>
      </c>
      <c r="R416" s="10">
        <f t="shared" si="96"/>
        <v>0.13497351307964994</v>
      </c>
      <c r="S416" s="9">
        <f t="shared" si="88"/>
        <v>1.2</v>
      </c>
      <c r="T416" s="17">
        <f t="shared" si="89"/>
        <v>166442.36256000001</v>
      </c>
      <c r="U416" s="17">
        <f t="shared" si="97"/>
        <v>10433.262560000032</v>
      </c>
      <c r="V416" s="17" t="str">
        <f t="shared" si="98"/>
        <v>Y</v>
      </c>
      <c r="W416" s="17">
        <f t="shared" si="90"/>
        <v>267982.64079999999</v>
      </c>
      <c r="X416" s="17">
        <f t="shared" si="91"/>
        <v>80909.481799999994</v>
      </c>
      <c r="Y416" s="17">
        <f t="shared" si="92"/>
        <v>17476.448068799997</v>
      </c>
      <c r="Z416" s="17">
        <f t="shared" si="99"/>
        <v>183918.81062880001</v>
      </c>
      <c r="AA416" s="17">
        <f t="shared" si="100"/>
        <v>27909.710628800036</v>
      </c>
      <c r="AB416" s="17">
        <f t="shared" si="93"/>
        <v>0</v>
      </c>
      <c r="AC416" s="17">
        <f t="shared" si="94"/>
        <v>0</v>
      </c>
      <c r="AD416" s="17">
        <v>4349264.47</v>
      </c>
      <c r="AE416" s="17">
        <v>1179198.99</v>
      </c>
      <c r="AF416" s="17">
        <v>4243039.59</v>
      </c>
      <c r="AG416" s="17">
        <v>1244012.04</v>
      </c>
      <c r="AH416" s="17">
        <v>4483114.75</v>
      </c>
      <c r="AI416">
        <v>85.39</v>
      </c>
      <c r="AJ416">
        <v>0</v>
      </c>
      <c r="AK416" s="1">
        <v>20000</v>
      </c>
      <c r="AL416" s="1">
        <v>0</v>
      </c>
    </row>
    <row r="417" spans="1:38" x14ac:dyDescent="0.35">
      <c r="A417" t="s">
        <v>1364</v>
      </c>
      <c r="B417" t="s">
        <v>1365</v>
      </c>
      <c r="C417" s="2">
        <v>43206</v>
      </c>
      <c r="D417" s="3">
        <v>6.7150684931506852</v>
      </c>
      <c r="E417" s="3" t="s">
        <v>64</v>
      </c>
      <c r="F417" s="3" t="s">
        <v>14</v>
      </c>
      <c r="G417" t="s">
        <v>1366</v>
      </c>
      <c r="H417" t="s">
        <v>116</v>
      </c>
      <c r="I417" t="s">
        <v>13</v>
      </c>
      <c r="J417" t="s">
        <v>13</v>
      </c>
      <c r="K417" s="17">
        <v>10205175.83</v>
      </c>
      <c r="L417" s="17">
        <v>3264641.78</v>
      </c>
      <c r="M417" s="10">
        <f t="shared" si="87"/>
        <v>0.31990059107095264</v>
      </c>
      <c r="N417" s="17">
        <v>584233.96</v>
      </c>
      <c r="O417" s="17">
        <v>0</v>
      </c>
      <c r="P417" s="17">
        <v>12249.075023493759</v>
      </c>
      <c r="Q417" s="17">
        <f t="shared" si="95"/>
        <v>571984.88497650623</v>
      </c>
      <c r="R417" s="10">
        <f t="shared" si="96"/>
        <v>0.17520601754245338</v>
      </c>
      <c r="S417" s="9">
        <f t="shared" si="88"/>
        <v>1.2</v>
      </c>
      <c r="T417" s="17">
        <f t="shared" si="89"/>
        <v>470108.4163199999</v>
      </c>
      <c r="U417" s="17">
        <f t="shared" si="97"/>
        <v>-101876.46865650633</v>
      </c>
      <c r="V417" s="17" t="str">
        <f t="shared" si="98"/>
        <v>N</v>
      </c>
      <c r="W417" s="17">
        <f t="shared" si="90"/>
        <v>714362.30810000002</v>
      </c>
      <c r="X417" s="17">
        <f t="shared" si="91"/>
        <v>228524.9246</v>
      </c>
      <c r="Y417" s="17">
        <f t="shared" si="92"/>
        <v>49361.383713599993</v>
      </c>
      <c r="Z417" s="17">
        <f t="shared" si="99"/>
        <v>519469.80003359989</v>
      </c>
      <c r="AA417" s="17">
        <f t="shared" si="100"/>
        <v>-64764.159966400068</v>
      </c>
      <c r="AB417" s="17">
        <f t="shared" si="93"/>
        <v>1124727.1769573574</v>
      </c>
      <c r="AC417" s="17">
        <f t="shared" si="94"/>
        <v>359800.88870222261</v>
      </c>
      <c r="AD417" s="17">
        <v>5572215.3200000003</v>
      </c>
      <c r="AE417" s="17">
        <v>1707756.51</v>
      </c>
      <c r="AF417" s="17">
        <v>6709013.8899999997</v>
      </c>
      <c r="AG417" s="17">
        <v>2236148.2400000002</v>
      </c>
      <c r="AH417" s="17">
        <v>7156828.4199999999</v>
      </c>
      <c r="AI417">
        <v>142.59</v>
      </c>
      <c r="AJ417">
        <v>200</v>
      </c>
      <c r="AK417" s="1">
        <v>20000</v>
      </c>
      <c r="AL417" s="1">
        <v>40000</v>
      </c>
    </row>
    <row r="418" spans="1:38" x14ac:dyDescent="0.35">
      <c r="A418" t="s">
        <v>1367</v>
      </c>
      <c r="B418" t="s">
        <v>1368</v>
      </c>
      <c r="C418" s="2">
        <v>37200</v>
      </c>
      <c r="D418" s="3">
        <v>23.169863013698631</v>
      </c>
      <c r="E418" s="3" t="s">
        <v>64</v>
      </c>
      <c r="F418" s="3" t="s">
        <v>14</v>
      </c>
      <c r="G418" t="s">
        <v>1369</v>
      </c>
      <c r="H418" t="s">
        <v>175</v>
      </c>
      <c r="I418" t="s">
        <v>13</v>
      </c>
      <c r="J418" t="s">
        <v>13</v>
      </c>
      <c r="K418" s="17">
        <v>2927253.19</v>
      </c>
      <c r="L418" s="17">
        <v>770824.39999999979</v>
      </c>
      <c r="M418" s="10">
        <f t="shared" si="87"/>
        <v>0.26332686309242687</v>
      </c>
      <c r="N418" s="17">
        <v>85883.41</v>
      </c>
      <c r="O418" s="17">
        <v>0</v>
      </c>
      <c r="P418" s="17">
        <v>0</v>
      </c>
      <c r="Q418" s="17">
        <f t="shared" si="95"/>
        <v>85883.41</v>
      </c>
      <c r="R418" s="10">
        <f t="shared" si="96"/>
        <v>0.11141760691540126</v>
      </c>
      <c r="S418" s="9">
        <f t="shared" si="88"/>
        <v>1</v>
      </c>
      <c r="T418" s="17">
        <f t="shared" si="89"/>
        <v>92498.927999999971</v>
      </c>
      <c r="U418" s="17">
        <f t="shared" si="97"/>
        <v>6615.5179999999673</v>
      </c>
      <c r="V418" s="17" t="str">
        <f t="shared" si="98"/>
        <v>Y</v>
      </c>
      <c r="W418" s="17">
        <f t="shared" si="90"/>
        <v>204907.72330000001</v>
      </c>
      <c r="X418" s="17">
        <f t="shared" si="91"/>
        <v>53957.707999999991</v>
      </c>
      <c r="Y418" s="17">
        <f t="shared" si="92"/>
        <v>9712.3874399999986</v>
      </c>
      <c r="Z418" s="17">
        <f t="shared" si="99"/>
        <v>102211.31543999998</v>
      </c>
      <c r="AA418" s="17">
        <f t="shared" si="100"/>
        <v>16327.905439999973</v>
      </c>
      <c r="AB418" s="17">
        <f t="shared" si="93"/>
        <v>0</v>
      </c>
      <c r="AC418" s="17">
        <f t="shared" si="94"/>
        <v>0</v>
      </c>
      <c r="AD418" s="17">
        <v>3401195.74</v>
      </c>
      <c r="AE418" s="17">
        <v>852800.48</v>
      </c>
      <c r="AF418" s="17">
        <v>3282381.56</v>
      </c>
      <c r="AG418" s="17">
        <v>870829.83</v>
      </c>
      <c r="AH418" s="17">
        <v>3392663.22</v>
      </c>
      <c r="AI418">
        <v>86.28</v>
      </c>
      <c r="AJ418">
        <v>0</v>
      </c>
      <c r="AK418" s="1">
        <v>20000</v>
      </c>
      <c r="AL418" s="1">
        <v>0</v>
      </c>
    </row>
    <row r="419" spans="1:38" x14ac:dyDescent="0.35">
      <c r="A419" t="s">
        <v>1370</v>
      </c>
      <c r="B419" t="s">
        <v>1371</v>
      </c>
      <c r="C419" s="2">
        <v>36581</v>
      </c>
      <c r="D419" s="3">
        <v>24.865753424657534</v>
      </c>
      <c r="E419" s="3" t="s">
        <v>64</v>
      </c>
      <c r="F419" s="3" t="s">
        <v>14</v>
      </c>
      <c r="G419" t="s">
        <v>1372</v>
      </c>
      <c r="H419" t="s">
        <v>615</v>
      </c>
      <c r="I419" t="s">
        <v>13</v>
      </c>
      <c r="J419" t="s">
        <v>13</v>
      </c>
      <c r="K419" s="17">
        <v>13159240.710000001</v>
      </c>
      <c r="L419" s="17">
        <v>3916985.6500000004</v>
      </c>
      <c r="M419" s="10">
        <f t="shared" si="87"/>
        <v>0.29766046053275669</v>
      </c>
      <c r="N419" s="17">
        <v>715798.04</v>
      </c>
      <c r="O419" s="17">
        <v>0</v>
      </c>
      <c r="P419" s="17">
        <v>0</v>
      </c>
      <c r="Q419" s="17">
        <f t="shared" si="95"/>
        <v>715798.04</v>
      </c>
      <c r="R419" s="10">
        <f t="shared" si="96"/>
        <v>0.18274206340275972</v>
      </c>
      <c r="S419" s="9">
        <f t="shared" si="88"/>
        <v>1.2</v>
      </c>
      <c r="T419" s="17">
        <f t="shared" si="89"/>
        <v>564045.93359999999</v>
      </c>
      <c r="U419" s="17">
        <f t="shared" si="97"/>
        <v>-151752.10640000005</v>
      </c>
      <c r="V419" s="17" t="str">
        <f t="shared" si="98"/>
        <v>N</v>
      </c>
      <c r="W419" s="17">
        <f t="shared" si="90"/>
        <v>921146.84970000014</v>
      </c>
      <c r="X419" s="17">
        <f t="shared" si="91"/>
        <v>274188.99550000002</v>
      </c>
      <c r="Y419" s="17">
        <f t="shared" si="92"/>
        <v>59224.823027999999</v>
      </c>
      <c r="Z419" s="17">
        <f t="shared" si="99"/>
        <v>623270.75662799994</v>
      </c>
      <c r="AA419" s="17">
        <f t="shared" si="100"/>
        <v>-92527.283372000093</v>
      </c>
      <c r="AB419" s="17">
        <f t="shared" si="93"/>
        <v>1726935.6576877621</v>
      </c>
      <c r="AC419" s="17">
        <f t="shared" si="94"/>
        <v>514040.46317777829</v>
      </c>
      <c r="AD419" s="17">
        <v>14365585.529999999</v>
      </c>
      <c r="AE419" s="17">
        <v>3807215.75</v>
      </c>
      <c r="AF419" s="17">
        <v>12085038.48</v>
      </c>
      <c r="AG419" s="17">
        <v>3501893.29</v>
      </c>
      <c r="AH419" s="17">
        <v>12976048.789999999</v>
      </c>
      <c r="AI419">
        <v>101.41</v>
      </c>
      <c r="AJ419">
        <v>107.05</v>
      </c>
      <c r="AK419" s="1">
        <v>20000</v>
      </c>
      <c r="AL419" s="1">
        <v>21410</v>
      </c>
    </row>
    <row r="420" spans="1:38" x14ac:dyDescent="0.35">
      <c r="A420" t="s">
        <v>1373</v>
      </c>
      <c r="B420" t="s">
        <v>1374</v>
      </c>
      <c r="C420" s="2">
        <v>42646</v>
      </c>
      <c r="D420" s="3">
        <v>8.24931506849315</v>
      </c>
      <c r="E420" s="3" t="s">
        <v>64</v>
      </c>
      <c r="F420" s="3" t="s">
        <v>14</v>
      </c>
      <c r="G420" t="s">
        <v>1375</v>
      </c>
      <c r="H420" t="s">
        <v>304</v>
      </c>
      <c r="I420" t="s">
        <v>13</v>
      </c>
      <c r="J420" t="s">
        <v>13</v>
      </c>
      <c r="K420" s="17">
        <v>3272058.06</v>
      </c>
      <c r="L420" s="17">
        <v>847729.58000000007</v>
      </c>
      <c r="M420" s="10">
        <f t="shared" si="87"/>
        <v>0.2590814601865592</v>
      </c>
      <c r="N420" s="17">
        <v>87864.18</v>
      </c>
      <c r="O420" s="17">
        <v>0</v>
      </c>
      <c r="P420" s="17">
        <v>0</v>
      </c>
      <c r="Q420" s="17">
        <f t="shared" si="95"/>
        <v>87864.18</v>
      </c>
      <c r="R420" s="10">
        <f t="shared" si="96"/>
        <v>0.10364647179115773</v>
      </c>
      <c r="S420" s="9">
        <f t="shared" si="88"/>
        <v>1</v>
      </c>
      <c r="T420" s="17">
        <f t="shared" si="89"/>
        <v>101727.5496</v>
      </c>
      <c r="U420" s="17">
        <f t="shared" si="97"/>
        <v>13863.369600000005</v>
      </c>
      <c r="V420" s="17" t="str">
        <f t="shared" si="98"/>
        <v>Y</v>
      </c>
      <c r="W420" s="17">
        <f t="shared" si="90"/>
        <v>229044.06420000002</v>
      </c>
      <c r="X420" s="17">
        <f t="shared" si="91"/>
        <v>59341.070600000014</v>
      </c>
      <c r="Y420" s="17">
        <f t="shared" si="92"/>
        <v>10681.392708000001</v>
      </c>
      <c r="Z420" s="17">
        <f t="shared" si="99"/>
        <v>112408.942308</v>
      </c>
      <c r="AA420" s="17">
        <f t="shared" si="100"/>
        <v>24544.762308000005</v>
      </c>
      <c r="AB420" s="17">
        <f t="shared" si="93"/>
        <v>0</v>
      </c>
      <c r="AC420" s="17">
        <f t="shared" si="94"/>
        <v>0</v>
      </c>
      <c r="AD420" s="17">
        <v>1965672.4300000002</v>
      </c>
      <c r="AE420" s="17">
        <v>408890.65</v>
      </c>
      <c r="AF420" s="17">
        <v>3358867.44</v>
      </c>
      <c r="AG420" s="17">
        <v>829152.2</v>
      </c>
      <c r="AH420" s="17">
        <v>3499504.63</v>
      </c>
      <c r="AI420">
        <v>93.5</v>
      </c>
      <c r="AJ420">
        <v>0</v>
      </c>
      <c r="AK420" s="1">
        <v>20000</v>
      </c>
      <c r="AL420" s="1">
        <v>0</v>
      </c>
    </row>
    <row r="421" spans="1:38" x14ac:dyDescent="0.35">
      <c r="A421" t="s">
        <v>1376</v>
      </c>
      <c r="B421" t="s">
        <v>1377</v>
      </c>
      <c r="C421" s="2">
        <v>42157</v>
      </c>
      <c r="D421" s="3">
        <v>9.5890410958904102</v>
      </c>
      <c r="E421" s="3" t="s">
        <v>64</v>
      </c>
      <c r="F421" s="3" t="s">
        <v>14</v>
      </c>
      <c r="G421" t="s">
        <v>1378</v>
      </c>
      <c r="H421" t="s">
        <v>304</v>
      </c>
      <c r="I421" t="s">
        <v>13</v>
      </c>
      <c r="J421" t="s">
        <v>13</v>
      </c>
      <c r="K421" s="17">
        <v>3007832.2</v>
      </c>
      <c r="L421" s="17">
        <v>1137146.98</v>
      </c>
      <c r="M421" s="10">
        <f t="shared" si="87"/>
        <v>0.37806197433487143</v>
      </c>
      <c r="N421" s="17">
        <v>157967.51</v>
      </c>
      <c r="O421" s="17">
        <v>0</v>
      </c>
      <c r="P421" s="17">
        <v>0</v>
      </c>
      <c r="Q421" s="17">
        <f t="shared" si="95"/>
        <v>157967.51</v>
      </c>
      <c r="R421" s="10">
        <f t="shared" si="96"/>
        <v>0.1389156483535664</v>
      </c>
      <c r="S421" s="9">
        <f t="shared" si="88"/>
        <v>1.2</v>
      </c>
      <c r="T421" s="17">
        <f t="shared" si="89"/>
        <v>163749.16511999999</v>
      </c>
      <c r="U421" s="17">
        <f t="shared" si="97"/>
        <v>5781.6551199999813</v>
      </c>
      <c r="V421" s="17" t="str">
        <f t="shared" si="98"/>
        <v>Y</v>
      </c>
      <c r="W421" s="17">
        <f t="shared" si="90"/>
        <v>210548.25400000004</v>
      </c>
      <c r="X421" s="17">
        <f t="shared" si="91"/>
        <v>79600.288600000014</v>
      </c>
      <c r="Y421" s="17">
        <f t="shared" si="92"/>
        <v>17193.662337600003</v>
      </c>
      <c r="Z421" s="17">
        <f t="shared" si="99"/>
        <v>180942.82745759998</v>
      </c>
      <c r="AA421" s="17">
        <f t="shared" si="100"/>
        <v>22975.317457599973</v>
      </c>
      <c r="AB421" s="17">
        <f t="shared" si="93"/>
        <v>0</v>
      </c>
      <c r="AC421" s="17">
        <f t="shared" si="94"/>
        <v>0</v>
      </c>
      <c r="AD421" s="17">
        <v>3366109.61</v>
      </c>
      <c r="AE421" s="17">
        <v>1235460.73</v>
      </c>
      <c r="AF421" s="17">
        <v>3244418.82</v>
      </c>
      <c r="AG421" s="17">
        <v>1246044.3899999999</v>
      </c>
      <c r="AH421" s="17">
        <v>3250605.54</v>
      </c>
      <c r="AI421">
        <v>92.53</v>
      </c>
      <c r="AJ421">
        <v>0</v>
      </c>
      <c r="AK421" s="1">
        <v>20000</v>
      </c>
      <c r="AL421" s="1">
        <v>0</v>
      </c>
    </row>
    <row r="422" spans="1:38" x14ac:dyDescent="0.35">
      <c r="A422" t="s">
        <v>1379</v>
      </c>
      <c r="B422" t="s">
        <v>1380</v>
      </c>
      <c r="C422" s="2">
        <v>34792</v>
      </c>
      <c r="D422" s="3">
        <v>29.767123287671232</v>
      </c>
      <c r="E422" s="3" t="s">
        <v>64</v>
      </c>
      <c r="F422" s="3" t="s">
        <v>14</v>
      </c>
      <c r="G422" t="s">
        <v>1381</v>
      </c>
      <c r="H422" t="s">
        <v>164</v>
      </c>
      <c r="I422" t="s">
        <v>13</v>
      </c>
      <c r="J422" t="s">
        <v>13</v>
      </c>
      <c r="K422" s="17">
        <v>6156215.0999999996</v>
      </c>
      <c r="L422" s="17">
        <v>1348436.2100000002</v>
      </c>
      <c r="M422" s="10">
        <f t="shared" si="87"/>
        <v>0.21903656517784773</v>
      </c>
      <c r="N422" s="17">
        <v>128533.23999999999</v>
      </c>
      <c r="O422" s="17">
        <v>0</v>
      </c>
      <c r="P422" s="17">
        <v>0</v>
      </c>
      <c r="Q422" s="17">
        <f t="shared" si="95"/>
        <v>128533.23999999999</v>
      </c>
      <c r="R422" s="10">
        <f t="shared" si="96"/>
        <v>9.5320222823147102E-2</v>
      </c>
      <c r="S422" s="9">
        <f t="shared" si="88"/>
        <v>0.75</v>
      </c>
      <c r="T422" s="17">
        <f t="shared" si="89"/>
        <v>121359.25890000002</v>
      </c>
      <c r="U422" s="17">
        <f t="shared" si="97"/>
        <v>-7173.9810999999754</v>
      </c>
      <c r="V422" s="17" t="str">
        <f t="shared" si="98"/>
        <v>N</v>
      </c>
      <c r="W422" s="17">
        <f t="shared" si="90"/>
        <v>430935.05700000003</v>
      </c>
      <c r="X422" s="17">
        <f t="shared" si="91"/>
        <v>94390.534700000033</v>
      </c>
      <c r="Y422" s="17">
        <f t="shared" si="92"/>
        <v>12742.722184500004</v>
      </c>
      <c r="Z422" s="17">
        <f t="shared" si="99"/>
        <v>134101.98108450003</v>
      </c>
      <c r="AA422" s="17">
        <f t="shared" si="100"/>
        <v>5568.7410845000413</v>
      </c>
      <c r="AB422" s="17">
        <f t="shared" si="93"/>
        <v>0</v>
      </c>
      <c r="AC422" s="17">
        <f t="shared" si="94"/>
        <v>0</v>
      </c>
      <c r="AD422" s="17">
        <v>6364305.7300000004</v>
      </c>
      <c r="AE422" s="17">
        <v>1401018.98</v>
      </c>
      <c r="AF422" s="17">
        <v>6237932.4199999999</v>
      </c>
      <c r="AG422" s="17">
        <v>1400932.61</v>
      </c>
      <c r="AH422" s="17">
        <v>6473832.2300000004</v>
      </c>
      <c r="AI422">
        <v>95.09</v>
      </c>
      <c r="AJ422">
        <v>0</v>
      </c>
      <c r="AK422" s="1">
        <v>20000</v>
      </c>
      <c r="AL422" s="1">
        <v>0</v>
      </c>
    </row>
    <row r="423" spans="1:38" x14ac:dyDescent="0.35">
      <c r="A423" t="s">
        <v>1382</v>
      </c>
      <c r="B423" t="s">
        <v>1383</v>
      </c>
      <c r="C423" s="2">
        <v>35436</v>
      </c>
      <c r="D423" s="3">
        <v>28.002739726027396</v>
      </c>
      <c r="E423" s="3" t="s">
        <v>64</v>
      </c>
      <c r="F423" s="3" t="s">
        <v>14</v>
      </c>
      <c r="G423" t="s">
        <v>1384</v>
      </c>
      <c r="H423" t="s">
        <v>928</v>
      </c>
      <c r="I423" t="s">
        <v>13</v>
      </c>
      <c r="J423" t="s">
        <v>13</v>
      </c>
      <c r="K423" s="17">
        <v>6206943.9800000004</v>
      </c>
      <c r="L423" s="17">
        <v>1905559.7200000002</v>
      </c>
      <c r="M423" s="10">
        <f t="shared" si="87"/>
        <v>0.30700449788818618</v>
      </c>
      <c r="N423" s="17">
        <v>300139.37</v>
      </c>
      <c r="O423" s="17">
        <v>0</v>
      </c>
      <c r="P423" s="17">
        <v>0</v>
      </c>
      <c r="Q423" s="17">
        <f t="shared" si="95"/>
        <v>300139.37</v>
      </c>
      <c r="R423" s="10">
        <f t="shared" si="96"/>
        <v>0.15750719688806183</v>
      </c>
      <c r="S423" s="9">
        <f t="shared" si="88"/>
        <v>1.2</v>
      </c>
      <c r="T423" s="17">
        <f t="shared" si="89"/>
        <v>274400.59967999998</v>
      </c>
      <c r="U423" s="17">
        <f t="shared" si="97"/>
        <v>-25738.770320000011</v>
      </c>
      <c r="V423" s="17" t="str">
        <f t="shared" si="98"/>
        <v>N</v>
      </c>
      <c r="W423" s="17">
        <f t="shared" si="90"/>
        <v>434486.07860000007</v>
      </c>
      <c r="X423" s="17">
        <f t="shared" si="91"/>
        <v>133389.18040000001</v>
      </c>
      <c r="Y423" s="17">
        <f t="shared" si="92"/>
        <v>28812.062966400004</v>
      </c>
      <c r="Z423" s="17">
        <f t="shared" si="99"/>
        <v>303212.66264639999</v>
      </c>
      <c r="AA423" s="17">
        <f t="shared" si="100"/>
        <v>3073.2926463999902</v>
      </c>
      <c r="AB423" s="17">
        <f t="shared" si="93"/>
        <v>0</v>
      </c>
      <c r="AC423" s="17">
        <f t="shared" si="94"/>
        <v>0</v>
      </c>
      <c r="AD423" s="17">
        <v>5763008.7800000003</v>
      </c>
      <c r="AE423" s="17">
        <v>1619905.73</v>
      </c>
      <c r="AF423" s="17">
        <v>6230934.8700000001</v>
      </c>
      <c r="AG423" s="17">
        <v>1764738.49</v>
      </c>
      <c r="AH423" s="17">
        <v>6646504.9400000004</v>
      </c>
      <c r="AI423">
        <v>93.39</v>
      </c>
      <c r="AJ423">
        <v>0</v>
      </c>
      <c r="AK423" s="1">
        <v>20000</v>
      </c>
      <c r="AL423" s="1">
        <v>0</v>
      </c>
    </row>
    <row r="424" spans="1:38" x14ac:dyDescent="0.35">
      <c r="A424" t="s">
        <v>1385</v>
      </c>
      <c r="B424" t="s">
        <v>1386</v>
      </c>
      <c r="C424" s="2">
        <v>32412</v>
      </c>
      <c r="D424" s="3">
        <v>36.287671232876711</v>
      </c>
      <c r="E424" s="3" t="s">
        <v>64</v>
      </c>
      <c r="F424" s="3" t="s">
        <v>14</v>
      </c>
      <c r="G424" t="s">
        <v>1387</v>
      </c>
      <c r="H424" t="s">
        <v>230</v>
      </c>
      <c r="I424" t="s">
        <v>13</v>
      </c>
      <c r="J424" t="s">
        <v>13</v>
      </c>
      <c r="K424" s="17">
        <v>4356910.21</v>
      </c>
      <c r="L424" s="17">
        <v>1203996.3499999999</v>
      </c>
      <c r="M424" s="10">
        <f t="shared" si="87"/>
        <v>0.27634178625866146</v>
      </c>
      <c r="N424" s="17">
        <v>173088.16</v>
      </c>
      <c r="O424" s="17">
        <v>0</v>
      </c>
      <c r="P424" s="17">
        <v>0</v>
      </c>
      <c r="Q424" s="17">
        <f t="shared" si="95"/>
        <v>173088.16</v>
      </c>
      <c r="R424" s="10">
        <f t="shared" si="96"/>
        <v>0.14376136605397519</v>
      </c>
      <c r="S424" s="9">
        <f t="shared" si="88"/>
        <v>1</v>
      </c>
      <c r="T424" s="17">
        <f t="shared" si="89"/>
        <v>144479.56199999998</v>
      </c>
      <c r="U424" s="17">
        <f t="shared" si="97"/>
        <v>-28608.598000000027</v>
      </c>
      <c r="V424" s="17" t="str">
        <f t="shared" si="98"/>
        <v>N</v>
      </c>
      <c r="W424" s="17">
        <f t="shared" si="90"/>
        <v>304983.71470000001</v>
      </c>
      <c r="X424" s="17">
        <f t="shared" si="91"/>
        <v>84279.744499999986</v>
      </c>
      <c r="Y424" s="17">
        <f t="shared" si="92"/>
        <v>15170.354009999997</v>
      </c>
      <c r="Z424" s="17">
        <f t="shared" si="99"/>
        <v>159649.91600999999</v>
      </c>
      <c r="AA424" s="17">
        <f t="shared" si="100"/>
        <v>-13438.243990000017</v>
      </c>
      <c r="AB424" s="17">
        <f t="shared" si="93"/>
        <v>270161.49843395484</v>
      </c>
      <c r="AC424" s="17">
        <f t="shared" si="94"/>
        <v>74656.911055555654</v>
      </c>
      <c r="AD424" s="17">
        <v>4534620.3899999997</v>
      </c>
      <c r="AE424" s="17">
        <v>1264083.27</v>
      </c>
      <c r="AF424" s="17">
        <v>4365099.5999999996</v>
      </c>
      <c r="AG424" s="17">
        <v>1241674.8600000001</v>
      </c>
      <c r="AH424" s="17">
        <v>5332685.25</v>
      </c>
      <c r="AI424">
        <v>81.7</v>
      </c>
      <c r="AJ424">
        <v>0</v>
      </c>
      <c r="AK424" s="1">
        <v>20000</v>
      </c>
      <c r="AL424" s="1">
        <v>0</v>
      </c>
    </row>
    <row r="425" spans="1:38" x14ac:dyDescent="0.35">
      <c r="A425" t="s">
        <v>1388</v>
      </c>
      <c r="B425" t="s">
        <v>1389</v>
      </c>
      <c r="C425" s="2">
        <v>39272</v>
      </c>
      <c r="D425" s="3">
        <v>17.493150684931507</v>
      </c>
      <c r="E425" s="3" t="s">
        <v>64</v>
      </c>
      <c r="F425" s="3" t="s">
        <v>14</v>
      </c>
      <c r="G425" t="s">
        <v>1390</v>
      </c>
      <c r="H425" t="s">
        <v>160</v>
      </c>
      <c r="I425" t="s">
        <v>13</v>
      </c>
      <c r="J425" t="s">
        <v>13</v>
      </c>
      <c r="K425" s="17">
        <v>7980693.2599999998</v>
      </c>
      <c r="L425" s="17">
        <v>2057528.7699999996</v>
      </c>
      <c r="M425" s="10">
        <f t="shared" si="87"/>
        <v>0.25781328801503139</v>
      </c>
      <c r="N425" s="17">
        <v>294270.89</v>
      </c>
      <c r="O425" s="17">
        <v>0</v>
      </c>
      <c r="P425" s="17">
        <v>148.81538906249989</v>
      </c>
      <c r="Q425" s="17">
        <f t="shared" si="95"/>
        <v>294122.0746109375</v>
      </c>
      <c r="R425" s="10">
        <f t="shared" si="96"/>
        <v>0.14294919171941278</v>
      </c>
      <c r="S425" s="9">
        <f t="shared" si="88"/>
        <v>1</v>
      </c>
      <c r="T425" s="17">
        <f t="shared" si="89"/>
        <v>246903.45239999995</v>
      </c>
      <c r="U425" s="17">
        <f t="shared" si="97"/>
        <v>-47218.622210937552</v>
      </c>
      <c r="V425" s="17" t="str">
        <f t="shared" si="98"/>
        <v>N</v>
      </c>
      <c r="W425" s="17">
        <f t="shared" si="90"/>
        <v>558648.52820000006</v>
      </c>
      <c r="X425" s="17">
        <f t="shared" si="91"/>
        <v>144027.01389999999</v>
      </c>
      <c r="Y425" s="17">
        <f t="shared" si="92"/>
        <v>25924.862501999996</v>
      </c>
      <c r="Z425" s="17">
        <f t="shared" si="99"/>
        <v>272828.31490199995</v>
      </c>
      <c r="AA425" s="17">
        <f t="shared" si="100"/>
        <v>-21442.575098000059</v>
      </c>
      <c r="AB425" s="17">
        <f t="shared" si="93"/>
        <v>462060.8120251972</v>
      </c>
      <c r="AC425" s="17">
        <f t="shared" si="94"/>
        <v>119125.41721111145</v>
      </c>
      <c r="AD425" s="17">
        <v>5567394.2599999998</v>
      </c>
      <c r="AE425" s="17">
        <v>1196746.95</v>
      </c>
      <c r="AF425" s="17">
        <v>6011163.6900000004</v>
      </c>
      <c r="AG425" s="17">
        <v>1413183.11</v>
      </c>
      <c r="AH425" s="17">
        <v>7019870.1200000001</v>
      </c>
      <c r="AI425">
        <v>113.69</v>
      </c>
      <c r="AJ425">
        <v>190.18</v>
      </c>
      <c r="AK425" s="1">
        <v>20000</v>
      </c>
      <c r="AL425" s="1">
        <v>38035</v>
      </c>
    </row>
    <row r="426" spans="1:38" x14ac:dyDescent="0.35">
      <c r="A426" t="s">
        <v>1391</v>
      </c>
      <c r="B426" t="s">
        <v>1392</v>
      </c>
      <c r="C426" s="2">
        <v>38909</v>
      </c>
      <c r="D426" s="3">
        <v>18.487671232876714</v>
      </c>
      <c r="E426" s="3" t="s">
        <v>64</v>
      </c>
      <c r="F426" s="3" t="s">
        <v>14</v>
      </c>
      <c r="G426" t="s">
        <v>1393</v>
      </c>
      <c r="H426" t="s">
        <v>565</v>
      </c>
      <c r="I426" t="s">
        <v>13</v>
      </c>
      <c r="J426" t="s">
        <v>13</v>
      </c>
      <c r="K426" s="17">
        <v>1922187.57</v>
      </c>
      <c r="L426" s="17">
        <v>592335.32000000007</v>
      </c>
      <c r="M426" s="10">
        <f t="shared" si="87"/>
        <v>0.30815687773904399</v>
      </c>
      <c r="N426" s="17">
        <v>70815.960000000006</v>
      </c>
      <c r="O426" s="17">
        <v>0</v>
      </c>
      <c r="P426" s="17">
        <v>1546.0775086500216</v>
      </c>
      <c r="Q426" s="17">
        <f t="shared" si="95"/>
        <v>69269.882491349985</v>
      </c>
      <c r="R426" s="10">
        <f t="shared" si="96"/>
        <v>0.11694369751807131</v>
      </c>
      <c r="S426" s="9">
        <f t="shared" si="88"/>
        <v>1.2</v>
      </c>
      <c r="T426" s="17">
        <f t="shared" si="89"/>
        <v>85296.286080000005</v>
      </c>
      <c r="U426" s="17">
        <f t="shared" si="97"/>
        <v>16026.403588650021</v>
      </c>
      <c r="V426" s="17" t="str">
        <f t="shared" si="98"/>
        <v>Y</v>
      </c>
      <c r="W426" s="17">
        <f t="shared" si="90"/>
        <v>134553.12990000003</v>
      </c>
      <c r="X426" s="17">
        <f t="shared" si="91"/>
        <v>41463.472400000013</v>
      </c>
      <c r="Y426" s="17">
        <f t="shared" si="92"/>
        <v>8956.1100384000019</v>
      </c>
      <c r="Z426" s="17">
        <f t="shared" si="99"/>
        <v>94252.396118400007</v>
      </c>
      <c r="AA426" s="17">
        <f t="shared" si="100"/>
        <v>23436.436118400001</v>
      </c>
      <c r="AB426" s="17">
        <f t="shared" si="93"/>
        <v>0</v>
      </c>
      <c r="AC426" s="17">
        <f t="shared" si="94"/>
        <v>0</v>
      </c>
      <c r="AD426" s="17">
        <v>2899803.84</v>
      </c>
      <c r="AE426" s="17">
        <v>780580.09</v>
      </c>
      <c r="AF426" s="17">
        <v>2762611.77</v>
      </c>
      <c r="AG426" s="17">
        <v>922999.08</v>
      </c>
      <c r="AH426" s="17">
        <v>2962838.23</v>
      </c>
      <c r="AI426">
        <v>64.88</v>
      </c>
      <c r="AJ426">
        <v>0</v>
      </c>
      <c r="AK426" s="1">
        <v>20000</v>
      </c>
      <c r="AL426" s="1">
        <v>0</v>
      </c>
    </row>
    <row r="427" spans="1:38" x14ac:dyDescent="0.35">
      <c r="A427" t="s">
        <v>1394</v>
      </c>
      <c r="B427" t="s">
        <v>1395</v>
      </c>
      <c r="C427" s="2">
        <v>45307</v>
      </c>
      <c r="D427" s="3">
        <v>0.95890410958904104</v>
      </c>
      <c r="E427" s="3" t="s">
        <v>64</v>
      </c>
      <c r="F427" s="3" t="s">
        <v>14</v>
      </c>
      <c r="G427" t="s">
        <v>1396</v>
      </c>
      <c r="H427" t="s">
        <v>1013</v>
      </c>
      <c r="I427" t="s">
        <v>13</v>
      </c>
      <c r="J427" t="s">
        <v>13</v>
      </c>
      <c r="K427" s="17">
        <v>606185.74</v>
      </c>
      <c r="L427" s="17">
        <v>72369.41</v>
      </c>
      <c r="M427" s="10">
        <f t="shared" si="87"/>
        <v>0.11938487698506403</v>
      </c>
      <c r="N427" s="17">
        <v>47499.960000000014</v>
      </c>
      <c r="O427" s="17">
        <v>42687.41</v>
      </c>
      <c r="P427" s="17">
        <v>0</v>
      </c>
      <c r="Q427" s="17">
        <f t="shared" si="95"/>
        <v>4812.5500000000102</v>
      </c>
      <c r="R427" s="10">
        <f t="shared" si="96"/>
        <v>6.6499782159340659E-2</v>
      </c>
      <c r="S427" s="9">
        <f t="shared" si="88"/>
        <v>0.75</v>
      </c>
      <c r="T427" s="17">
        <f t="shared" si="89"/>
        <v>6513.2469000000001</v>
      </c>
      <c r="U427" s="17">
        <f t="shared" si="97"/>
        <v>1700.6968999999899</v>
      </c>
      <c r="V427" s="17" t="str">
        <f t="shared" si="98"/>
        <v>Y</v>
      </c>
      <c r="W427" s="17">
        <f t="shared" si="90"/>
        <v>42433.001800000005</v>
      </c>
      <c r="X427" s="17">
        <f t="shared" si="91"/>
        <v>5065.8587000000016</v>
      </c>
      <c r="Y427" s="17">
        <f t="shared" si="92"/>
        <v>683.89092450000021</v>
      </c>
      <c r="Z427" s="17">
        <f t="shared" si="99"/>
        <v>7197.1378245000005</v>
      </c>
      <c r="AA427" s="17">
        <f t="shared" si="100"/>
        <v>-40302.822175500012</v>
      </c>
      <c r="AB427" s="17">
        <f t="shared" si="93"/>
        <v>1875485.1811731474</v>
      </c>
      <c r="AC427" s="17">
        <f t="shared" si="94"/>
        <v>223904.56764166674</v>
      </c>
      <c r="AD427" s="17">
        <v>0</v>
      </c>
      <c r="AE427" s="17">
        <v>0</v>
      </c>
      <c r="AF427" s="17">
        <v>0</v>
      </c>
      <c r="AG427" s="17">
        <v>0</v>
      </c>
      <c r="AH427" s="17">
        <v>1387577.65</v>
      </c>
      <c r="AI427">
        <v>43.69</v>
      </c>
      <c r="AJ427">
        <v>0</v>
      </c>
      <c r="AK427" s="1">
        <v>20000</v>
      </c>
      <c r="AL427" s="1">
        <v>0</v>
      </c>
    </row>
    <row r="428" spans="1:38" x14ac:dyDescent="0.35">
      <c r="A428" t="s">
        <v>1397</v>
      </c>
      <c r="B428" t="s">
        <v>1398</v>
      </c>
      <c r="C428" s="2">
        <v>36458</v>
      </c>
      <c r="D428" s="3">
        <v>25.202739726027396</v>
      </c>
      <c r="E428" s="3" t="s">
        <v>64</v>
      </c>
      <c r="F428" s="3" t="s">
        <v>14</v>
      </c>
      <c r="G428" t="s">
        <v>1399</v>
      </c>
      <c r="H428" t="s">
        <v>334</v>
      </c>
      <c r="I428" t="s">
        <v>13</v>
      </c>
      <c r="J428" t="s">
        <v>13</v>
      </c>
      <c r="K428" s="17">
        <v>6356253.0899999999</v>
      </c>
      <c r="L428" s="17">
        <v>1664889.9900000002</v>
      </c>
      <c r="M428" s="10">
        <f t="shared" si="87"/>
        <v>0.26192946794697258</v>
      </c>
      <c r="N428" s="17">
        <v>221938.06</v>
      </c>
      <c r="O428" s="17">
        <v>0</v>
      </c>
      <c r="P428" s="17">
        <v>142.99948275000133</v>
      </c>
      <c r="Q428" s="17">
        <f t="shared" si="95"/>
        <v>221795.06051725001</v>
      </c>
      <c r="R428" s="10">
        <f t="shared" si="96"/>
        <v>0.13321904861548839</v>
      </c>
      <c r="S428" s="9">
        <f t="shared" si="88"/>
        <v>1</v>
      </c>
      <c r="T428" s="17">
        <f t="shared" si="89"/>
        <v>199786.79880000002</v>
      </c>
      <c r="U428" s="17">
        <f t="shared" si="97"/>
        <v>-22008.261717249989</v>
      </c>
      <c r="V428" s="17" t="str">
        <f t="shared" si="98"/>
        <v>N</v>
      </c>
      <c r="W428" s="17">
        <f t="shared" si="90"/>
        <v>444937.71630000003</v>
      </c>
      <c r="X428" s="17">
        <f t="shared" si="91"/>
        <v>116542.29930000004</v>
      </c>
      <c r="Y428" s="17">
        <f t="shared" si="92"/>
        <v>20977.613874000006</v>
      </c>
      <c r="Z428" s="17">
        <f t="shared" si="99"/>
        <v>220764.41267400002</v>
      </c>
      <c r="AA428" s="17">
        <f t="shared" si="100"/>
        <v>-1173.6473259999766</v>
      </c>
      <c r="AB428" s="17">
        <f t="shared" si="93"/>
        <v>24893.201109934351</v>
      </c>
      <c r="AC428" s="17">
        <f t="shared" si="94"/>
        <v>6520.2629222220921</v>
      </c>
      <c r="AD428" s="17">
        <v>5531693.1900000004</v>
      </c>
      <c r="AE428" s="17">
        <v>1599579.11</v>
      </c>
      <c r="AF428" s="17">
        <v>5357125.32</v>
      </c>
      <c r="AG428" s="17">
        <v>1570918.7</v>
      </c>
      <c r="AH428" s="17">
        <v>7242868.4199999999</v>
      </c>
      <c r="AI428">
        <v>87.76</v>
      </c>
      <c r="AJ428">
        <v>0</v>
      </c>
      <c r="AK428" s="1">
        <v>20000</v>
      </c>
      <c r="AL428" s="1">
        <v>0</v>
      </c>
    </row>
    <row r="429" spans="1:38" x14ac:dyDescent="0.35">
      <c r="A429" t="s">
        <v>1400</v>
      </c>
      <c r="B429" t="s">
        <v>1401</v>
      </c>
      <c r="C429" s="2">
        <v>33993</v>
      </c>
      <c r="D429" s="3">
        <v>31.956164383561642</v>
      </c>
      <c r="E429" s="3" t="s">
        <v>64</v>
      </c>
      <c r="F429" s="3" t="s">
        <v>14</v>
      </c>
      <c r="G429" t="s">
        <v>1402</v>
      </c>
      <c r="H429" t="s">
        <v>192</v>
      </c>
      <c r="I429" t="s">
        <v>13</v>
      </c>
      <c r="J429" t="s">
        <v>13</v>
      </c>
      <c r="K429" s="17">
        <v>6765749.7199999997</v>
      </c>
      <c r="L429" s="17">
        <v>2029693.5700000003</v>
      </c>
      <c r="M429" s="10">
        <f t="shared" si="87"/>
        <v>0.29999536695838647</v>
      </c>
      <c r="N429" s="17">
        <v>323956.5</v>
      </c>
      <c r="O429" s="17">
        <v>0</v>
      </c>
      <c r="P429" s="17">
        <v>26162.828532000072</v>
      </c>
      <c r="Q429" s="17">
        <f t="shared" si="95"/>
        <v>297793.67146799993</v>
      </c>
      <c r="R429" s="10">
        <f t="shared" si="96"/>
        <v>0.14671853715731084</v>
      </c>
      <c r="S429" s="9">
        <f t="shared" si="88"/>
        <v>1.2</v>
      </c>
      <c r="T429" s="17">
        <f t="shared" si="89"/>
        <v>292275.87408000004</v>
      </c>
      <c r="U429" s="17">
        <f t="shared" si="97"/>
        <v>-5517.7973879998899</v>
      </c>
      <c r="V429" s="17" t="str">
        <f t="shared" si="98"/>
        <v>N</v>
      </c>
      <c r="W429" s="17">
        <f t="shared" si="90"/>
        <v>473602.4804</v>
      </c>
      <c r="X429" s="17">
        <f t="shared" si="91"/>
        <v>142078.54990000004</v>
      </c>
      <c r="Y429" s="17">
        <f t="shared" si="92"/>
        <v>30688.966778400008</v>
      </c>
      <c r="Z429" s="17">
        <f t="shared" si="99"/>
        <v>322964.84085840004</v>
      </c>
      <c r="AA429" s="17">
        <f t="shared" si="100"/>
        <v>-991.65914159995737</v>
      </c>
      <c r="AB429" s="17">
        <f t="shared" si="93"/>
        <v>18364.341786976001</v>
      </c>
      <c r="AC429" s="17">
        <f t="shared" si="94"/>
        <v>5509.2174533330963</v>
      </c>
      <c r="AD429" s="17">
        <v>6273167.7999999998</v>
      </c>
      <c r="AE429" s="17">
        <v>1554365.95</v>
      </c>
      <c r="AF429" s="17">
        <v>6797047.2800000003</v>
      </c>
      <c r="AG429" s="17">
        <v>1857567.24</v>
      </c>
      <c r="AH429" s="17">
        <v>6454717.4000000004</v>
      </c>
      <c r="AI429">
        <v>104.82</v>
      </c>
      <c r="AJ429">
        <v>124.1</v>
      </c>
      <c r="AK429" s="1">
        <v>20000</v>
      </c>
      <c r="AL429" s="1">
        <v>24820</v>
      </c>
    </row>
    <row r="430" spans="1:38" x14ac:dyDescent="0.35">
      <c r="A430" t="s">
        <v>1403</v>
      </c>
      <c r="B430" t="s">
        <v>1404</v>
      </c>
      <c r="C430" s="2">
        <v>40940</v>
      </c>
      <c r="D430" s="3">
        <v>12.923287671232877</v>
      </c>
      <c r="E430" s="3" t="s">
        <v>64</v>
      </c>
      <c r="F430" s="3" t="s">
        <v>14</v>
      </c>
      <c r="G430" t="s">
        <v>1405</v>
      </c>
      <c r="H430" t="s">
        <v>234</v>
      </c>
      <c r="I430" t="s">
        <v>13</v>
      </c>
      <c r="J430" t="s">
        <v>13</v>
      </c>
      <c r="K430" s="17">
        <v>4690157.1500000004</v>
      </c>
      <c r="L430" s="17">
        <v>1385196.47</v>
      </c>
      <c r="M430" s="10">
        <f t="shared" si="87"/>
        <v>0.29534116356847445</v>
      </c>
      <c r="N430" s="17">
        <v>198564.28000000003</v>
      </c>
      <c r="O430" s="17">
        <v>0</v>
      </c>
      <c r="P430" s="17">
        <v>225.69399374999921</v>
      </c>
      <c r="Q430" s="17">
        <f t="shared" si="95"/>
        <v>198338.58600625003</v>
      </c>
      <c r="R430" s="10">
        <f t="shared" si="96"/>
        <v>0.14318444372461478</v>
      </c>
      <c r="S430" s="9">
        <f t="shared" si="88"/>
        <v>1.2</v>
      </c>
      <c r="T430" s="17">
        <f t="shared" si="89"/>
        <v>199468.29167999999</v>
      </c>
      <c r="U430" s="17">
        <f t="shared" si="97"/>
        <v>1129.7056737499661</v>
      </c>
      <c r="V430" s="17" t="str">
        <f t="shared" si="98"/>
        <v>Y</v>
      </c>
      <c r="W430" s="17">
        <f t="shared" si="90"/>
        <v>328311.00050000008</v>
      </c>
      <c r="X430" s="17">
        <f t="shared" si="91"/>
        <v>96963.752900000021</v>
      </c>
      <c r="Y430" s="17">
        <f t="shared" si="92"/>
        <v>20944.170626400006</v>
      </c>
      <c r="Z430" s="17">
        <f t="shared" si="99"/>
        <v>220412.4623064</v>
      </c>
      <c r="AA430" s="17">
        <f t="shared" si="100"/>
        <v>21848.182306399976</v>
      </c>
      <c r="AB430" s="17">
        <f t="shared" si="93"/>
        <v>0</v>
      </c>
      <c r="AC430" s="17">
        <f t="shared" si="94"/>
        <v>0</v>
      </c>
      <c r="AD430" s="17">
        <v>5068846.5999999996</v>
      </c>
      <c r="AE430" s="17">
        <v>1427482.44</v>
      </c>
      <c r="AF430" s="17">
        <v>4583771.8899999997</v>
      </c>
      <c r="AG430" s="17">
        <v>1431797.99</v>
      </c>
      <c r="AH430" s="17">
        <v>5567962.5300000003</v>
      </c>
      <c r="AI430">
        <v>84.23</v>
      </c>
      <c r="AJ430">
        <v>0</v>
      </c>
      <c r="AK430" s="1">
        <v>20000</v>
      </c>
      <c r="AL430" s="1">
        <v>0</v>
      </c>
    </row>
    <row r="431" spans="1:38" x14ac:dyDescent="0.35">
      <c r="A431" t="s">
        <v>1406</v>
      </c>
      <c r="B431" t="s">
        <v>1407</v>
      </c>
      <c r="C431" s="2">
        <v>32329</v>
      </c>
      <c r="D431" s="3">
        <v>36.515068493150686</v>
      </c>
      <c r="E431" s="3" t="s">
        <v>64</v>
      </c>
      <c r="F431" s="3" t="s">
        <v>14</v>
      </c>
      <c r="G431" t="s">
        <v>1408</v>
      </c>
      <c r="H431" t="s">
        <v>85</v>
      </c>
      <c r="I431" t="s">
        <v>13</v>
      </c>
      <c r="J431" t="s">
        <v>13</v>
      </c>
      <c r="K431" s="17">
        <v>3227351.9</v>
      </c>
      <c r="L431" s="17">
        <v>918080.72000000009</v>
      </c>
      <c r="M431" s="10">
        <f t="shared" si="87"/>
        <v>0.28446873735708839</v>
      </c>
      <c r="N431" s="17">
        <v>112916.51</v>
      </c>
      <c r="O431" s="17">
        <v>0</v>
      </c>
      <c r="P431" s="17">
        <v>0</v>
      </c>
      <c r="Q431" s="17">
        <f t="shared" si="95"/>
        <v>112916.51</v>
      </c>
      <c r="R431" s="10">
        <f t="shared" si="96"/>
        <v>0.1229919194904779</v>
      </c>
      <c r="S431" s="9">
        <f t="shared" si="88"/>
        <v>1</v>
      </c>
      <c r="T431" s="17">
        <f t="shared" si="89"/>
        <v>110169.68640000001</v>
      </c>
      <c r="U431" s="17">
        <f t="shared" si="97"/>
        <v>-2746.8235999999888</v>
      </c>
      <c r="V431" s="17" t="str">
        <f t="shared" si="98"/>
        <v>N</v>
      </c>
      <c r="W431" s="17">
        <f t="shared" si="90"/>
        <v>225914.633</v>
      </c>
      <c r="X431" s="17">
        <f t="shared" si="91"/>
        <v>64265.650400000013</v>
      </c>
      <c r="Y431" s="17">
        <f t="shared" si="92"/>
        <v>11567.817072000002</v>
      </c>
      <c r="Z431" s="17">
        <f t="shared" si="99"/>
        <v>121737.50347200001</v>
      </c>
      <c r="AA431" s="17">
        <f t="shared" si="100"/>
        <v>8820.9934720000165</v>
      </c>
      <c r="AB431" s="17">
        <f t="shared" si="93"/>
        <v>0</v>
      </c>
      <c r="AC431" s="17">
        <f t="shared" si="94"/>
        <v>0</v>
      </c>
      <c r="AD431" s="17">
        <v>3323477.68</v>
      </c>
      <c r="AE431" s="17">
        <v>845341.44</v>
      </c>
      <c r="AF431" s="17">
        <v>3117868.79</v>
      </c>
      <c r="AG431" s="17">
        <v>797452.63</v>
      </c>
      <c r="AH431" s="17">
        <v>4124496.15</v>
      </c>
      <c r="AI431">
        <v>78.25</v>
      </c>
      <c r="AJ431">
        <v>0</v>
      </c>
      <c r="AK431" s="1">
        <v>20000</v>
      </c>
      <c r="AL431" s="1">
        <v>0</v>
      </c>
    </row>
    <row r="432" spans="1:38" x14ac:dyDescent="0.35">
      <c r="A432" t="s">
        <v>1409</v>
      </c>
      <c r="B432" t="s">
        <v>1410</v>
      </c>
      <c r="C432" s="2">
        <v>30692</v>
      </c>
      <c r="D432" s="3">
        <v>41</v>
      </c>
      <c r="E432" s="3" t="s">
        <v>64</v>
      </c>
      <c r="F432" s="3" t="s">
        <v>14</v>
      </c>
      <c r="G432" t="s">
        <v>1411</v>
      </c>
      <c r="H432" t="s">
        <v>104</v>
      </c>
      <c r="I432" t="s">
        <v>13</v>
      </c>
      <c r="J432" t="s">
        <v>13</v>
      </c>
      <c r="K432" s="17">
        <v>13000999.130000001</v>
      </c>
      <c r="L432" s="17">
        <v>3226680.8</v>
      </c>
      <c r="M432" s="10">
        <f t="shared" si="87"/>
        <v>0.24818714067554895</v>
      </c>
      <c r="N432" s="17">
        <v>461477.14000000007</v>
      </c>
      <c r="O432" s="17">
        <v>0</v>
      </c>
      <c r="P432" s="17">
        <v>0</v>
      </c>
      <c r="Q432" s="17">
        <f t="shared" si="95"/>
        <v>461477.14000000007</v>
      </c>
      <c r="R432" s="10">
        <f t="shared" si="96"/>
        <v>0.14301914834587917</v>
      </c>
      <c r="S432" s="9">
        <f t="shared" si="88"/>
        <v>1</v>
      </c>
      <c r="T432" s="17">
        <f t="shared" si="89"/>
        <v>387201.69599999994</v>
      </c>
      <c r="U432" s="17">
        <f t="shared" si="97"/>
        <v>-74275.444000000134</v>
      </c>
      <c r="V432" s="17" t="str">
        <f t="shared" si="98"/>
        <v>N</v>
      </c>
      <c r="W432" s="17">
        <f t="shared" si="90"/>
        <v>910069.93910000019</v>
      </c>
      <c r="X432" s="17">
        <f t="shared" si="91"/>
        <v>225867.65600000002</v>
      </c>
      <c r="Y432" s="17">
        <f t="shared" si="92"/>
        <v>40656.178080000005</v>
      </c>
      <c r="Z432" s="17">
        <f t="shared" si="99"/>
        <v>427857.87407999992</v>
      </c>
      <c r="AA432" s="17">
        <f t="shared" si="100"/>
        <v>-33619.265920000151</v>
      </c>
      <c r="AB432" s="17">
        <f t="shared" si="93"/>
        <v>752551.88100064639</v>
      </c>
      <c r="AC432" s="17">
        <f t="shared" si="94"/>
        <v>186773.69955555641</v>
      </c>
      <c r="AD432" s="17">
        <v>10550485.98</v>
      </c>
      <c r="AE432" s="17">
        <v>2367692.7999999998</v>
      </c>
      <c r="AF432" s="17">
        <v>11478921.050000001</v>
      </c>
      <c r="AG432" s="17">
        <v>2585813.39</v>
      </c>
      <c r="AH432" s="17">
        <v>12765949.789999999</v>
      </c>
      <c r="AI432">
        <v>101.84</v>
      </c>
      <c r="AJ432">
        <v>109.2</v>
      </c>
      <c r="AK432" s="1">
        <v>20000</v>
      </c>
      <c r="AL432" s="1">
        <v>21840</v>
      </c>
    </row>
    <row r="433" spans="1:38" x14ac:dyDescent="0.35">
      <c r="A433" t="s">
        <v>1412</v>
      </c>
      <c r="B433" t="s">
        <v>1413</v>
      </c>
      <c r="C433" s="2">
        <v>42702</v>
      </c>
      <c r="D433" s="3">
        <v>8.0958904109589049</v>
      </c>
      <c r="E433" s="3" t="s">
        <v>64</v>
      </c>
      <c r="F433" s="3" t="s">
        <v>14</v>
      </c>
      <c r="G433" t="s">
        <v>1414</v>
      </c>
      <c r="H433" t="s">
        <v>216</v>
      </c>
      <c r="I433" t="s">
        <v>13</v>
      </c>
      <c r="J433" t="s">
        <v>13</v>
      </c>
      <c r="K433" s="17">
        <v>3310700.87</v>
      </c>
      <c r="L433" s="17">
        <v>803390.94999999984</v>
      </c>
      <c r="M433" s="10">
        <f t="shared" si="87"/>
        <v>0.24266491644713278</v>
      </c>
      <c r="N433" s="17">
        <v>78487.300000000017</v>
      </c>
      <c r="O433" s="17">
        <v>0</v>
      </c>
      <c r="P433" s="17">
        <v>0</v>
      </c>
      <c r="Q433" s="17">
        <f t="shared" si="95"/>
        <v>78487.300000000017</v>
      </c>
      <c r="R433" s="10">
        <f t="shared" si="96"/>
        <v>9.7695026313154298E-2</v>
      </c>
      <c r="S433" s="9">
        <f t="shared" si="88"/>
        <v>1</v>
      </c>
      <c r="T433" s="17">
        <f t="shared" si="89"/>
        <v>96406.913999999975</v>
      </c>
      <c r="U433" s="17">
        <f t="shared" si="97"/>
        <v>17919.613999999958</v>
      </c>
      <c r="V433" s="17" t="str">
        <f t="shared" si="98"/>
        <v>Y</v>
      </c>
      <c r="W433" s="17">
        <f t="shared" si="90"/>
        <v>231749.06090000004</v>
      </c>
      <c r="X433" s="17">
        <f t="shared" si="91"/>
        <v>56237.366499999996</v>
      </c>
      <c r="Y433" s="17">
        <f t="shared" si="92"/>
        <v>10122.72597</v>
      </c>
      <c r="Z433" s="17">
        <f t="shared" si="99"/>
        <v>106529.63996999997</v>
      </c>
      <c r="AA433" s="17">
        <f t="shared" si="100"/>
        <v>28042.339969999957</v>
      </c>
      <c r="AB433" s="17">
        <f t="shared" si="93"/>
        <v>0</v>
      </c>
      <c r="AC433" s="17">
        <f t="shared" si="94"/>
        <v>0</v>
      </c>
      <c r="AD433" s="17">
        <v>4085043.54</v>
      </c>
      <c r="AE433" s="17">
        <v>918261.78</v>
      </c>
      <c r="AF433" s="17">
        <v>4162236.67</v>
      </c>
      <c r="AG433" s="17">
        <v>1004565.53</v>
      </c>
      <c r="AH433" s="17">
        <v>4030158.54</v>
      </c>
      <c r="AI433">
        <v>82.15</v>
      </c>
      <c r="AJ433">
        <v>0</v>
      </c>
      <c r="AK433" s="1">
        <v>20000</v>
      </c>
      <c r="AL433" s="1">
        <v>0</v>
      </c>
    </row>
    <row r="434" spans="1:38" x14ac:dyDescent="0.35">
      <c r="A434" t="s">
        <v>1415</v>
      </c>
      <c r="B434" t="s">
        <v>1416</v>
      </c>
      <c r="C434" s="2">
        <v>32744</v>
      </c>
      <c r="D434" s="3">
        <v>35.37808219178082</v>
      </c>
      <c r="E434" s="3" t="s">
        <v>64</v>
      </c>
      <c r="F434" s="3" t="s">
        <v>14</v>
      </c>
      <c r="G434" t="s">
        <v>1417</v>
      </c>
      <c r="H434" t="s">
        <v>192</v>
      </c>
      <c r="I434" t="s">
        <v>13</v>
      </c>
      <c r="J434" t="s">
        <v>13</v>
      </c>
      <c r="K434" s="17">
        <v>7218927.2599999998</v>
      </c>
      <c r="L434" s="17">
        <v>1956769.32</v>
      </c>
      <c r="M434" s="10">
        <f t="shared" si="87"/>
        <v>0.27106095539186803</v>
      </c>
      <c r="N434" s="17">
        <v>276924.21999999997</v>
      </c>
      <c r="O434" s="17">
        <v>0</v>
      </c>
      <c r="P434" s="17">
        <v>8422.7457097988372</v>
      </c>
      <c r="Q434" s="17">
        <f t="shared" si="95"/>
        <v>268501.47429020115</v>
      </c>
      <c r="R434" s="10">
        <f t="shared" si="96"/>
        <v>0.13721672327231763</v>
      </c>
      <c r="S434" s="9">
        <f t="shared" si="88"/>
        <v>1</v>
      </c>
      <c r="T434" s="17">
        <f t="shared" si="89"/>
        <v>234812.31839999999</v>
      </c>
      <c r="U434" s="17">
        <f t="shared" si="97"/>
        <v>-33689.15589020116</v>
      </c>
      <c r="V434" s="17" t="str">
        <f t="shared" si="98"/>
        <v>N</v>
      </c>
      <c r="W434" s="17">
        <f t="shared" si="90"/>
        <v>505324.90820000001</v>
      </c>
      <c r="X434" s="17">
        <f t="shared" si="91"/>
        <v>136973.8524</v>
      </c>
      <c r="Y434" s="17">
        <f t="shared" si="92"/>
        <v>24655.293431999999</v>
      </c>
      <c r="Z434" s="17">
        <f t="shared" si="99"/>
        <v>259467.611832</v>
      </c>
      <c r="AA434" s="17">
        <f t="shared" si="100"/>
        <v>-17456.608167999977</v>
      </c>
      <c r="AB434" s="17">
        <f t="shared" si="93"/>
        <v>357783.57066839386</v>
      </c>
      <c r="AC434" s="17">
        <f t="shared" si="94"/>
        <v>96981.156488888766</v>
      </c>
      <c r="AD434" s="17">
        <v>7133144.29</v>
      </c>
      <c r="AE434" s="17">
        <v>1824701.69</v>
      </c>
      <c r="AF434" s="17">
        <v>8223626.8700000001</v>
      </c>
      <c r="AG434" s="17">
        <v>2249978.13</v>
      </c>
      <c r="AH434" s="17">
        <v>8751035.9199999999</v>
      </c>
      <c r="AI434">
        <v>82.49</v>
      </c>
      <c r="AJ434">
        <v>0</v>
      </c>
      <c r="AK434" s="1">
        <v>20000</v>
      </c>
      <c r="AL434" s="1">
        <v>0</v>
      </c>
    </row>
    <row r="435" spans="1:38" x14ac:dyDescent="0.35">
      <c r="A435" t="s">
        <v>1418</v>
      </c>
      <c r="B435" t="s">
        <v>1419</v>
      </c>
      <c r="C435" s="2">
        <v>35045</v>
      </c>
      <c r="D435" s="3">
        <v>29.073972602739726</v>
      </c>
      <c r="E435" s="3" t="s">
        <v>64</v>
      </c>
      <c r="F435" s="3" t="s">
        <v>14</v>
      </c>
      <c r="G435" t="s">
        <v>1420</v>
      </c>
      <c r="H435" t="s">
        <v>73</v>
      </c>
      <c r="I435" t="s">
        <v>13</v>
      </c>
      <c r="J435" t="s">
        <v>13</v>
      </c>
      <c r="K435" s="17">
        <v>5396972.3399999999</v>
      </c>
      <c r="L435" s="17">
        <v>1335530.21</v>
      </c>
      <c r="M435" s="10">
        <f t="shared" si="87"/>
        <v>0.24745915410787522</v>
      </c>
      <c r="N435" s="17">
        <v>161784.49</v>
      </c>
      <c r="O435" s="17">
        <v>0</v>
      </c>
      <c r="P435" s="17">
        <v>5231.7310592250069</v>
      </c>
      <c r="Q435" s="17">
        <f t="shared" si="95"/>
        <v>156552.75894077498</v>
      </c>
      <c r="R435" s="10">
        <f t="shared" si="96"/>
        <v>0.1172214284398516</v>
      </c>
      <c r="S435" s="9">
        <f t="shared" si="88"/>
        <v>1</v>
      </c>
      <c r="T435" s="17">
        <f t="shared" si="89"/>
        <v>160263.62519999998</v>
      </c>
      <c r="U435" s="17">
        <f t="shared" si="97"/>
        <v>3710.8662592250039</v>
      </c>
      <c r="V435" s="17" t="str">
        <f t="shared" si="98"/>
        <v>Y</v>
      </c>
      <c r="W435" s="17">
        <f t="shared" si="90"/>
        <v>377788.0638</v>
      </c>
      <c r="X435" s="17">
        <f t="shared" si="91"/>
        <v>93487.114699999991</v>
      </c>
      <c r="Y435" s="17">
        <f t="shared" si="92"/>
        <v>16827.680645999997</v>
      </c>
      <c r="Z435" s="17">
        <f t="shared" si="99"/>
        <v>177091.30584599997</v>
      </c>
      <c r="AA435" s="17">
        <f t="shared" si="100"/>
        <v>15306.815845999983</v>
      </c>
      <c r="AB435" s="17">
        <f t="shared" si="93"/>
        <v>0</v>
      </c>
      <c r="AC435" s="17">
        <f t="shared" si="94"/>
        <v>0</v>
      </c>
      <c r="AD435" s="17">
        <v>6674692.2999999998</v>
      </c>
      <c r="AE435" s="17">
        <v>1680537.24</v>
      </c>
      <c r="AF435" s="17">
        <v>5645913.04</v>
      </c>
      <c r="AG435" s="17">
        <v>1451749.92</v>
      </c>
      <c r="AH435" s="17">
        <v>6057054.4900000002</v>
      </c>
      <c r="AI435">
        <v>89.1</v>
      </c>
      <c r="AJ435">
        <v>0</v>
      </c>
      <c r="AK435" s="1">
        <v>20000</v>
      </c>
      <c r="AL435" s="1">
        <v>0</v>
      </c>
    </row>
    <row r="436" spans="1:38" x14ac:dyDescent="0.35">
      <c r="A436" t="s">
        <v>1421</v>
      </c>
      <c r="B436" t="s">
        <v>1422</v>
      </c>
      <c r="C436" s="2">
        <v>34156</v>
      </c>
      <c r="D436" s="3">
        <v>31.509589041095889</v>
      </c>
      <c r="E436" s="3" t="s">
        <v>64</v>
      </c>
      <c r="F436" s="3" t="s">
        <v>14</v>
      </c>
      <c r="G436" t="s">
        <v>1423</v>
      </c>
      <c r="H436" t="s">
        <v>565</v>
      </c>
      <c r="I436" t="s">
        <v>13</v>
      </c>
      <c r="J436" t="s">
        <v>13</v>
      </c>
      <c r="K436" s="17">
        <v>4144229.61</v>
      </c>
      <c r="L436" s="17">
        <v>1275965.33</v>
      </c>
      <c r="M436" s="10">
        <f t="shared" si="87"/>
        <v>0.30788963210945258</v>
      </c>
      <c r="N436" s="17">
        <v>180713.12000000002</v>
      </c>
      <c r="O436" s="17">
        <v>0</v>
      </c>
      <c r="P436" s="17">
        <v>0</v>
      </c>
      <c r="Q436" s="17">
        <f t="shared" si="95"/>
        <v>180713.12000000002</v>
      </c>
      <c r="R436" s="10">
        <f t="shared" si="96"/>
        <v>0.14162855036194441</v>
      </c>
      <c r="S436" s="9">
        <f t="shared" si="88"/>
        <v>1.2</v>
      </c>
      <c r="T436" s="17">
        <f t="shared" si="89"/>
        <v>183739.00752000001</v>
      </c>
      <c r="U436" s="17">
        <f t="shared" si="97"/>
        <v>3025.8875199999893</v>
      </c>
      <c r="V436" s="17" t="str">
        <f t="shared" si="98"/>
        <v>Y</v>
      </c>
      <c r="W436" s="17">
        <f t="shared" si="90"/>
        <v>290096.07270000002</v>
      </c>
      <c r="X436" s="17">
        <f t="shared" si="91"/>
        <v>89317.573100000023</v>
      </c>
      <c r="Y436" s="17">
        <f t="shared" si="92"/>
        <v>19292.595789600004</v>
      </c>
      <c r="Z436" s="17">
        <f t="shared" si="99"/>
        <v>203031.60330960003</v>
      </c>
      <c r="AA436" s="17">
        <f t="shared" si="100"/>
        <v>22318.483309600007</v>
      </c>
      <c r="AB436" s="17">
        <f t="shared" si="93"/>
        <v>0</v>
      </c>
      <c r="AC436" s="17">
        <f t="shared" si="94"/>
        <v>0</v>
      </c>
      <c r="AD436" s="17">
        <v>5956325.2199999997</v>
      </c>
      <c r="AE436" s="17">
        <v>1535261.82</v>
      </c>
      <c r="AF436" s="17">
        <v>4877468.4800000004</v>
      </c>
      <c r="AG436" s="17">
        <v>1417648.37</v>
      </c>
      <c r="AH436" s="17">
        <v>5341058.1399999997</v>
      </c>
      <c r="AI436">
        <v>77.59</v>
      </c>
      <c r="AJ436">
        <v>0</v>
      </c>
      <c r="AK436" s="1">
        <v>20000</v>
      </c>
      <c r="AL436" s="1">
        <v>0</v>
      </c>
    </row>
    <row r="437" spans="1:38" x14ac:dyDescent="0.35">
      <c r="A437" t="s">
        <v>1424</v>
      </c>
      <c r="B437" t="s">
        <v>1425</v>
      </c>
      <c r="C437" s="2">
        <v>41099</v>
      </c>
      <c r="D437" s="3">
        <v>12.487671232876712</v>
      </c>
      <c r="E437" s="3" t="s">
        <v>64</v>
      </c>
      <c r="F437" s="3" t="s">
        <v>14</v>
      </c>
      <c r="G437" t="s">
        <v>1426</v>
      </c>
      <c r="H437" t="s">
        <v>353</v>
      </c>
      <c r="I437" t="s">
        <v>13</v>
      </c>
      <c r="J437" t="s">
        <v>13</v>
      </c>
      <c r="K437" s="17">
        <v>5273514.18</v>
      </c>
      <c r="L437" s="17">
        <v>1649273.7399999998</v>
      </c>
      <c r="M437" s="10">
        <f t="shared" si="87"/>
        <v>0.31274662088800903</v>
      </c>
      <c r="N437" s="17">
        <v>251769.77</v>
      </c>
      <c r="O437" s="17">
        <v>0</v>
      </c>
      <c r="P437" s="17">
        <v>0</v>
      </c>
      <c r="Q437" s="17">
        <f t="shared" si="95"/>
        <v>251769.77</v>
      </c>
      <c r="R437" s="10">
        <f t="shared" si="96"/>
        <v>0.15265493161856808</v>
      </c>
      <c r="S437" s="9">
        <f t="shared" si="88"/>
        <v>1.2</v>
      </c>
      <c r="T437" s="17">
        <f t="shared" si="89"/>
        <v>237495.41855999996</v>
      </c>
      <c r="U437" s="17">
        <f t="shared" si="97"/>
        <v>-14274.351440000028</v>
      </c>
      <c r="V437" s="17" t="str">
        <f t="shared" si="98"/>
        <v>N</v>
      </c>
      <c r="W437" s="17">
        <f t="shared" si="90"/>
        <v>369145.9926</v>
      </c>
      <c r="X437" s="17">
        <f t="shared" si="91"/>
        <v>115449.16179999999</v>
      </c>
      <c r="Y437" s="17">
        <f t="shared" si="92"/>
        <v>24937.018948799996</v>
      </c>
      <c r="Z437" s="17">
        <f t="shared" si="99"/>
        <v>262432.43750879995</v>
      </c>
      <c r="AA437" s="17">
        <f t="shared" si="100"/>
        <v>10662.667508799961</v>
      </c>
      <c r="AB437" s="17">
        <f t="shared" si="93"/>
        <v>0</v>
      </c>
      <c r="AC437" s="17">
        <f t="shared" si="94"/>
        <v>0</v>
      </c>
      <c r="AD437" s="17">
        <v>5040929.9800000004</v>
      </c>
      <c r="AE437" s="17">
        <v>1421299.64</v>
      </c>
      <c r="AF437" s="17">
        <v>4891137.05</v>
      </c>
      <c r="AG437" s="17">
        <v>1488974.76</v>
      </c>
      <c r="AH437" s="17">
        <v>5338445.8899999997</v>
      </c>
      <c r="AI437">
        <v>98.78</v>
      </c>
      <c r="AJ437">
        <v>0</v>
      </c>
      <c r="AK437" s="1">
        <v>20000</v>
      </c>
      <c r="AL437" s="1">
        <v>0</v>
      </c>
    </row>
    <row r="438" spans="1:38" x14ac:dyDescent="0.35">
      <c r="A438" t="s">
        <v>1427</v>
      </c>
      <c r="B438" t="s">
        <v>1428</v>
      </c>
      <c r="C438" s="2">
        <v>41106</v>
      </c>
      <c r="D438" s="3">
        <v>12.468493150684932</v>
      </c>
      <c r="E438" s="3" t="s">
        <v>64</v>
      </c>
      <c r="F438" s="3" t="s">
        <v>14</v>
      </c>
      <c r="G438" t="s">
        <v>1429</v>
      </c>
      <c r="H438" t="s">
        <v>209</v>
      </c>
      <c r="I438" t="s">
        <v>13</v>
      </c>
      <c r="J438" t="s">
        <v>13</v>
      </c>
      <c r="K438" s="17">
        <v>9492037.9399999995</v>
      </c>
      <c r="L438" s="17">
        <v>1527649.2799999998</v>
      </c>
      <c r="M438" s="26">
        <f t="shared" si="87"/>
        <v>0.16094007310720881</v>
      </c>
      <c r="N438" s="17">
        <v>141789.18000000002</v>
      </c>
      <c r="O438" s="17">
        <v>0</v>
      </c>
      <c r="P438" s="17">
        <v>0</v>
      </c>
      <c r="Q438" s="17">
        <f t="shared" si="95"/>
        <v>141789.18000000002</v>
      </c>
      <c r="R438" s="10">
        <f t="shared" si="96"/>
        <v>9.2815269745684062E-2</v>
      </c>
      <c r="S438" s="9">
        <f t="shared" si="88"/>
        <v>0.75</v>
      </c>
      <c r="T438" s="17">
        <f t="shared" si="89"/>
        <v>137488.43519999998</v>
      </c>
      <c r="U438" s="17">
        <f t="shared" si="97"/>
        <v>-4300.7448000000441</v>
      </c>
      <c r="V438" s="17" t="str">
        <f t="shared" si="98"/>
        <v>N</v>
      </c>
      <c r="W438" s="17">
        <f t="shared" si="90"/>
        <v>664442.65580000007</v>
      </c>
      <c r="X438" s="17">
        <f t="shared" si="91"/>
        <v>106935.44959999999</v>
      </c>
      <c r="Y438" s="17">
        <f t="shared" si="92"/>
        <v>14436.285695999999</v>
      </c>
      <c r="Z438" s="17">
        <f t="shared" si="99"/>
        <v>151924.72089599998</v>
      </c>
      <c r="AA438" s="17">
        <f t="shared" si="100"/>
        <v>10135.540895999962</v>
      </c>
      <c r="AB438" s="17">
        <f t="shared" si="93"/>
        <v>0</v>
      </c>
      <c r="AC438" s="17">
        <f t="shared" si="94"/>
        <v>0</v>
      </c>
      <c r="AD438" s="17">
        <v>5960860.9000000004</v>
      </c>
      <c r="AE438" s="17">
        <v>793719.01</v>
      </c>
      <c r="AF438" s="17">
        <v>13305221.720000001</v>
      </c>
      <c r="AG438" s="17">
        <v>2205644.14</v>
      </c>
      <c r="AH438" s="17">
        <v>9052685.1199999992</v>
      </c>
      <c r="AI438">
        <v>104.85</v>
      </c>
      <c r="AJ438">
        <v>124.25</v>
      </c>
      <c r="AK438" s="1">
        <v>20000</v>
      </c>
      <c r="AL438" s="1">
        <v>24850</v>
      </c>
    </row>
    <row r="439" spans="1:38" x14ac:dyDescent="0.35">
      <c r="A439" t="s">
        <v>1430</v>
      </c>
      <c r="B439" t="s">
        <v>1431</v>
      </c>
      <c r="C439" s="2">
        <v>31495</v>
      </c>
      <c r="D439" s="3">
        <v>38.799999999999997</v>
      </c>
      <c r="E439" s="3" t="s">
        <v>64</v>
      </c>
      <c r="F439" s="3" t="s">
        <v>14</v>
      </c>
      <c r="G439" t="s">
        <v>1432</v>
      </c>
      <c r="H439" t="s">
        <v>493</v>
      </c>
      <c r="I439" t="s">
        <v>13</v>
      </c>
      <c r="J439" t="s">
        <v>13</v>
      </c>
      <c r="K439" s="17">
        <v>3513640.48</v>
      </c>
      <c r="L439" s="17">
        <v>1041514.8</v>
      </c>
      <c r="M439" s="10">
        <f t="shared" si="87"/>
        <v>0.29642042375377009</v>
      </c>
      <c r="N439" s="17">
        <v>139765.51</v>
      </c>
      <c r="O439" s="17">
        <v>0</v>
      </c>
      <c r="P439" s="17">
        <v>0</v>
      </c>
      <c r="Q439" s="17">
        <f t="shared" si="95"/>
        <v>139765.51</v>
      </c>
      <c r="R439" s="10">
        <f t="shared" si="96"/>
        <v>0.13419445407784891</v>
      </c>
      <c r="S439" s="9">
        <f t="shared" si="88"/>
        <v>1.2</v>
      </c>
      <c r="T439" s="17">
        <f t="shared" si="89"/>
        <v>149978.1312</v>
      </c>
      <c r="U439" s="17">
        <f t="shared" si="97"/>
        <v>10212.621199999994</v>
      </c>
      <c r="V439" s="17" t="str">
        <f t="shared" si="98"/>
        <v>Y</v>
      </c>
      <c r="W439" s="17">
        <f t="shared" si="90"/>
        <v>245954.83360000001</v>
      </c>
      <c r="X439" s="17">
        <f t="shared" si="91"/>
        <v>72906.036000000007</v>
      </c>
      <c r="Y439" s="17">
        <f t="shared" si="92"/>
        <v>15747.703776000002</v>
      </c>
      <c r="Z439" s="17">
        <f t="shared" si="99"/>
        <v>165725.83497600001</v>
      </c>
      <c r="AA439" s="17">
        <f t="shared" si="100"/>
        <v>25960.324976000004</v>
      </c>
      <c r="AB439" s="17">
        <f t="shared" si="93"/>
        <v>0</v>
      </c>
      <c r="AC439" s="17">
        <f t="shared" si="94"/>
        <v>0</v>
      </c>
      <c r="AD439" s="17">
        <v>4626996.41</v>
      </c>
      <c r="AE439" s="17">
        <v>1039413.59</v>
      </c>
      <c r="AF439" s="17">
        <v>3613035.21</v>
      </c>
      <c r="AG439" s="17">
        <v>1045902.78</v>
      </c>
      <c r="AH439" s="17">
        <v>3569299.65</v>
      </c>
      <c r="AI439">
        <v>98.44</v>
      </c>
      <c r="AJ439">
        <v>0</v>
      </c>
      <c r="AK439" s="1">
        <v>20000</v>
      </c>
      <c r="AL439" s="1">
        <v>0</v>
      </c>
    </row>
    <row r="440" spans="1:38" x14ac:dyDescent="0.35">
      <c r="A440" t="s">
        <v>1433</v>
      </c>
      <c r="B440" t="s">
        <v>1434</v>
      </c>
      <c r="C440" s="2">
        <v>37929</v>
      </c>
      <c r="D440" s="3">
        <v>21.172602739726027</v>
      </c>
      <c r="E440" s="3" t="s">
        <v>64</v>
      </c>
      <c r="F440" s="3" t="s">
        <v>14</v>
      </c>
      <c r="G440" t="s">
        <v>1435</v>
      </c>
      <c r="H440" t="s">
        <v>205</v>
      </c>
      <c r="I440" t="s">
        <v>13</v>
      </c>
      <c r="J440" t="s">
        <v>13</v>
      </c>
      <c r="K440" s="17">
        <v>6759768.8899999997</v>
      </c>
      <c r="L440" s="17">
        <v>1966996.47</v>
      </c>
      <c r="M440" s="10">
        <f t="shared" si="87"/>
        <v>0.29098575735479026</v>
      </c>
      <c r="N440" s="17">
        <v>301031.15000000002</v>
      </c>
      <c r="O440" s="17">
        <v>0</v>
      </c>
      <c r="P440" s="17">
        <v>1674.3675917100045</v>
      </c>
      <c r="Q440" s="17">
        <f t="shared" si="95"/>
        <v>299356.78240829002</v>
      </c>
      <c r="R440" s="10">
        <f t="shared" si="96"/>
        <v>0.15218979137684474</v>
      </c>
      <c r="S440" s="9">
        <f t="shared" si="88"/>
        <v>1.2</v>
      </c>
      <c r="T440" s="17">
        <f t="shared" si="89"/>
        <v>283247.49167999998</v>
      </c>
      <c r="U440" s="17">
        <f t="shared" si="97"/>
        <v>-16109.290728290041</v>
      </c>
      <c r="V440" s="17" t="str">
        <f t="shared" si="98"/>
        <v>N</v>
      </c>
      <c r="W440" s="17">
        <f t="shared" si="90"/>
        <v>473183.8223</v>
      </c>
      <c r="X440" s="17">
        <f t="shared" si="91"/>
        <v>137689.75289999999</v>
      </c>
      <c r="Y440" s="17">
        <f t="shared" si="92"/>
        <v>29740.986626399997</v>
      </c>
      <c r="Z440" s="17">
        <f t="shared" si="99"/>
        <v>312988.47830639995</v>
      </c>
      <c r="AA440" s="17">
        <f t="shared" si="100"/>
        <v>11957.328306399926</v>
      </c>
      <c r="AB440" s="17">
        <f t="shared" si="93"/>
        <v>0</v>
      </c>
      <c r="AC440" s="17">
        <f t="shared" si="94"/>
        <v>0</v>
      </c>
      <c r="AD440" s="17">
        <v>5599540.4500000002</v>
      </c>
      <c r="AE440" s="17">
        <v>1583761.16</v>
      </c>
      <c r="AF440" s="17">
        <v>6781085.0899999999</v>
      </c>
      <c r="AG440" s="17">
        <v>1927211.24</v>
      </c>
      <c r="AH440" s="17">
        <v>7178859.5</v>
      </c>
      <c r="AI440">
        <v>94.16</v>
      </c>
      <c r="AJ440">
        <v>0</v>
      </c>
      <c r="AK440" s="1">
        <v>20000</v>
      </c>
      <c r="AL440" s="1">
        <v>0</v>
      </c>
    </row>
    <row r="441" spans="1:38" x14ac:dyDescent="0.35">
      <c r="A441" t="s">
        <v>1436</v>
      </c>
      <c r="B441" t="s">
        <v>1437</v>
      </c>
      <c r="C441" s="2">
        <v>36843</v>
      </c>
      <c r="D441" s="3">
        <v>24.147945205479452</v>
      </c>
      <c r="E441" s="3" t="s">
        <v>64</v>
      </c>
      <c r="F441" s="3" t="s">
        <v>14</v>
      </c>
      <c r="G441" t="s">
        <v>1438</v>
      </c>
      <c r="H441" t="s">
        <v>743</v>
      </c>
      <c r="I441" t="s">
        <v>13</v>
      </c>
      <c r="J441" t="s">
        <v>13</v>
      </c>
      <c r="K441" s="17">
        <v>10990726.960000001</v>
      </c>
      <c r="L441" s="17">
        <v>2644722.6799999997</v>
      </c>
      <c r="M441" s="10">
        <f t="shared" si="87"/>
        <v>0.24063218835526412</v>
      </c>
      <c r="N441" s="17">
        <v>346864.93000000005</v>
      </c>
      <c r="O441" s="17">
        <v>0</v>
      </c>
      <c r="P441" s="17">
        <v>0</v>
      </c>
      <c r="Q441" s="17">
        <f t="shared" si="95"/>
        <v>346864.93000000005</v>
      </c>
      <c r="R441" s="10">
        <f t="shared" si="96"/>
        <v>0.1311536111604715</v>
      </c>
      <c r="S441" s="9">
        <f t="shared" si="88"/>
        <v>1</v>
      </c>
      <c r="T441" s="17">
        <f t="shared" si="89"/>
        <v>317366.72159999993</v>
      </c>
      <c r="U441" s="17">
        <f t="shared" si="97"/>
        <v>-29498.20840000012</v>
      </c>
      <c r="V441" s="17" t="str">
        <f t="shared" si="98"/>
        <v>N</v>
      </c>
      <c r="W441" s="17">
        <f t="shared" si="90"/>
        <v>769350.88720000011</v>
      </c>
      <c r="X441" s="17">
        <f t="shared" si="91"/>
        <v>185130.5876</v>
      </c>
      <c r="Y441" s="17">
        <f t="shared" si="92"/>
        <v>33323.505767999995</v>
      </c>
      <c r="Z441" s="17">
        <f t="shared" si="99"/>
        <v>350690.22736799991</v>
      </c>
      <c r="AA441" s="17">
        <f t="shared" si="100"/>
        <v>3825.297367999854</v>
      </c>
      <c r="AB441" s="17">
        <f t="shared" si="93"/>
        <v>0</v>
      </c>
      <c r="AC441" s="17">
        <f t="shared" si="94"/>
        <v>0</v>
      </c>
      <c r="AD441" s="17">
        <v>11106825</v>
      </c>
      <c r="AE441" s="17">
        <v>2858017.73</v>
      </c>
      <c r="AF441" s="17">
        <v>11006073.84</v>
      </c>
      <c r="AG441" s="17">
        <v>2575635.61</v>
      </c>
      <c r="AH441" s="17">
        <v>12548959.529999999</v>
      </c>
      <c r="AI441">
        <v>87.58</v>
      </c>
      <c r="AJ441">
        <v>0</v>
      </c>
      <c r="AK441" s="1">
        <v>20000</v>
      </c>
      <c r="AL441" s="1">
        <v>0</v>
      </c>
    </row>
    <row r="442" spans="1:38" x14ac:dyDescent="0.35">
      <c r="A442" t="s">
        <v>1439</v>
      </c>
      <c r="B442" t="s">
        <v>1440</v>
      </c>
      <c r="C442" s="2">
        <v>35268</v>
      </c>
      <c r="D442" s="3">
        <v>28.463013698630139</v>
      </c>
      <c r="E442" s="3" t="s">
        <v>64</v>
      </c>
      <c r="F442" s="3" t="s">
        <v>14</v>
      </c>
      <c r="G442" t="s">
        <v>1441</v>
      </c>
      <c r="H442" t="s">
        <v>171</v>
      </c>
      <c r="I442" t="s">
        <v>13</v>
      </c>
      <c r="J442" t="s">
        <v>13</v>
      </c>
      <c r="K442" s="17">
        <v>4243962.8499999996</v>
      </c>
      <c r="L442" s="17">
        <v>1344025.1300000001</v>
      </c>
      <c r="M442" s="10">
        <f t="shared" si="87"/>
        <v>0.31669106858463669</v>
      </c>
      <c r="N442" s="17">
        <v>192582.57</v>
      </c>
      <c r="O442" s="17">
        <v>0</v>
      </c>
      <c r="P442" s="17">
        <v>1259.1078900000002</v>
      </c>
      <c r="Q442" s="17">
        <f t="shared" si="95"/>
        <v>191323.46210999999</v>
      </c>
      <c r="R442" s="10">
        <f t="shared" si="96"/>
        <v>0.14235110478179822</v>
      </c>
      <c r="S442" s="9">
        <f t="shared" si="88"/>
        <v>1.2</v>
      </c>
      <c r="T442" s="17">
        <f t="shared" si="89"/>
        <v>193539.61872</v>
      </c>
      <c r="U442" s="17">
        <f t="shared" si="97"/>
        <v>2216.1566100000055</v>
      </c>
      <c r="V442" s="17" t="str">
        <f t="shared" si="98"/>
        <v>Y</v>
      </c>
      <c r="W442" s="17">
        <f t="shared" si="90"/>
        <v>297077.3995</v>
      </c>
      <c r="X442" s="17">
        <f t="shared" si="91"/>
        <v>94081.75910000001</v>
      </c>
      <c r="Y442" s="17">
        <f t="shared" si="92"/>
        <v>20321.6599656</v>
      </c>
      <c r="Z442" s="17">
        <f t="shared" si="99"/>
        <v>213861.2786856</v>
      </c>
      <c r="AA442" s="17">
        <f t="shared" si="100"/>
        <v>21278.708685599995</v>
      </c>
      <c r="AB442" s="17">
        <f t="shared" si="93"/>
        <v>0</v>
      </c>
      <c r="AC442" s="17">
        <f t="shared" si="94"/>
        <v>0</v>
      </c>
      <c r="AD442" s="17">
        <v>4924640.54</v>
      </c>
      <c r="AE442" s="17">
        <v>1620608.65</v>
      </c>
      <c r="AF442" s="17">
        <v>4445303.34</v>
      </c>
      <c r="AG442" s="17">
        <v>1458085.46</v>
      </c>
      <c r="AH442" s="17">
        <v>4599721.66</v>
      </c>
      <c r="AI442">
        <v>92.27</v>
      </c>
      <c r="AJ442">
        <v>0</v>
      </c>
      <c r="AK442" s="1">
        <v>20000</v>
      </c>
      <c r="AL442" s="1">
        <v>0</v>
      </c>
    </row>
    <row r="443" spans="1:38" x14ac:dyDescent="0.35">
      <c r="A443" t="s">
        <v>1442</v>
      </c>
      <c r="B443" t="s">
        <v>1443</v>
      </c>
      <c r="C443" s="2">
        <v>41473</v>
      </c>
      <c r="D443" s="3">
        <v>11.463013698630137</v>
      </c>
      <c r="E443" s="3" t="s">
        <v>64</v>
      </c>
      <c r="F443" s="3" t="s">
        <v>14</v>
      </c>
      <c r="G443" t="s">
        <v>1444</v>
      </c>
      <c r="H443" t="s">
        <v>565</v>
      </c>
      <c r="I443" t="s">
        <v>13</v>
      </c>
      <c r="J443" t="s">
        <v>13</v>
      </c>
      <c r="K443" s="17">
        <v>12203656.6</v>
      </c>
      <c r="L443" s="17">
        <v>3416237.46</v>
      </c>
      <c r="M443" s="10">
        <f t="shared" si="87"/>
        <v>0.27993556128087055</v>
      </c>
      <c r="N443" s="17">
        <v>598739.41</v>
      </c>
      <c r="O443" s="17">
        <v>0</v>
      </c>
      <c r="P443" s="17">
        <v>15176.024682749994</v>
      </c>
      <c r="Q443" s="17">
        <f t="shared" si="95"/>
        <v>583563.38531725004</v>
      </c>
      <c r="R443" s="10">
        <f t="shared" si="96"/>
        <v>0.17082049832602972</v>
      </c>
      <c r="S443" s="9">
        <f t="shared" si="88"/>
        <v>1</v>
      </c>
      <c r="T443" s="17">
        <f t="shared" si="89"/>
        <v>409948.4952</v>
      </c>
      <c r="U443" s="17">
        <f t="shared" si="97"/>
        <v>-173614.89011725003</v>
      </c>
      <c r="V443" s="17" t="str">
        <f t="shared" si="98"/>
        <v>N</v>
      </c>
      <c r="W443" s="17">
        <f t="shared" si="90"/>
        <v>854255.96200000006</v>
      </c>
      <c r="X443" s="17">
        <f t="shared" si="91"/>
        <v>239136.62220000004</v>
      </c>
      <c r="Y443" s="17">
        <f t="shared" si="92"/>
        <v>43044.591996000003</v>
      </c>
      <c r="Z443" s="17">
        <f t="shared" si="99"/>
        <v>452993.08719600004</v>
      </c>
      <c r="AA443" s="17">
        <f t="shared" si="100"/>
        <v>-145746.322804</v>
      </c>
      <c r="AB443" s="17">
        <f t="shared" si="93"/>
        <v>2892457.7843939923</v>
      </c>
      <c r="AC443" s="17">
        <f t="shared" si="94"/>
        <v>809701.79335555551</v>
      </c>
      <c r="AD443" s="17">
        <v>15998052.24</v>
      </c>
      <c r="AE443" s="17">
        <v>4530001</v>
      </c>
      <c r="AF443" s="17">
        <v>12239286.779999999</v>
      </c>
      <c r="AG443" s="17">
        <v>3454406.02</v>
      </c>
      <c r="AH443" s="17">
        <v>13065319.07</v>
      </c>
      <c r="AI443">
        <v>93.4</v>
      </c>
      <c r="AJ443">
        <v>0</v>
      </c>
      <c r="AK443" s="1">
        <v>20000</v>
      </c>
      <c r="AL443" s="1">
        <v>0</v>
      </c>
    </row>
    <row r="444" spans="1:38" x14ac:dyDescent="0.35">
      <c r="A444" t="s">
        <v>1445</v>
      </c>
      <c r="B444" t="s">
        <v>1446</v>
      </c>
      <c r="C444" s="2">
        <v>31740</v>
      </c>
      <c r="D444" s="3">
        <v>38.128767123287673</v>
      </c>
      <c r="E444" s="3" t="s">
        <v>64</v>
      </c>
      <c r="F444" s="3" t="s">
        <v>14</v>
      </c>
      <c r="G444" t="s">
        <v>1447</v>
      </c>
      <c r="H444" t="s">
        <v>334</v>
      </c>
      <c r="I444" t="s">
        <v>13</v>
      </c>
      <c r="J444" t="s">
        <v>13</v>
      </c>
      <c r="K444" s="17">
        <v>4331842.08</v>
      </c>
      <c r="L444" s="17">
        <v>1244442.5900000001</v>
      </c>
      <c r="M444" s="10">
        <f t="shared" si="87"/>
        <v>0.28727792172885491</v>
      </c>
      <c r="N444" s="17">
        <v>172023.62</v>
      </c>
      <c r="O444" s="17">
        <v>0</v>
      </c>
      <c r="P444" s="17">
        <v>3557.6682457500028</v>
      </c>
      <c r="Q444" s="17">
        <f t="shared" si="95"/>
        <v>168465.95175424998</v>
      </c>
      <c r="R444" s="10">
        <f t="shared" si="96"/>
        <v>0.13537462724917665</v>
      </c>
      <c r="S444" s="9">
        <f t="shared" si="88"/>
        <v>1</v>
      </c>
      <c r="T444" s="17">
        <f t="shared" si="89"/>
        <v>149333.11079999999</v>
      </c>
      <c r="U444" s="17">
        <f t="shared" si="97"/>
        <v>-19132.840954249987</v>
      </c>
      <c r="V444" s="17" t="str">
        <f t="shared" si="98"/>
        <v>N</v>
      </c>
      <c r="W444" s="17">
        <f t="shared" si="90"/>
        <v>303228.94560000004</v>
      </c>
      <c r="X444" s="17">
        <f t="shared" si="91"/>
        <v>87110.981300000014</v>
      </c>
      <c r="Y444" s="17">
        <f t="shared" si="92"/>
        <v>15679.976634000002</v>
      </c>
      <c r="Z444" s="17">
        <f t="shared" si="99"/>
        <v>165013.08743399999</v>
      </c>
      <c r="AA444" s="17">
        <f t="shared" si="100"/>
        <v>-7010.532566000009</v>
      </c>
      <c r="AB444" s="17">
        <f t="shared" si="93"/>
        <v>135573.95190711771</v>
      </c>
      <c r="AC444" s="17">
        <f t="shared" si="94"/>
        <v>38947.403144444499</v>
      </c>
      <c r="AD444" s="17">
        <v>5094027.29</v>
      </c>
      <c r="AE444" s="17">
        <v>1255394.69</v>
      </c>
      <c r="AF444" s="17">
        <v>4838750.42</v>
      </c>
      <c r="AG444" s="17">
        <v>1337049.9099999999</v>
      </c>
      <c r="AH444" s="17">
        <v>5570234.6399999997</v>
      </c>
      <c r="AI444">
        <v>77.77</v>
      </c>
      <c r="AJ444">
        <v>0</v>
      </c>
      <c r="AK444" s="1">
        <v>20000</v>
      </c>
      <c r="AL444" s="1">
        <v>0</v>
      </c>
    </row>
    <row r="445" spans="1:38" x14ac:dyDescent="0.35">
      <c r="A445" t="s">
        <v>1448</v>
      </c>
      <c r="B445" t="s">
        <v>1449</v>
      </c>
      <c r="C445" s="2">
        <v>42562</v>
      </c>
      <c r="D445" s="3">
        <v>8.4794520547945211</v>
      </c>
      <c r="E445" s="3" t="s">
        <v>64</v>
      </c>
      <c r="F445" s="3" t="s">
        <v>14</v>
      </c>
      <c r="G445" t="s">
        <v>1450</v>
      </c>
      <c r="H445" t="s">
        <v>226</v>
      </c>
      <c r="I445" t="s">
        <v>13</v>
      </c>
      <c r="J445" t="s">
        <v>13</v>
      </c>
      <c r="K445" s="17">
        <v>4605264.51</v>
      </c>
      <c r="L445" s="17">
        <v>1328080.5199999998</v>
      </c>
      <c r="M445" s="10">
        <f t="shared" si="87"/>
        <v>0.28838311395928912</v>
      </c>
      <c r="N445" s="17">
        <v>190091.46</v>
      </c>
      <c r="O445" s="17">
        <v>0</v>
      </c>
      <c r="P445" s="17">
        <v>2722.0000946250002</v>
      </c>
      <c r="Q445" s="17">
        <f t="shared" si="95"/>
        <v>187369.459905375</v>
      </c>
      <c r="R445" s="10">
        <f t="shared" si="96"/>
        <v>0.14108290655853836</v>
      </c>
      <c r="S445" s="9">
        <f t="shared" si="88"/>
        <v>1</v>
      </c>
      <c r="T445" s="17">
        <f t="shared" si="89"/>
        <v>159369.66239999997</v>
      </c>
      <c r="U445" s="17">
        <f t="shared" si="97"/>
        <v>-27999.797505375027</v>
      </c>
      <c r="V445" s="17" t="str">
        <f t="shared" si="98"/>
        <v>N</v>
      </c>
      <c r="W445" s="17">
        <f t="shared" si="90"/>
        <v>322368.51569999999</v>
      </c>
      <c r="X445" s="17">
        <f t="shared" si="91"/>
        <v>92965.636399999974</v>
      </c>
      <c r="Y445" s="17">
        <f t="shared" si="92"/>
        <v>16733.814551999996</v>
      </c>
      <c r="Z445" s="17">
        <f t="shared" si="99"/>
        <v>176103.47695199997</v>
      </c>
      <c r="AA445" s="17">
        <f t="shared" si="100"/>
        <v>-13987.983048000024</v>
      </c>
      <c r="AB445" s="17">
        <f t="shared" si="93"/>
        <v>269471.45367292163</v>
      </c>
      <c r="AC445" s="17">
        <f t="shared" si="94"/>
        <v>77711.016933333463</v>
      </c>
      <c r="AD445" s="17">
        <v>2869763.03</v>
      </c>
      <c r="AE445" s="17">
        <v>947702.33</v>
      </c>
      <c r="AF445" s="17">
        <v>3399025.37</v>
      </c>
      <c r="AG445" s="17">
        <v>1003022.87</v>
      </c>
      <c r="AH445" s="17">
        <v>4429679.32</v>
      </c>
      <c r="AI445">
        <v>103.96</v>
      </c>
      <c r="AJ445">
        <v>119.8</v>
      </c>
      <c r="AK445" s="1">
        <v>20000</v>
      </c>
      <c r="AL445" s="1">
        <v>23960</v>
      </c>
    </row>
    <row r="446" spans="1:38" x14ac:dyDescent="0.35">
      <c r="A446" t="s">
        <v>1451</v>
      </c>
      <c r="B446" t="s">
        <v>1452</v>
      </c>
      <c r="C446" s="2">
        <v>29342</v>
      </c>
      <c r="D446" s="3">
        <v>44.698630136986303</v>
      </c>
      <c r="E446" s="3" t="s">
        <v>64</v>
      </c>
      <c r="F446" s="3" t="s">
        <v>14</v>
      </c>
      <c r="G446" t="s">
        <v>1453</v>
      </c>
      <c r="H446" t="s">
        <v>269</v>
      </c>
      <c r="I446" t="s">
        <v>13</v>
      </c>
      <c r="J446" t="s">
        <v>13</v>
      </c>
      <c r="K446" s="17">
        <v>9924609.8900000006</v>
      </c>
      <c r="L446" s="17">
        <v>3140738.31</v>
      </c>
      <c r="M446" s="10">
        <f t="shared" si="87"/>
        <v>0.31645962358324997</v>
      </c>
      <c r="N446" s="17">
        <v>557135.74000000011</v>
      </c>
      <c r="O446" s="17">
        <v>0</v>
      </c>
      <c r="P446" s="17">
        <v>0</v>
      </c>
      <c r="Q446" s="17">
        <f t="shared" si="95"/>
        <v>557135.74000000011</v>
      </c>
      <c r="R446" s="10">
        <f t="shared" si="96"/>
        <v>0.17739005450600565</v>
      </c>
      <c r="S446" s="9">
        <f t="shared" si="88"/>
        <v>1.2</v>
      </c>
      <c r="T446" s="17">
        <f t="shared" si="89"/>
        <v>452266.31664000003</v>
      </c>
      <c r="U446" s="17">
        <f t="shared" si="97"/>
        <v>-104869.42336000007</v>
      </c>
      <c r="V446" s="17" t="str">
        <f t="shared" si="98"/>
        <v>N</v>
      </c>
      <c r="W446" s="17">
        <f t="shared" si="90"/>
        <v>694722.69230000011</v>
      </c>
      <c r="X446" s="17">
        <f t="shared" si="91"/>
        <v>219851.68170000002</v>
      </c>
      <c r="Y446" s="17">
        <f t="shared" si="92"/>
        <v>47487.963247199994</v>
      </c>
      <c r="Z446" s="17">
        <f t="shared" si="99"/>
        <v>499754.27988720004</v>
      </c>
      <c r="AA446" s="17">
        <f t="shared" si="100"/>
        <v>-57381.460112800065</v>
      </c>
      <c r="AB446" s="17">
        <f t="shared" si="93"/>
        <v>1007350.9091174597</v>
      </c>
      <c r="AC446" s="17">
        <f t="shared" si="94"/>
        <v>318785.88951555593</v>
      </c>
      <c r="AD446" s="17">
        <v>6670986.8399999999</v>
      </c>
      <c r="AE446" s="17">
        <v>1817302.56</v>
      </c>
      <c r="AF446" s="17">
        <v>11309088.560000001</v>
      </c>
      <c r="AG446" s="17">
        <v>3507912.45</v>
      </c>
      <c r="AH446" s="17">
        <v>12130497.560000001</v>
      </c>
      <c r="AI446">
        <v>81.819999999999993</v>
      </c>
      <c r="AJ446">
        <v>0</v>
      </c>
      <c r="AK446" s="1">
        <v>20000</v>
      </c>
      <c r="AL446" s="1">
        <v>0</v>
      </c>
    </row>
    <row r="447" spans="1:38" x14ac:dyDescent="0.35">
      <c r="A447" t="s">
        <v>1454</v>
      </c>
      <c r="B447" t="s">
        <v>1455</v>
      </c>
      <c r="C447" s="2">
        <v>35436</v>
      </c>
      <c r="D447" s="3">
        <v>28.002739726027396</v>
      </c>
      <c r="E447" s="3" t="s">
        <v>64</v>
      </c>
      <c r="F447" s="3" t="s">
        <v>14</v>
      </c>
      <c r="G447" t="s">
        <v>1456</v>
      </c>
      <c r="H447" t="s">
        <v>454</v>
      </c>
      <c r="I447" t="s">
        <v>13</v>
      </c>
      <c r="J447" t="s">
        <v>13</v>
      </c>
      <c r="K447" s="17">
        <v>7775540.5099999998</v>
      </c>
      <c r="L447" s="17">
        <v>1827837.45</v>
      </c>
      <c r="M447" s="10">
        <f t="shared" si="87"/>
        <v>0.23507529124814502</v>
      </c>
      <c r="N447" s="17">
        <v>217665.09</v>
      </c>
      <c r="O447" s="17">
        <v>0</v>
      </c>
      <c r="P447" s="17">
        <v>0</v>
      </c>
      <c r="Q447" s="17">
        <f t="shared" si="95"/>
        <v>217665.09</v>
      </c>
      <c r="R447" s="10">
        <f t="shared" si="96"/>
        <v>0.11908339551747339</v>
      </c>
      <c r="S447" s="9">
        <f t="shared" si="88"/>
        <v>0.75</v>
      </c>
      <c r="T447" s="17">
        <f t="shared" si="89"/>
        <v>164505.37049999999</v>
      </c>
      <c r="U447" s="17">
        <f t="shared" si="97"/>
        <v>-53159.719500000007</v>
      </c>
      <c r="V447" s="17" t="str">
        <f t="shared" si="98"/>
        <v>N</v>
      </c>
      <c r="W447" s="17">
        <f t="shared" si="90"/>
        <v>544287.83570000005</v>
      </c>
      <c r="X447" s="17">
        <f t="shared" si="91"/>
        <v>127948.62150000002</v>
      </c>
      <c r="Y447" s="17">
        <f t="shared" si="92"/>
        <v>17273.063902500002</v>
      </c>
      <c r="Z447" s="17">
        <f t="shared" si="99"/>
        <v>181778.43440249999</v>
      </c>
      <c r="AA447" s="17">
        <f t="shared" si="100"/>
        <v>-35886.655597500008</v>
      </c>
      <c r="AB447" s="17">
        <f t="shared" si="93"/>
        <v>848112.56774981564</v>
      </c>
      <c r="AC447" s="17">
        <f t="shared" si="94"/>
        <v>199370.30887500005</v>
      </c>
      <c r="AD447" s="17">
        <v>8800702.9100000001</v>
      </c>
      <c r="AE447" s="17">
        <v>2184664.25</v>
      </c>
      <c r="AF447" s="17">
        <v>9212463.9499999993</v>
      </c>
      <c r="AG447" s="17">
        <v>2560966.14</v>
      </c>
      <c r="AH447" s="17">
        <v>9884802.5500000007</v>
      </c>
      <c r="AI447">
        <v>78.66</v>
      </c>
      <c r="AJ447">
        <v>0</v>
      </c>
      <c r="AK447" s="1">
        <v>20000</v>
      </c>
      <c r="AL447" s="1">
        <v>0</v>
      </c>
    </row>
    <row r="448" spans="1:38" x14ac:dyDescent="0.35">
      <c r="A448" t="s">
        <v>1457</v>
      </c>
      <c r="B448" t="s">
        <v>1458</v>
      </c>
      <c r="C448" s="2">
        <v>32279</v>
      </c>
      <c r="D448" s="3">
        <v>36.652054794520545</v>
      </c>
      <c r="E448" s="3" t="s">
        <v>64</v>
      </c>
      <c r="F448" s="3" t="s">
        <v>14</v>
      </c>
      <c r="G448" t="s">
        <v>1459</v>
      </c>
      <c r="H448" t="s">
        <v>73</v>
      </c>
      <c r="I448" t="s">
        <v>13</v>
      </c>
      <c r="J448" t="s">
        <v>13</v>
      </c>
      <c r="K448" s="17">
        <v>4484149.8</v>
      </c>
      <c r="L448" s="17">
        <v>867143.11</v>
      </c>
      <c r="M448" s="10">
        <f t="shared" si="87"/>
        <v>0.19337960342002847</v>
      </c>
      <c r="N448" s="17">
        <v>93652.250000000015</v>
      </c>
      <c r="O448" s="17">
        <v>0</v>
      </c>
      <c r="P448" s="17">
        <v>263.6973583125</v>
      </c>
      <c r="Q448" s="17">
        <f t="shared" si="95"/>
        <v>93388.552641687507</v>
      </c>
      <c r="R448" s="10">
        <f t="shared" si="96"/>
        <v>0.1076968167822812</v>
      </c>
      <c r="S448" s="9">
        <f t="shared" si="88"/>
        <v>0.75</v>
      </c>
      <c r="T448" s="17">
        <f t="shared" si="89"/>
        <v>78042.8799</v>
      </c>
      <c r="U448" s="17">
        <f t="shared" si="97"/>
        <v>-15345.672741687507</v>
      </c>
      <c r="V448" s="17" t="str">
        <f t="shared" si="98"/>
        <v>N</v>
      </c>
      <c r="W448" s="17">
        <f t="shared" si="90"/>
        <v>313890.48600000003</v>
      </c>
      <c r="X448" s="17">
        <f t="shared" si="91"/>
        <v>60700.017700000004</v>
      </c>
      <c r="Y448" s="17">
        <f t="shared" si="92"/>
        <v>8194.5023895000013</v>
      </c>
      <c r="Z448" s="17">
        <f t="shared" si="99"/>
        <v>86237.382289500005</v>
      </c>
      <c r="AA448" s="17">
        <f t="shared" si="100"/>
        <v>-7414.8677105000097</v>
      </c>
      <c r="AB448" s="17">
        <f t="shared" si="93"/>
        <v>213019.92958018123</v>
      </c>
      <c r="AC448" s="17">
        <f t="shared" si="94"/>
        <v>41193.709502777834</v>
      </c>
      <c r="AD448" s="17">
        <v>9911267.2400000002</v>
      </c>
      <c r="AE448" s="17">
        <v>2235394.2400000002</v>
      </c>
      <c r="AF448" s="17">
        <v>5860068.9699999997</v>
      </c>
      <c r="AG448" s="17">
        <v>1152168.42</v>
      </c>
      <c r="AH448" s="17">
        <v>5650905.2999999998</v>
      </c>
      <c r="AI448">
        <v>79.349999999999994</v>
      </c>
      <c r="AJ448">
        <v>0</v>
      </c>
      <c r="AK448" s="1">
        <v>20000</v>
      </c>
      <c r="AL448" s="1">
        <v>0</v>
      </c>
    </row>
    <row r="449" spans="1:38" x14ac:dyDescent="0.35">
      <c r="A449" t="s">
        <v>1460</v>
      </c>
      <c r="B449" t="s">
        <v>1461</v>
      </c>
      <c r="C449" s="2">
        <v>32265</v>
      </c>
      <c r="D449" s="3">
        <v>36.69041095890411</v>
      </c>
      <c r="E449" s="3" t="s">
        <v>64</v>
      </c>
      <c r="F449" s="3" t="s">
        <v>14</v>
      </c>
      <c r="G449" t="s">
        <v>1462</v>
      </c>
      <c r="H449" t="s">
        <v>66</v>
      </c>
      <c r="I449" t="s">
        <v>13</v>
      </c>
      <c r="J449" t="s">
        <v>13</v>
      </c>
      <c r="K449" s="17">
        <v>6973897.1600000001</v>
      </c>
      <c r="L449" s="17">
        <v>1541492.8900000001</v>
      </c>
      <c r="M449" s="10">
        <f t="shared" si="87"/>
        <v>0.22103751383681144</v>
      </c>
      <c r="N449" s="17">
        <v>174285.78999999998</v>
      </c>
      <c r="O449" s="17">
        <v>0</v>
      </c>
      <c r="P449" s="17">
        <v>0</v>
      </c>
      <c r="Q449" s="17">
        <f t="shared" si="95"/>
        <v>174285.78999999998</v>
      </c>
      <c r="R449" s="10">
        <f t="shared" si="96"/>
        <v>0.11306298662201417</v>
      </c>
      <c r="S449" s="9">
        <f t="shared" si="88"/>
        <v>0.75</v>
      </c>
      <c r="T449" s="17">
        <f t="shared" si="89"/>
        <v>138734.36010000002</v>
      </c>
      <c r="U449" s="17">
        <f t="shared" si="97"/>
        <v>-35551.429899999959</v>
      </c>
      <c r="V449" s="17" t="str">
        <f t="shared" si="98"/>
        <v>N</v>
      </c>
      <c r="W449" s="17">
        <f t="shared" si="90"/>
        <v>488172.80120000005</v>
      </c>
      <c r="X449" s="17">
        <f t="shared" si="91"/>
        <v>107904.50230000001</v>
      </c>
      <c r="Y449" s="17">
        <f t="shared" si="92"/>
        <v>14567.107810500002</v>
      </c>
      <c r="Z449" s="17">
        <f t="shared" si="99"/>
        <v>153301.46791050001</v>
      </c>
      <c r="AA449" s="17">
        <f t="shared" si="100"/>
        <v>-20984.322089499969</v>
      </c>
      <c r="AB449" s="17">
        <f t="shared" si="93"/>
        <v>527419.82634657028</v>
      </c>
      <c r="AC449" s="17">
        <f t="shared" si="94"/>
        <v>116579.56716388871</v>
      </c>
      <c r="AD449" s="17">
        <v>6801168.5599999996</v>
      </c>
      <c r="AE449" s="17">
        <v>1279719.68</v>
      </c>
      <c r="AF449" s="17">
        <v>6071158.46</v>
      </c>
      <c r="AG449" s="17">
        <v>1280202.3700000001</v>
      </c>
      <c r="AH449" s="17">
        <v>8074605.6399999997</v>
      </c>
      <c r="AI449">
        <v>86.37</v>
      </c>
      <c r="AJ449">
        <v>0</v>
      </c>
      <c r="AK449" s="1">
        <v>20000</v>
      </c>
      <c r="AL449" s="1">
        <v>0</v>
      </c>
    </row>
    <row r="450" spans="1:38" x14ac:dyDescent="0.35">
      <c r="A450" t="s">
        <v>1463</v>
      </c>
      <c r="B450" t="s">
        <v>1464</v>
      </c>
      <c r="C450" s="2">
        <v>40154</v>
      </c>
      <c r="D450" s="3">
        <v>15.076712328767123</v>
      </c>
      <c r="E450" s="3" t="s">
        <v>64</v>
      </c>
      <c r="F450" s="3" t="s">
        <v>14</v>
      </c>
      <c r="G450" t="s">
        <v>1465</v>
      </c>
      <c r="H450" t="s">
        <v>334</v>
      </c>
      <c r="I450" t="s">
        <v>13</v>
      </c>
      <c r="J450" t="s">
        <v>13</v>
      </c>
      <c r="K450" s="17">
        <v>6564697.1100000003</v>
      </c>
      <c r="L450" s="17">
        <v>1881837.6800000002</v>
      </c>
      <c r="M450" s="10">
        <f t="shared" si="87"/>
        <v>0.28666024471005641</v>
      </c>
      <c r="N450" s="17">
        <v>290428.81</v>
      </c>
      <c r="O450" s="17">
        <v>0</v>
      </c>
      <c r="P450" s="17">
        <v>6573.1173313499894</v>
      </c>
      <c r="Q450" s="17">
        <f t="shared" si="95"/>
        <v>283855.69266865001</v>
      </c>
      <c r="R450" s="10">
        <f t="shared" si="96"/>
        <v>0.15083962643826432</v>
      </c>
      <c r="S450" s="9">
        <f t="shared" si="88"/>
        <v>1</v>
      </c>
      <c r="T450" s="17">
        <f t="shared" si="89"/>
        <v>225820.52160000001</v>
      </c>
      <c r="U450" s="17">
        <f t="shared" si="97"/>
        <v>-58035.171068650001</v>
      </c>
      <c r="V450" s="17" t="str">
        <f t="shared" si="98"/>
        <v>N</v>
      </c>
      <c r="W450" s="17">
        <f t="shared" si="90"/>
        <v>459528.79770000005</v>
      </c>
      <c r="X450" s="17">
        <f t="shared" si="91"/>
        <v>131728.63760000002</v>
      </c>
      <c r="Y450" s="17">
        <f t="shared" si="92"/>
        <v>23711.154768</v>
      </c>
      <c r="Z450" s="17">
        <f t="shared" si="99"/>
        <v>249531.67636800001</v>
      </c>
      <c r="AA450" s="17">
        <f t="shared" si="100"/>
        <v>-40897.133631999983</v>
      </c>
      <c r="AB450" s="17">
        <f t="shared" si="93"/>
        <v>792597.8650627475</v>
      </c>
      <c r="AC450" s="17">
        <f t="shared" si="94"/>
        <v>227206.29795555546</v>
      </c>
      <c r="AD450" s="17">
        <v>3921467.93</v>
      </c>
      <c r="AE450" s="17">
        <v>1160531</v>
      </c>
      <c r="AF450" s="17">
        <v>5087944.7699999996</v>
      </c>
      <c r="AG450" s="17">
        <v>1591467.01</v>
      </c>
      <c r="AH450" s="17">
        <v>6993750.5700000003</v>
      </c>
      <c r="AI450">
        <v>93.87</v>
      </c>
      <c r="AJ450">
        <v>0</v>
      </c>
      <c r="AK450" s="1">
        <v>20000</v>
      </c>
      <c r="AL450" s="1">
        <v>0</v>
      </c>
    </row>
    <row r="451" spans="1:38" x14ac:dyDescent="0.35">
      <c r="A451" t="s">
        <v>1466</v>
      </c>
      <c r="B451" s="4" t="s">
        <v>1467</v>
      </c>
      <c r="C451" s="5">
        <v>35366</v>
      </c>
      <c r="D451" s="3">
        <v>28.194520547945206</v>
      </c>
      <c r="E451" s="3" t="s">
        <v>64</v>
      </c>
      <c r="F451" s="6" t="s">
        <v>14</v>
      </c>
      <c r="G451" t="s">
        <v>1468</v>
      </c>
      <c r="H451" t="s">
        <v>297</v>
      </c>
      <c r="I451" t="s">
        <v>13</v>
      </c>
      <c r="J451" t="s">
        <v>13</v>
      </c>
      <c r="K451" s="17">
        <v>3757362.93</v>
      </c>
      <c r="L451" s="17">
        <v>1217829.9300000002</v>
      </c>
      <c r="M451" s="10">
        <f t="shared" si="87"/>
        <v>0.32411825865328375</v>
      </c>
      <c r="N451" s="17">
        <v>169595.66</v>
      </c>
      <c r="O451" s="17">
        <v>0</v>
      </c>
      <c r="P451" s="17">
        <v>7974.2453968499613</v>
      </c>
      <c r="Q451" s="17">
        <f t="shared" si="95"/>
        <v>161621.41460315004</v>
      </c>
      <c r="R451" s="10">
        <f t="shared" si="96"/>
        <v>0.13271263139603576</v>
      </c>
      <c r="S451" s="9">
        <f t="shared" si="88"/>
        <v>1.2</v>
      </c>
      <c r="T451" s="17">
        <f t="shared" si="89"/>
        <v>175367.50992000001</v>
      </c>
      <c r="U451" s="17">
        <f t="shared" si="97"/>
        <v>13746.095316849969</v>
      </c>
      <c r="V451" s="17" t="str">
        <f t="shared" si="98"/>
        <v>Y</v>
      </c>
      <c r="W451" s="17">
        <f t="shared" si="90"/>
        <v>263015.40510000003</v>
      </c>
      <c r="X451" s="17">
        <f t="shared" si="91"/>
        <v>85248.09510000002</v>
      </c>
      <c r="Y451" s="17">
        <f t="shared" si="92"/>
        <v>18413.588541600002</v>
      </c>
      <c r="Z451" s="17">
        <f t="shared" si="99"/>
        <v>193781.09846160002</v>
      </c>
      <c r="AA451" s="17">
        <f t="shared" si="100"/>
        <v>24185.438461600017</v>
      </c>
      <c r="AB451" s="17">
        <f t="shared" si="93"/>
        <v>0</v>
      </c>
      <c r="AC451" s="17">
        <f t="shared" si="94"/>
        <v>0</v>
      </c>
      <c r="AD451" s="17">
        <v>5077815.43</v>
      </c>
      <c r="AE451" s="17">
        <v>1360676.79</v>
      </c>
      <c r="AF451" s="17">
        <v>4925285.8499999996</v>
      </c>
      <c r="AG451" s="17">
        <v>1425016.75</v>
      </c>
      <c r="AH451" s="17">
        <v>5178695.8499999996</v>
      </c>
      <c r="AI451">
        <v>72.55</v>
      </c>
      <c r="AJ451">
        <v>0</v>
      </c>
      <c r="AK451" s="1">
        <v>20000</v>
      </c>
      <c r="AL451" s="1">
        <v>0</v>
      </c>
    </row>
    <row r="452" spans="1:38" x14ac:dyDescent="0.35">
      <c r="A452" t="s">
        <v>1469</v>
      </c>
      <c r="B452" t="s">
        <v>1470</v>
      </c>
      <c r="C452" s="2">
        <v>44088</v>
      </c>
      <c r="D452" s="3">
        <v>4.2986301369863016</v>
      </c>
      <c r="E452" s="3" t="s">
        <v>64</v>
      </c>
      <c r="F452" s="3" t="s">
        <v>14</v>
      </c>
      <c r="G452" t="s">
        <v>1471</v>
      </c>
      <c r="H452" t="s">
        <v>120</v>
      </c>
      <c r="I452" t="s">
        <v>13</v>
      </c>
      <c r="J452" t="s">
        <v>13</v>
      </c>
      <c r="K452" s="17">
        <v>3401987.68</v>
      </c>
      <c r="L452" s="17">
        <v>947127.5</v>
      </c>
      <c r="M452" s="10">
        <f t="shared" si="87"/>
        <v>0.27840415342127284</v>
      </c>
      <c r="N452" s="17">
        <v>116977.84</v>
      </c>
      <c r="O452" s="17">
        <v>0</v>
      </c>
      <c r="P452" s="17">
        <v>0</v>
      </c>
      <c r="Q452" s="17">
        <f t="shared" si="95"/>
        <v>116977.84</v>
      </c>
      <c r="R452" s="10">
        <f t="shared" si="96"/>
        <v>0.12350801766393647</v>
      </c>
      <c r="S452" s="9">
        <f t="shared" si="88"/>
        <v>1</v>
      </c>
      <c r="T452" s="17">
        <f t="shared" si="89"/>
        <v>113655.3</v>
      </c>
      <c r="U452" s="17">
        <f t="shared" si="97"/>
        <v>-3322.5399999999936</v>
      </c>
      <c r="V452" s="17" t="str">
        <f t="shared" si="98"/>
        <v>N</v>
      </c>
      <c r="W452" s="17">
        <f t="shared" si="90"/>
        <v>238139.13760000005</v>
      </c>
      <c r="X452" s="17">
        <f t="shared" si="91"/>
        <v>66298.925000000017</v>
      </c>
      <c r="Y452" s="17">
        <f t="shared" si="92"/>
        <v>11933.806500000002</v>
      </c>
      <c r="Z452" s="17">
        <f t="shared" si="99"/>
        <v>125589.10650000001</v>
      </c>
      <c r="AA452" s="17">
        <f t="shared" si="100"/>
        <v>8611.2665000000125</v>
      </c>
      <c r="AB452" s="17">
        <f t="shared" si="93"/>
        <v>0</v>
      </c>
      <c r="AC452" s="17">
        <f t="shared" si="94"/>
        <v>0</v>
      </c>
      <c r="AD452" s="17">
        <v>2186797.09</v>
      </c>
      <c r="AE452" s="17">
        <v>717603</v>
      </c>
      <c r="AF452" s="17">
        <v>3202052.34</v>
      </c>
      <c r="AG452" s="17">
        <v>934030.67</v>
      </c>
      <c r="AH452" s="17">
        <v>3213456.13</v>
      </c>
      <c r="AI452">
        <v>105.87</v>
      </c>
      <c r="AJ452">
        <v>131.53</v>
      </c>
      <c r="AK452" s="1">
        <v>20000</v>
      </c>
      <c r="AL452" s="1">
        <v>26305</v>
      </c>
    </row>
    <row r="453" spans="1:38" x14ac:dyDescent="0.35">
      <c r="A453" t="s">
        <v>1472</v>
      </c>
      <c r="B453" t="s">
        <v>1473</v>
      </c>
      <c r="C453" s="2">
        <v>36780</v>
      </c>
      <c r="D453" s="3">
        <v>24.32054794520548</v>
      </c>
      <c r="E453" s="3" t="s">
        <v>64</v>
      </c>
      <c r="F453" s="3" t="s">
        <v>14</v>
      </c>
      <c r="G453" t="s">
        <v>1474</v>
      </c>
      <c r="H453" t="s">
        <v>694</v>
      </c>
      <c r="I453" t="s">
        <v>13</v>
      </c>
      <c r="J453" t="s">
        <v>13</v>
      </c>
      <c r="K453" s="17">
        <v>3134381.31</v>
      </c>
      <c r="L453" s="17">
        <v>800079.15000000014</v>
      </c>
      <c r="M453" s="10">
        <f t="shared" si="87"/>
        <v>0.25525903547453199</v>
      </c>
      <c r="N453" s="17">
        <v>83287.51999999999</v>
      </c>
      <c r="O453" s="17">
        <v>0</v>
      </c>
      <c r="P453" s="17">
        <v>0</v>
      </c>
      <c r="Q453" s="17">
        <f t="shared" si="95"/>
        <v>83287.51999999999</v>
      </c>
      <c r="R453" s="10">
        <f t="shared" si="96"/>
        <v>0.10409910069522493</v>
      </c>
      <c r="S453" s="9">
        <f t="shared" si="88"/>
        <v>1</v>
      </c>
      <c r="T453" s="17">
        <f t="shared" si="89"/>
        <v>96009.498000000007</v>
      </c>
      <c r="U453" s="17">
        <f t="shared" si="97"/>
        <v>12721.978000000017</v>
      </c>
      <c r="V453" s="17" t="str">
        <f t="shared" si="98"/>
        <v>Y</v>
      </c>
      <c r="W453" s="17">
        <f t="shared" si="90"/>
        <v>219406.69170000002</v>
      </c>
      <c r="X453" s="17">
        <f t="shared" si="91"/>
        <v>56005.54050000001</v>
      </c>
      <c r="Y453" s="17">
        <f t="shared" si="92"/>
        <v>10080.997290000001</v>
      </c>
      <c r="Z453" s="17">
        <f t="shared" si="99"/>
        <v>106090.49529000001</v>
      </c>
      <c r="AA453" s="17">
        <f t="shared" si="100"/>
        <v>22802.975290000017</v>
      </c>
      <c r="AB453" s="17">
        <f t="shared" si="93"/>
        <v>0</v>
      </c>
      <c r="AC453" s="17">
        <f t="shared" si="94"/>
        <v>0</v>
      </c>
      <c r="AD453" s="17">
        <v>4581162.46</v>
      </c>
      <c r="AE453" s="17">
        <v>997562.51</v>
      </c>
      <c r="AF453" s="17">
        <v>3964755.34</v>
      </c>
      <c r="AG453" s="17">
        <v>935836.8</v>
      </c>
      <c r="AH453" s="17">
        <v>4456404.49</v>
      </c>
      <c r="AI453">
        <v>70.33</v>
      </c>
      <c r="AJ453">
        <v>0</v>
      </c>
      <c r="AK453" s="1">
        <v>20000</v>
      </c>
      <c r="AL453" s="1">
        <v>0</v>
      </c>
    </row>
    <row r="454" spans="1:38" x14ac:dyDescent="0.35">
      <c r="A454" t="s">
        <v>1475</v>
      </c>
      <c r="B454" t="s">
        <v>1476</v>
      </c>
      <c r="C454" s="2">
        <v>45369</v>
      </c>
      <c r="D454" s="3">
        <v>0.78904109589041094</v>
      </c>
      <c r="E454" s="3" t="s">
        <v>64</v>
      </c>
      <c r="F454" s="3" t="s">
        <v>14</v>
      </c>
      <c r="G454" t="s">
        <v>1477</v>
      </c>
      <c r="H454" t="s">
        <v>400</v>
      </c>
      <c r="I454" t="s">
        <v>13</v>
      </c>
      <c r="J454" t="s">
        <v>13</v>
      </c>
      <c r="K454" s="17">
        <v>1969146.77</v>
      </c>
      <c r="L454" s="17">
        <v>360287.83999999997</v>
      </c>
      <c r="M454" s="10">
        <f t="shared" si="87"/>
        <v>0.18296647334215721</v>
      </c>
      <c r="N454" s="17">
        <v>54166.600000000006</v>
      </c>
      <c r="O454" s="17">
        <v>28422.85</v>
      </c>
      <c r="P454" s="17">
        <v>562.14669562500058</v>
      </c>
      <c r="Q454" s="17">
        <f t="shared" si="95"/>
        <v>25181.603304375007</v>
      </c>
      <c r="R454" s="10">
        <f t="shared" si="96"/>
        <v>6.9893014719494856E-2</v>
      </c>
      <c r="S454" s="9">
        <f t="shared" si="88"/>
        <v>0.75</v>
      </c>
      <c r="T454" s="17">
        <f t="shared" si="89"/>
        <v>32425.905599999998</v>
      </c>
      <c r="U454" s="17">
        <f t="shared" si="97"/>
        <v>7244.3022956249915</v>
      </c>
      <c r="V454" s="17" t="str">
        <f t="shared" si="98"/>
        <v>Y</v>
      </c>
      <c r="W454" s="17">
        <f t="shared" si="90"/>
        <v>137840.2739</v>
      </c>
      <c r="X454" s="17">
        <f t="shared" si="91"/>
        <v>25220.148799999999</v>
      </c>
      <c r="Y454" s="17">
        <f t="shared" si="92"/>
        <v>3404.720088</v>
      </c>
      <c r="Z454" s="17">
        <f t="shared" si="99"/>
        <v>35830.625688</v>
      </c>
      <c r="AA454" s="17">
        <f t="shared" si="100"/>
        <v>-18335.974312000006</v>
      </c>
      <c r="AB454" s="17">
        <f t="shared" si="93"/>
        <v>556749.67164645332</v>
      </c>
      <c r="AC454" s="17">
        <f t="shared" si="94"/>
        <v>101866.52395555559</v>
      </c>
      <c r="AD454" s="17">
        <v>0</v>
      </c>
      <c r="AE454" s="17">
        <v>0</v>
      </c>
      <c r="AF454" s="17">
        <v>0</v>
      </c>
      <c r="AG454" s="17">
        <v>0</v>
      </c>
      <c r="AH454" s="17">
        <v>2852762.16</v>
      </c>
      <c r="AI454">
        <v>69.03</v>
      </c>
      <c r="AJ454">
        <v>0</v>
      </c>
      <c r="AK454" s="1">
        <v>20000</v>
      </c>
      <c r="AL454" s="1">
        <v>0</v>
      </c>
    </row>
    <row r="455" spans="1:38" x14ac:dyDescent="0.35">
      <c r="A455" t="s">
        <v>1478</v>
      </c>
      <c r="B455" t="s">
        <v>1479</v>
      </c>
      <c r="C455" s="2">
        <v>43451</v>
      </c>
      <c r="D455" s="3">
        <v>6.043835616438356</v>
      </c>
      <c r="E455" s="3" t="s">
        <v>64</v>
      </c>
      <c r="F455" s="3" t="s">
        <v>14</v>
      </c>
      <c r="G455" t="s">
        <v>1480</v>
      </c>
      <c r="H455" t="s">
        <v>334</v>
      </c>
      <c r="I455" t="s">
        <v>13</v>
      </c>
      <c r="J455" t="s">
        <v>13</v>
      </c>
      <c r="K455" s="17">
        <v>2797336.21</v>
      </c>
      <c r="L455" s="17">
        <v>1227813.23</v>
      </c>
      <c r="M455" s="10">
        <f t="shared" si="87"/>
        <v>0.43892229529320681</v>
      </c>
      <c r="N455" s="17">
        <v>173124.64</v>
      </c>
      <c r="O455" s="17">
        <v>0</v>
      </c>
      <c r="P455" s="17">
        <v>17748.175215982425</v>
      </c>
      <c r="Q455" s="17">
        <f t="shared" si="95"/>
        <v>155376.46478401759</v>
      </c>
      <c r="R455" s="10">
        <f t="shared" si="96"/>
        <v>0.12654731272444231</v>
      </c>
      <c r="S455" s="9">
        <f t="shared" si="88"/>
        <v>1.2</v>
      </c>
      <c r="T455" s="17">
        <f t="shared" si="89"/>
        <v>176805.10511999999</v>
      </c>
      <c r="U455" s="17">
        <f t="shared" si="97"/>
        <v>21428.640335982403</v>
      </c>
      <c r="V455" s="17" t="str">
        <f t="shared" si="98"/>
        <v>Y</v>
      </c>
      <c r="W455" s="17">
        <f t="shared" si="90"/>
        <v>195813.53470000002</v>
      </c>
      <c r="X455" s="17">
        <f t="shared" si="91"/>
        <v>85946.926100000012</v>
      </c>
      <c r="Y455" s="17">
        <f t="shared" si="92"/>
        <v>18564.536037599999</v>
      </c>
      <c r="Z455" s="17">
        <f t="shared" si="99"/>
        <v>195369.64115759998</v>
      </c>
      <c r="AA455" s="17">
        <f t="shared" si="100"/>
        <v>22245.001157599967</v>
      </c>
      <c r="AB455" s="17">
        <f t="shared" si="93"/>
        <v>0</v>
      </c>
      <c r="AC455" s="17">
        <f t="shared" si="94"/>
        <v>0</v>
      </c>
      <c r="AD455" s="17">
        <v>3889978.86</v>
      </c>
      <c r="AE455" s="17">
        <v>1117081.72</v>
      </c>
      <c r="AF455" s="17">
        <v>3199864.85</v>
      </c>
      <c r="AG455" s="17">
        <v>1136609.03</v>
      </c>
      <c r="AH455" s="17">
        <v>3137508.07</v>
      </c>
      <c r="AI455">
        <v>89.16</v>
      </c>
      <c r="AJ455">
        <v>0</v>
      </c>
      <c r="AK455" s="1">
        <v>20000</v>
      </c>
      <c r="AL455" s="1">
        <v>0</v>
      </c>
    </row>
    <row r="456" spans="1:38" x14ac:dyDescent="0.35">
      <c r="A456" t="s">
        <v>1481</v>
      </c>
      <c r="B456" t="s">
        <v>1482</v>
      </c>
      <c r="C456" s="2">
        <v>37384</v>
      </c>
      <c r="D456" s="3">
        <v>22.665753424657535</v>
      </c>
      <c r="E456" s="3" t="s">
        <v>64</v>
      </c>
      <c r="F456" s="3" t="s">
        <v>14</v>
      </c>
      <c r="G456" t="s">
        <v>1483</v>
      </c>
      <c r="H456" t="s">
        <v>96</v>
      </c>
      <c r="I456" t="s">
        <v>13</v>
      </c>
      <c r="J456" t="s">
        <v>13</v>
      </c>
      <c r="K456" s="17">
        <v>3800877.89</v>
      </c>
      <c r="L456" s="17">
        <v>1093358.99</v>
      </c>
      <c r="M456" s="10">
        <f t="shared" ref="M456:M519" si="101">L456/K456</f>
        <v>0.287659593820837</v>
      </c>
      <c r="N456" s="17">
        <v>146995.07999999999</v>
      </c>
      <c r="O456" s="17">
        <v>0</v>
      </c>
      <c r="P456" s="17">
        <v>0</v>
      </c>
      <c r="Q456" s="17">
        <f t="shared" si="95"/>
        <v>146995.07999999999</v>
      </c>
      <c r="R456" s="10">
        <f t="shared" si="96"/>
        <v>0.13444356459720516</v>
      </c>
      <c r="S456" s="9">
        <f t="shared" ref="S456:S519" si="102">IF(M456&gt;=$W$4,$X$4,IF(M456&gt;=$W$3,$X$3,$X$2))</f>
        <v>1</v>
      </c>
      <c r="T456" s="17">
        <f t="shared" ref="T456:T519" si="103">IF(J456=R$2,S$2*L456*S456,IF(J456=R$3,S$3*L456*S456,S$4*L456*S456))</f>
        <v>131203.07879999999</v>
      </c>
      <c r="U456" s="17">
        <f t="shared" si="97"/>
        <v>-15792.001199999999</v>
      </c>
      <c r="V456" s="17" t="str">
        <f t="shared" si="98"/>
        <v>N</v>
      </c>
      <c r="W456" s="17">
        <f t="shared" ref="W456:W519" si="104">IF(J456=R$2,K456*U$2,IF(J456=R$3,K456*U$3,K456*U$4))</f>
        <v>266061.45230000006</v>
      </c>
      <c r="X456" s="17">
        <f t="shared" ref="X456:X519" si="105">W456*M456</f>
        <v>76535.129300000015</v>
      </c>
      <c r="Y456" s="17">
        <f t="shared" ref="Y456:Y519" si="106">IF(J456=R$2,X456*S456*T$2,IF(J456=R$3,X456*S456*T$3,X456*S456*T$4))</f>
        <v>13776.323274000002</v>
      </c>
      <c r="Z456" s="17">
        <f t="shared" si="99"/>
        <v>144979.40207399998</v>
      </c>
      <c r="AA456" s="17">
        <f t="shared" si="100"/>
        <v>-2015.6779260000039</v>
      </c>
      <c r="AB456" s="17">
        <f t="shared" ref="AB456:AB519" si="107">IF(AC456&gt;0,AC456/M456,0)</f>
        <v>38928.688423910527</v>
      </c>
      <c r="AC456" s="17">
        <f t="shared" ref="AC456:AC519" si="108">IF(AA456&lt;0,-IF(J456="SR I",AA456/$T$2,IF(J456="SR II",AA456/$T$3,AA456/$T$4)),0)</f>
        <v>11198.210700000021</v>
      </c>
      <c r="AD456" s="17">
        <v>4988991.32</v>
      </c>
      <c r="AE456" s="17">
        <v>1399111.84</v>
      </c>
      <c r="AF456" s="17">
        <v>4359707.37</v>
      </c>
      <c r="AG456" s="17">
        <v>1299638.94</v>
      </c>
      <c r="AH456" s="17">
        <v>4724579.59</v>
      </c>
      <c r="AI456">
        <v>80.45</v>
      </c>
      <c r="AJ456">
        <v>0</v>
      </c>
      <c r="AK456" s="1">
        <v>20000</v>
      </c>
      <c r="AL456" s="1">
        <v>0</v>
      </c>
    </row>
    <row r="457" spans="1:38" x14ac:dyDescent="0.35">
      <c r="A457" t="s">
        <v>1484</v>
      </c>
      <c r="B457" t="s">
        <v>1485</v>
      </c>
      <c r="C457" s="2">
        <v>34544</v>
      </c>
      <c r="D457" s="3">
        <v>30.446575342465753</v>
      </c>
      <c r="E457" s="3" t="s">
        <v>64</v>
      </c>
      <c r="F457" s="3" t="s">
        <v>14</v>
      </c>
      <c r="G457" t="s">
        <v>1486</v>
      </c>
      <c r="H457" t="s">
        <v>73</v>
      </c>
      <c r="I457" t="s">
        <v>13</v>
      </c>
      <c r="J457" t="s">
        <v>13</v>
      </c>
      <c r="K457" s="17">
        <v>7628929.8099999996</v>
      </c>
      <c r="L457" s="17">
        <v>2204739.44</v>
      </c>
      <c r="M457" s="10">
        <f t="shared" si="101"/>
        <v>0.28899721126153605</v>
      </c>
      <c r="N457" s="17">
        <v>326995.33999999997</v>
      </c>
      <c r="O457" s="17">
        <v>0</v>
      </c>
      <c r="P457" s="17">
        <v>0</v>
      </c>
      <c r="Q457" s="17">
        <f t="shared" ref="Q457:Q520" si="109">N457-O457-P457</f>
        <v>326995.33999999997</v>
      </c>
      <c r="R457" s="10">
        <f t="shared" ref="R457:R520" si="110">Q457/L457</f>
        <v>0.14831473237490594</v>
      </c>
      <c r="S457" s="9">
        <f t="shared" si="102"/>
        <v>1</v>
      </c>
      <c r="T457" s="17">
        <f t="shared" si="103"/>
        <v>264568.7328</v>
      </c>
      <c r="U457" s="17">
        <f t="shared" ref="U457:U520" si="111">T457-Q457</f>
        <v>-62426.607199999969</v>
      </c>
      <c r="V457" s="17" t="str">
        <f t="shared" ref="V457:V520" si="112">IF(U457&gt;0,"Y","N")</f>
        <v>N</v>
      </c>
      <c r="W457" s="17">
        <f t="shared" si="104"/>
        <v>534025.08669999999</v>
      </c>
      <c r="X457" s="17">
        <f t="shared" si="105"/>
        <v>154331.76079999999</v>
      </c>
      <c r="Y457" s="17">
        <f t="shared" si="106"/>
        <v>27779.716943999996</v>
      </c>
      <c r="Z457" s="17">
        <f t="shared" ref="Z457:Z520" si="113">Y457+T457</f>
        <v>292348.44974399998</v>
      </c>
      <c r="AA457" s="17">
        <f t="shared" si="100"/>
        <v>-34646.890255999984</v>
      </c>
      <c r="AB457" s="17">
        <f t="shared" si="107"/>
        <v>666036.61261717777</v>
      </c>
      <c r="AC457" s="17">
        <f t="shared" si="108"/>
        <v>192482.72364444437</v>
      </c>
      <c r="AD457" s="17">
        <v>10935057.359999999</v>
      </c>
      <c r="AE457" s="17">
        <v>3530883.02</v>
      </c>
      <c r="AF457" s="17">
        <v>9893224.2300000004</v>
      </c>
      <c r="AG457" s="17">
        <v>2823287.19</v>
      </c>
      <c r="AH457" s="17">
        <v>10177755.48</v>
      </c>
      <c r="AI457">
        <v>74.959999999999994</v>
      </c>
      <c r="AJ457">
        <v>0</v>
      </c>
      <c r="AK457" s="1">
        <v>20000</v>
      </c>
      <c r="AL457" s="1">
        <v>0</v>
      </c>
    </row>
    <row r="458" spans="1:38" x14ac:dyDescent="0.35">
      <c r="A458" t="s">
        <v>1487</v>
      </c>
      <c r="B458" t="s">
        <v>1488</v>
      </c>
      <c r="C458" s="2">
        <v>37998</v>
      </c>
      <c r="D458" s="3">
        <v>20.983561643835618</v>
      </c>
      <c r="E458" s="3" t="s">
        <v>64</v>
      </c>
      <c r="F458" s="3" t="s">
        <v>14</v>
      </c>
      <c r="G458" t="s">
        <v>1489</v>
      </c>
      <c r="H458" t="s">
        <v>116</v>
      </c>
      <c r="I458" t="s">
        <v>13</v>
      </c>
      <c r="J458" t="s">
        <v>13</v>
      </c>
      <c r="K458" s="17">
        <v>7700376.9500000002</v>
      </c>
      <c r="L458" s="17">
        <v>2286455.6799999997</v>
      </c>
      <c r="M458" s="10">
        <f t="shared" si="101"/>
        <v>0.29692776014036554</v>
      </c>
      <c r="N458" s="17">
        <v>370819.83999999997</v>
      </c>
      <c r="O458" s="17">
        <v>0</v>
      </c>
      <c r="P458" s="17">
        <v>15474.990162314993</v>
      </c>
      <c r="Q458" s="17">
        <f t="shared" si="109"/>
        <v>355344.849837685</v>
      </c>
      <c r="R458" s="10">
        <f t="shared" si="110"/>
        <v>0.15541296205561486</v>
      </c>
      <c r="S458" s="9">
        <f t="shared" si="102"/>
        <v>1.2</v>
      </c>
      <c r="T458" s="17">
        <f t="shared" si="103"/>
        <v>329249.61791999993</v>
      </c>
      <c r="U458" s="17">
        <f t="shared" si="111"/>
        <v>-26095.231917685072</v>
      </c>
      <c r="V458" s="17" t="str">
        <f t="shared" si="112"/>
        <v>N</v>
      </c>
      <c r="W458" s="17">
        <f t="shared" si="104"/>
        <v>539026.38650000002</v>
      </c>
      <c r="X458" s="17">
        <f t="shared" si="105"/>
        <v>160051.89759999997</v>
      </c>
      <c r="Y458" s="17">
        <f t="shared" si="106"/>
        <v>34571.209881599993</v>
      </c>
      <c r="Z458" s="17">
        <f t="shared" si="113"/>
        <v>363820.82780159992</v>
      </c>
      <c r="AA458" s="17">
        <f t="shared" si="100"/>
        <v>-6999.0121984000434</v>
      </c>
      <c r="AB458" s="17">
        <f t="shared" si="107"/>
        <v>130952.39422491606</v>
      </c>
      <c r="AC458" s="17">
        <f t="shared" si="108"/>
        <v>38883.401102222466</v>
      </c>
      <c r="AD458" s="17">
        <v>8112634.8799999999</v>
      </c>
      <c r="AE458" s="17">
        <v>2529091.9500000002</v>
      </c>
      <c r="AF458" s="17">
        <v>8202677.5</v>
      </c>
      <c r="AG458" s="17">
        <v>2440059.64</v>
      </c>
      <c r="AH458" s="17">
        <v>9421526.7300000004</v>
      </c>
      <c r="AI458">
        <v>81.73</v>
      </c>
      <c r="AJ458">
        <v>0</v>
      </c>
      <c r="AK458" s="1">
        <v>20000</v>
      </c>
      <c r="AL458" s="1">
        <v>0</v>
      </c>
    </row>
    <row r="459" spans="1:38" x14ac:dyDescent="0.35">
      <c r="A459" t="s">
        <v>1490</v>
      </c>
      <c r="B459" t="s">
        <v>1491</v>
      </c>
      <c r="C459" s="2">
        <v>42957</v>
      </c>
      <c r="D459" s="3">
        <v>7.397260273972603</v>
      </c>
      <c r="E459" s="3" t="s">
        <v>64</v>
      </c>
      <c r="F459" s="3" t="s">
        <v>14</v>
      </c>
      <c r="G459" t="s">
        <v>1492</v>
      </c>
      <c r="H459" t="s">
        <v>85</v>
      </c>
      <c r="I459" t="s">
        <v>13</v>
      </c>
      <c r="J459" t="s">
        <v>13</v>
      </c>
      <c r="K459" s="17">
        <v>4663096.7</v>
      </c>
      <c r="L459" s="17">
        <v>1298067.2599999998</v>
      </c>
      <c r="M459" s="10">
        <f t="shared" si="101"/>
        <v>0.27837022123088284</v>
      </c>
      <c r="N459" s="17">
        <v>171376.55</v>
      </c>
      <c r="O459" s="17">
        <v>0</v>
      </c>
      <c r="P459" s="17">
        <v>0</v>
      </c>
      <c r="Q459" s="17">
        <f t="shared" si="109"/>
        <v>171376.55</v>
      </c>
      <c r="R459" s="10">
        <f t="shared" si="110"/>
        <v>0.13202439910548242</v>
      </c>
      <c r="S459" s="9">
        <f t="shared" si="102"/>
        <v>1</v>
      </c>
      <c r="T459" s="17">
        <f t="shared" si="103"/>
        <v>155768.07119999998</v>
      </c>
      <c r="U459" s="17">
        <f t="shared" si="111"/>
        <v>-15608.478800000012</v>
      </c>
      <c r="V459" s="17" t="str">
        <f t="shared" si="112"/>
        <v>N</v>
      </c>
      <c r="W459" s="17">
        <f t="shared" si="104"/>
        <v>326416.76900000003</v>
      </c>
      <c r="X459" s="17">
        <f t="shared" si="105"/>
        <v>90864.708199999994</v>
      </c>
      <c r="Y459" s="17">
        <f t="shared" si="106"/>
        <v>16355.647475999998</v>
      </c>
      <c r="Z459" s="17">
        <f t="shared" si="113"/>
        <v>172123.71867599996</v>
      </c>
      <c r="AA459" s="17">
        <f t="shared" si="100"/>
        <v>747.16867599997204</v>
      </c>
      <c r="AB459" s="17">
        <f t="shared" si="107"/>
        <v>0</v>
      </c>
      <c r="AC459" s="17">
        <f t="shared" si="108"/>
        <v>0</v>
      </c>
      <c r="AD459" s="17">
        <v>4474694.4400000004</v>
      </c>
      <c r="AE459" s="17">
        <v>1137053.96</v>
      </c>
      <c r="AF459" s="17">
        <v>4395786.33</v>
      </c>
      <c r="AG459" s="17">
        <v>1158557.77</v>
      </c>
      <c r="AH459" s="17">
        <v>4755855.59</v>
      </c>
      <c r="AI459">
        <v>98.05</v>
      </c>
      <c r="AJ459">
        <v>0</v>
      </c>
      <c r="AK459" s="1">
        <v>20000</v>
      </c>
      <c r="AL459" s="1">
        <v>0</v>
      </c>
    </row>
    <row r="460" spans="1:38" x14ac:dyDescent="0.35">
      <c r="A460" t="s">
        <v>1493</v>
      </c>
      <c r="B460" t="s">
        <v>1494</v>
      </c>
      <c r="C460" s="2">
        <v>40454</v>
      </c>
      <c r="D460" s="3">
        <v>14.254794520547945</v>
      </c>
      <c r="E460" s="3" t="s">
        <v>64</v>
      </c>
      <c r="F460" s="3" t="s">
        <v>14</v>
      </c>
      <c r="G460" t="s">
        <v>1495</v>
      </c>
      <c r="H460" t="s">
        <v>209</v>
      </c>
      <c r="I460" t="s">
        <v>13</v>
      </c>
      <c r="J460" t="s">
        <v>13</v>
      </c>
      <c r="K460" s="17">
        <v>5643530.1699999999</v>
      </c>
      <c r="L460" s="17">
        <v>1451757.26</v>
      </c>
      <c r="M460" s="10">
        <f t="shared" si="101"/>
        <v>0.25724275697457644</v>
      </c>
      <c r="N460" s="17">
        <v>175369.51</v>
      </c>
      <c r="O460" s="17">
        <v>0</v>
      </c>
      <c r="P460" s="17">
        <v>1270.897926749989</v>
      </c>
      <c r="Q460" s="17">
        <f t="shared" si="109"/>
        <v>174098.61207325003</v>
      </c>
      <c r="R460" s="10">
        <f t="shared" si="110"/>
        <v>0.11992267362468712</v>
      </c>
      <c r="S460" s="9">
        <f t="shared" si="102"/>
        <v>1</v>
      </c>
      <c r="T460" s="17">
        <f t="shared" si="103"/>
        <v>174210.87119999999</v>
      </c>
      <c r="U460" s="17">
        <f t="shared" si="111"/>
        <v>112.25912674996653</v>
      </c>
      <c r="V460" s="17" t="str">
        <f t="shared" si="112"/>
        <v>Y</v>
      </c>
      <c r="W460" s="17">
        <f t="shared" si="104"/>
        <v>395047.11190000002</v>
      </c>
      <c r="X460" s="17">
        <f t="shared" si="105"/>
        <v>101623.00820000001</v>
      </c>
      <c r="Y460" s="17">
        <f t="shared" si="106"/>
        <v>18292.141476000001</v>
      </c>
      <c r="Z460" s="17">
        <f t="shared" si="113"/>
        <v>192503.01267599998</v>
      </c>
      <c r="AA460" s="17">
        <f t="shared" si="100"/>
        <v>17133.502675999975</v>
      </c>
      <c r="AB460" s="17">
        <f t="shared" si="107"/>
        <v>0</v>
      </c>
      <c r="AC460" s="17">
        <f t="shared" si="108"/>
        <v>0</v>
      </c>
      <c r="AD460" s="17">
        <v>5956432.04</v>
      </c>
      <c r="AE460" s="17">
        <v>1515475.6</v>
      </c>
      <c r="AF460" s="17">
        <v>5643092.9400000004</v>
      </c>
      <c r="AG460" s="17">
        <v>1406763.05</v>
      </c>
      <c r="AH460" s="17">
        <v>6035325.5199999996</v>
      </c>
      <c r="AI460">
        <v>93.51</v>
      </c>
      <c r="AJ460">
        <v>0</v>
      </c>
      <c r="AK460" s="1">
        <v>20000</v>
      </c>
      <c r="AL460" s="1">
        <v>0</v>
      </c>
    </row>
    <row r="461" spans="1:38" x14ac:dyDescent="0.35">
      <c r="A461" t="s">
        <v>1496</v>
      </c>
      <c r="B461" t="s">
        <v>1497</v>
      </c>
      <c r="C461" s="2">
        <v>42548</v>
      </c>
      <c r="D461" s="3">
        <v>8.5178082191780824</v>
      </c>
      <c r="E461" s="3" t="s">
        <v>64</v>
      </c>
      <c r="F461" s="3" t="s">
        <v>14</v>
      </c>
      <c r="G461" t="s">
        <v>1498</v>
      </c>
      <c r="H461" t="s">
        <v>400</v>
      </c>
      <c r="I461" t="s">
        <v>13</v>
      </c>
      <c r="J461" t="s">
        <v>13</v>
      </c>
      <c r="K461" s="17">
        <v>14722090.32</v>
      </c>
      <c r="L461" s="17">
        <v>4769512.7300000004</v>
      </c>
      <c r="M461" s="10">
        <f t="shared" si="101"/>
        <v>0.32396980498894268</v>
      </c>
      <c r="N461" s="17">
        <v>893656.32000000007</v>
      </c>
      <c r="O461" s="17">
        <v>0</v>
      </c>
      <c r="P461" s="17">
        <v>0</v>
      </c>
      <c r="Q461" s="17">
        <f t="shared" si="109"/>
        <v>893656.32000000007</v>
      </c>
      <c r="R461" s="10">
        <f t="shared" si="110"/>
        <v>0.18736847359247955</v>
      </c>
      <c r="S461" s="9">
        <f t="shared" si="102"/>
        <v>1.2</v>
      </c>
      <c r="T461" s="17">
        <f t="shared" si="103"/>
        <v>686809.83311999997</v>
      </c>
      <c r="U461" s="17">
        <f t="shared" si="111"/>
        <v>-206846.4868800001</v>
      </c>
      <c r="V461" s="17" t="str">
        <f t="shared" si="112"/>
        <v>N</v>
      </c>
      <c r="W461" s="17">
        <f t="shared" si="104"/>
        <v>1030546.3224000001</v>
      </c>
      <c r="X461" s="17">
        <f t="shared" si="105"/>
        <v>333865.89110000007</v>
      </c>
      <c r="Y461" s="17">
        <f t="shared" si="106"/>
        <v>72115.032477600005</v>
      </c>
      <c r="Z461" s="17">
        <f t="shared" si="113"/>
        <v>758924.8655976</v>
      </c>
      <c r="AA461" s="17">
        <f t="shared" si="100"/>
        <v>-134731.45440240006</v>
      </c>
      <c r="AB461" s="17">
        <f t="shared" si="107"/>
        <v>2310425.4423923269</v>
      </c>
      <c r="AC461" s="17">
        <f t="shared" si="108"/>
        <v>748508.0800133337</v>
      </c>
      <c r="AD461" s="17">
        <v>9958657.4800000004</v>
      </c>
      <c r="AE461" s="17">
        <v>3323145.2</v>
      </c>
      <c r="AF461" s="17">
        <v>14172204.9</v>
      </c>
      <c r="AG461" s="17">
        <v>4821140.49</v>
      </c>
      <c r="AH461" s="17">
        <v>13355960.93</v>
      </c>
      <c r="AI461">
        <v>110.23</v>
      </c>
      <c r="AJ461">
        <v>164.23</v>
      </c>
      <c r="AK461" s="1">
        <v>20000</v>
      </c>
      <c r="AL461" s="1">
        <v>32845</v>
      </c>
    </row>
    <row r="462" spans="1:38" x14ac:dyDescent="0.35">
      <c r="A462" t="s">
        <v>1499</v>
      </c>
      <c r="B462" t="s">
        <v>1500</v>
      </c>
      <c r="C462" s="2">
        <v>43633</v>
      </c>
      <c r="D462" s="3">
        <v>5.5452054794520551</v>
      </c>
      <c r="E462" s="3" t="s">
        <v>64</v>
      </c>
      <c r="F462" s="3" t="s">
        <v>14</v>
      </c>
      <c r="G462" t="s">
        <v>1501</v>
      </c>
      <c r="H462" t="s">
        <v>454</v>
      </c>
      <c r="I462" t="s">
        <v>13</v>
      </c>
      <c r="J462" t="s">
        <v>13</v>
      </c>
      <c r="K462" s="17">
        <v>4683527.25</v>
      </c>
      <c r="L462" s="17">
        <v>1159533.5</v>
      </c>
      <c r="M462" s="10">
        <f t="shared" si="101"/>
        <v>0.24757697310291085</v>
      </c>
      <c r="N462" s="17">
        <v>134266.98000000001</v>
      </c>
      <c r="O462" s="17">
        <v>0</v>
      </c>
      <c r="P462" s="17">
        <v>0</v>
      </c>
      <c r="Q462" s="17">
        <f t="shared" si="109"/>
        <v>134266.98000000001</v>
      </c>
      <c r="R462" s="10">
        <f t="shared" si="110"/>
        <v>0.11579396369315764</v>
      </c>
      <c r="S462" s="9">
        <f t="shared" si="102"/>
        <v>1</v>
      </c>
      <c r="T462" s="17">
        <f t="shared" si="103"/>
        <v>139144.01999999999</v>
      </c>
      <c r="U462" s="17">
        <f t="shared" si="111"/>
        <v>4877.039999999979</v>
      </c>
      <c r="V462" s="17" t="str">
        <f t="shared" si="112"/>
        <v>Y</v>
      </c>
      <c r="W462" s="17">
        <f t="shared" si="104"/>
        <v>327846.90750000003</v>
      </c>
      <c r="X462" s="17">
        <f t="shared" si="105"/>
        <v>81167.345000000016</v>
      </c>
      <c r="Y462" s="17">
        <f t="shared" si="106"/>
        <v>14610.122100000002</v>
      </c>
      <c r="Z462" s="17">
        <f t="shared" si="113"/>
        <v>153754.1421</v>
      </c>
      <c r="AA462" s="17">
        <f t="shared" si="100"/>
        <v>19487.162099999987</v>
      </c>
      <c r="AB462" s="17">
        <f t="shared" si="107"/>
        <v>0</v>
      </c>
      <c r="AC462" s="17">
        <f t="shared" si="108"/>
        <v>0</v>
      </c>
      <c r="AD462" s="17">
        <v>4320450.38</v>
      </c>
      <c r="AE462" s="17">
        <v>867355.35</v>
      </c>
      <c r="AF462" s="17">
        <v>4850295.74</v>
      </c>
      <c r="AG462" s="17">
        <v>1138335.8899999999</v>
      </c>
      <c r="AH462" s="17">
        <v>4893507.42</v>
      </c>
      <c r="AI462">
        <v>95.71</v>
      </c>
      <c r="AJ462">
        <v>0</v>
      </c>
      <c r="AK462" s="1">
        <v>20000</v>
      </c>
      <c r="AL462" s="1">
        <v>0</v>
      </c>
    </row>
    <row r="463" spans="1:38" x14ac:dyDescent="0.35">
      <c r="A463" t="s">
        <v>1502</v>
      </c>
      <c r="B463" t="s">
        <v>1503</v>
      </c>
      <c r="C463" s="2">
        <v>38194</v>
      </c>
      <c r="D463" s="3">
        <v>20.446575342465753</v>
      </c>
      <c r="E463" s="3" t="s">
        <v>64</v>
      </c>
      <c r="F463" s="3" t="s">
        <v>14</v>
      </c>
      <c r="G463" t="s">
        <v>1504</v>
      </c>
      <c r="H463" t="s">
        <v>400</v>
      </c>
      <c r="I463" t="s">
        <v>13</v>
      </c>
      <c r="J463" t="s">
        <v>13</v>
      </c>
      <c r="K463" s="17">
        <v>8369724.0899999999</v>
      </c>
      <c r="L463" s="17">
        <v>2098254.17</v>
      </c>
      <c r="M463" s="10">
        <f t="shared" si="101"/>
        <v>0.25069573948165835</v>
      </c>
      <c r="N463" s="17">
        <v>278903.24999999994</v>
      </c>
      <c r="O463" s="17">
        <v>0</v>
      </c>
      <c r="P463" s="17">
        <v>0</v>
      </c>
      <c r="Q463" s="17">
        <f t="shared" si="109"/>
        <v>278903.24999999994</v>
      </c>
      <c r="R463" s="10">
        <f t="shared" si="110"/>
        <v>0.13292157546385333</v>
      </c>
      <c r="S463" s="9">
        <f t="shared" si="102"/>
        <v>1</v>
      </c>
      <c r="T463" s="17">
        <f t="shared" si="103"/>
        <v>251790.50039999999</v>
      </c>
      <c r="U463" s="17">
        <f t="shared" si="111"/>
        <v>-27112.749599999952</v>
      </c>
      <c r="V463" s="17" t="str">
        <f t="shared" si="112"/>
        <v>N</v>
      </c>
      <c r="W463" s="17">
        <f t="shared" si="104"/>
        <v>585880.68630000006</v>
      </c>
      <c r="X463" s="17">
        <f t="shared" si="105"/>
        <v>146877.79190000001</v>
      </c>
      <c r="Y463" s="17">
        <f t="shared" si="106"/>
        <v>26438.002542000002</v>
      </c>
      <c r="Z463" s="17">
        <f t="shared" si="113"/>
        <v>278228.50294199999</v>
      </c>
      <c r="AA463" s="17">
        <f t="shared" ref="AA463:AA526" si="114">Z463-N463</f>
        <v>-674.7470579999499</v>
      </c>
      <c r="AB463" s="17">
        <f t="shared" si="107"/>
        <v>14952.766147590022</v>
      </c>
      <c r="AC463" s="17">
        <f t="shared" si="108"/>
        <v>3748.5947666663883</v>
      </c>
      <c r="AD463" s="17">
        <v>8921351</v>
      </c>
      <c r="AE463" s="17">
        <v>1979312.94</v>
      </c>
      <c r="AF463" s="17">
        <v>7851202.3200000003</v>
      </c>
      <c r="AG463" s="17">
        <v>1883088.44</v>
      </c>
      <c r="AH463" s="17">
        <v>8361446.7800000003</v>
      </c>
      <c r="AI463">
        <v>100.1</v>
      </c>
      <c r="AJ463">
        <v>100.5</v>
      </c>
      <c r="AK463" s="1">
        <v>20000</v>
      </c>
      <c r="AL463" s="1">
        <v>20100</v>
      </c>
    </row>
    <row r="464" spans="1:38" x14ac:dyDescent="0.35">
      <c r="A464" t="s">
        <v>1505</v>
      </c>
      <c r="B464" t="s">
        <v>1506</v>
      </c>
      <c r="C464" s="2">
        <v>41092</v>
      </c>
      <c r="D464" s="3">
        <v>12.506849315068493</v>
      </c>
      <c r="E464" s="3" t="s">
        <v>64</v>
      </c>
      <c r="F464" s="3" t="s">
        <v>14</v>
      </c>
      <c r="G464" t="s">
        <v>1507</v>
      </c>
      <c r="H464" t="s">
        <v>85</v>
      </c>
      <c r="I464" t="s">
        <v>13</v>
      </c>
      <c r="J464" t="s">
        <v>13</v>
      </c>
      <c r="K464" s="17">
        <v>4694005.7699999996</v>
      </c>
      <c r="L464" s="17">
        <v>1174645.27</v>
      </c>
      <c r="M464" s="10">
        <f t="shared" si="101"/>
        <v>0.25024367833276018</v>
      </c>
      <c r="N464" s="17">
        <v>139723.32</v>
      </c>
      <c r="O464" s="17">
        <v>0</v>
      </c>
      <c r="P464" s="17">
        <v>3725.5568026500114</v>
      </c>
      <c r="Q464" s="17">
        <f t="shared" si="109"/>
        <v>135997.76319735</v>
      </c>
      <c r="R464" s="10">
        <f t="shared" si="110"/>
        <v>0.11577773023965779</v>
      </c>
      <c r="S464" s="9">
        <f t="shared" si="102"/>
        <v>1</v>
      </c>
      <c r="T464" s="17">
        <f t="shared" si="103"/>
        <v>140957.43239999999</v>
      </c>
      <c r="U464" s="17">
        <f t="shared" si="111"/>
        <v>4959.669202649995</v>
      </c>
      <c r="V464" s="17" t="str">
        <f t="shared" si="112"/>
        <v>Y</v>
      </c>
      <c r="W464" s="17">
        <f t="shared" si="104"/>
        <v>328580.40389999998</v>
      </c>
      <c r="X464" s="17">
        <f t="shared" si="105"/>
        <v>82225.168900000019</v>
      </c>
      <c r="Y464" s="17">
        <f t="shared" si="106"/>
        <v>14800.530402000002</v>
      </c>
      <c r="Z464" s="17">
        <f t="shared" si="113"/>
        <v>155757.96280199999</v>
      </c>
      <c r="AA464" s="17">
        <f t="shared" si="114"/>
        <v>16034.642801999988</v>
      </c>
      <c r="AB464" s="17">
        <f t="shared" si="107"/>
        <v>0</v>
      </c>
      <c r="AC464" s="17">
        <f t="shared" si="108"/>
        <v>0</v>
      </c>
      <c r="AD464" s="17">
        <v>5711337.7199999997</v>
      </c>
      <c r="AE464" s="17">
        <v>1325138.68</v>
      </c>
      <c r="AF464" s="17">
        <v>5114183.55</v>
      </c>
      <c r="AG464" s="17">
        <v>1091171.31</v>
      </c>
      <c r="AH464" s="17">
        <v>5474267.7800000003</v>
      </c>
      <c r="AI464">
        <v>85.75</v>
      </c>
      <c r="AJ464">
        <v>0</v>
      </c>
      <c r="AK464" s="1">
        <v>20000</v>
      </c>
      <c r="AL464" s="1">
        <v>0</v>
      </c>
    </row>
    <row r="465" spans="1:38" x14ac:dyDescent="0.35">
      <c r="A465" t="s">
        <v>1508</v>
      </c>
      <c r="B465" t="s">
        <v>1509</v>
      </c>
      <c r="C465" s="2">
        <v>44319</v>
      </c>
      <c r="D465" s="3">
        <v>3.6657534246575341</v>
      </c>
      <c r="E465" s="3" t="s">
        <v>64</v>
      </c>
      <c r="F465" s="3" t="s">
        <v>14</v>
      </c>
      <c r="G465" t="s">
        <v>1510</v>
      </c>
      <c r="H465" t="s">
        <v>153</v>
      </c>
      <c r="I465" t="s">
        <v>13</v>
      </c>
      <c r="J465" t="s">
        <v>13</v>
      </c>
      <c r="K465" s="17">
        <v>6831405.7300000004</v>
      </c>
      <c r="L465" s="17">
        <v>1396839.2500000002</v>
      </c>
      <c r="M465" s="26">
        <f t="shared" si="101"/>
        <v>0.20447317949010183</v>
      </c>
      <c r="N465" s="17">
        <v>106043.10999999999</v>
      </c>
      <c r="O465" s="17">
        <v>0</v>
      </c>
      <c r="P465" s="17">
        <v>-124.5713999999989</v>
      </c>
      <c r="Q465" s="17">
        <f t="shared" si="109"/>
        <v>106167.68139999999</v>
      </c>
      <c r="R465" s="10">
        <f t="shared" si="110"/>
        <v>7.6005654480284665E-2</v>
      </c>
      <c r="S465" s="9">
        <f t="shared" si="102"/>
        <v>0.75</v>
      </c>
      <c r="T465" s="17">
        <f t="shared" si="103"/>
        <v>125715.53250000002</v>
      </c>
      <c r="U465" s="17">
        <f t="shared" si="111"/>
        <v>19547.851100000029</v>
      </c>
      <c r="V465" s="17" t="str">
        <f t="shared" si="112"/>
        <v>Y</v>
      </c>
      <c r="W465" s="17">
        <f t="shared" si="104"/>
        <v>478198.40110000008</v>
      </c>
      <c r="X465" s="17">
        <f t="shared" si="105"/>
        <v>97778.747500000027</v>
      </c>
      <c r="Y465" s="17">
        <f t="shared" si="106"/>
        <v>13200.130912500003</v>
      </c>
      <c r="Z465" s="17">
        <f t="shared" si="113"/>
        <v>138915.66341250003</v>
      </c>
      <c r="AA465" s="17">
        <f t="shared" si="114"/>
        <v>32872.553412500041</v>
      </c>
      <c r="AB465" s="17">
        <f t="shared" si="107"/>
        <v>0</v>
      </c>
      <c r="AC465" s="17">
        <f t="shared" si="108"/>
        <v>0</v>
      </c>
      <c r="AD465" s="17">
        <v>2701775.88</v>
      </c>
      <c r="AE465" s="17">
        <v>589913.01</v>
      </c>
      <c r="AF465" s="17">
        <v>3488521.16</v>
      </c>
      <c r="AG465" s="17">
        <v>776624.41</v>
      </c>
      <c r="AH465" s="17">
        <v>4646450.3499999996</v>
      </c>
      <c r="AI465">
        <v>147.02000000000001</v>
      </c>
      <c r="AJ465">
        <v>200</v>
      </c>
      <c r="AK465" s="1">
        <v>9500</v>
      </c>
      <c r="AL465" s="1">
        <v>19000</v>
      </c>
    </row>
    <row r="466" spans="1:38" x14ac:dyDescent="0.35">
      <c r="A466" t="s">
        <v>1511</v>
      </c>
      <c r="B466" t="s">
        <v>1512</v>
      </c>
      <c r="C466" s="2">
        <v>33168</v>
      </c>
      <c r="D466" s="3">
        <v>34.216438356164382</v>
      </c>
      <c r="E466" s="3" t="s">
        <v>64</v>
      </c>
      <c r="F466" s="3" t="s">
        <v>14</v>
      </c>
      <c r="G466" t="s">
        <v>1513</v>
      </c>
      <c r="H466" t="s">
        <v>96</v>
      </c>
      <c r="I466" t="s">
        <v>13</v>
      </c>
      <c r="J466" t="s">
        <v>13</v>
      </c>
      <c r="K466" s="17">
        <v>6524998.9199999999</v>
      </c>
      <c r="L466" s="17">
        <v>1415571.3699999999</v>
      </c>
      <c r="M466" s="10">
        <f t="shared" si="101"/>
        <v>0.21694583973969453</v>
      </c>
      <c r="N466" s="17">
        <v>158321.28</v>
      </c>
      <c r="O466" s="17">
        <v>0</v>
      </c>
      <c r="P466" s="17">
        <v>0</v>
      </c>
      <c r="Q466" s="17">
        <f t="shared" si="109"/>
        <v>158321.28</v>
      </c>
      <c r="R466" s="10">
        <f t="shared" si="110"/>
        <v>0.11184266887228725</v>
      </c>
      <c r="S466" s="9">
        <f t="shared" si="102"/>
        <v>0.75</v>
      </c>
      <c r="T466" s="17">
        <f t="shared" si="103"/>
        <v>127401.42329999998</v>
      </c>
      <c r="U466" s="17">
        <f t="shared" si="111"/>
        <v>-30919.856700000018</v>
      </c>
      <c r="V466" s="17" t="str">
        <f t="shared" si="112"/>
        <v>N</v>
      </c>
      <c r="W466" s="17">
        <f t="shared" si="104"/>
        <v>456749.92440000002</v>
      </c>
      <c r="X466" s="17">
        <f t="shared" si="105"/>
        <v>99089.995899999994</v>
      </c>
      <c r="Y466" s="17">
        <f t="shared" si="106"/>
        <v>13377.1494465</v>
      </c>
      <c r="Z466" s="17">
        <f t="shared" si="113"/>
        <v>140778.57274649997</v>
      </c>
      <c r="AA466" s="17">
        <f t="shared" si="114"/>
        <v>-17542.707253500033</v>
      </c>
      <c r="AB466" s="17">
        <f t="shared" si="107"/>
        <v>449234.1722644</v>
      </c>
      <c r="AC466" s="17">
        <f t="shared" si="108"/>
        <v>97459.484741666849</v>
      </c>
      <c r="AD466" s="17">
        <v>5159684.0199999996</v>
      </c>
      <c r="AE466" s="17">
        <v>1028284.03</v>
      </c>
      <c r="AF466" s="17">
        <v>5035690.5999999996</v>
      </c>
      <c r="AG466" s="17">
        <v>1137934.02</v>
      </c>
      <c r="AH466" s="17">
        <v>5146352.92</v>
      </c>
      <c r="AI466">
        <v>126.79</v>
      </c>
      <c r="AJ466">
        <v>200</v>
      </c>
      <c r="AK466" s="1">
        <v>20000</v>
      </c>
      <c r="AL466" s="1">
        <v>40000</v>
      </c>
    </row>
    <row r="467" spans="1:38" x14ac:dyDescent="0.35">
      <c r="A467" t="s">
        <v>1514</v>
      </c>
      <c r="B467" t="s">
        <v>1515</v>
      </c>
      <c r="C467" s="2">
        <v>43206</v>
      </c>
      <c r="D467" s="3">
        <v>6.7150684931506852</v>
      </c>
      <c r="E467" s="3" t="s">
        <v>64</v>
      </c>
      <c r="F467" s="3" t="s">
        <v>14</v>
      </c>
      <c r="G467" t="s">
        <v>1516</v>
      </c>
      <c r="H467" t="s">
        <v>565</v>
      </c>
      <c r="I467" t="s">
        <v>13</v>
      </c>
      <c r="J467" t="s">
        <v>13</v>
      </c>
      <c r="K467" s="17">
        <v>7227629.1699999999</v>
      </c>
      <c r="L467" s="17">
        <v>1904930.5</v>
      </c>
      <c r="M467" s="10">
        <f t="shared" si="101"/>
        <v>0.26356229064806874</v>
      </c>
      <c r="N467" s="17">
        <v>268251.32</v>
      </c>
      <c r="O467" s="17">
        <v>0</v>
      </c>
      <c r="P467" s="17">
        <v>0</v>
      </c>
      <c r="Q467" s="17">
        <f t="shared" si="109"/>
        <v>268251.32</v>
      </c>
      <c r="R467" s="10">
        <f t="shared" si="110"/>
        <v>0.14081947871589015</v>
      </c>
      <c r="S467" s="9">
        <f t="shared" si="102"/>
        <v>1</v>
      </c>
      <c r="T467" s="17">
        <f t="shared" si="103"/>
        <v>228591.66</v>
      </c>
      <c r="U467" s="17">
        <f t="shared" si="111"/>
        <v>-39659.660000000003</v>
      </c>
      <c r="V467" s="17" t="str">
        <f t="shared" si="112"/>
        <v>N</v>
      </c>
      <c r="W467" s="17">
        <f t="shared" si="104"/>
        <v>505934.04190000007</v>
      </c>
      <c r="X467" s="17">
        <f t="shared" si="105"/>
        <v>133345.13500000001</v>
      </c>
      <c r="Y467" s="17">
        <f t="shared" si="106"/>
        <v>24002.124299999999</v>
      </c>
      <c r="Z467" s="17">
        <f t="shared" si="113"/>
        <v>252593.7843</v>
      </c>
      <c r="AA467" s="17">
        <f t="shared" si="114"/>
        <v>-15657.535700000008</v>
      </c>
      <c r="AB467" s="17">
        <f t="shared" si="107"/>
        <v>330040.8007175661</v>
      </c>
      <c r="AC467" s="17">
        <f t="shared" si="108"/>
        <v>86986.309444444487</v>
      </c>
      <c r="AD467" s="17">
        <v>10015525.529999999</v>
      </c>
      <c r="AE467" s="17">
        <v>2331339.85</v>
      </c>
      <c r="AF467" s="17">
        <v>7735688.7599999998</v>
      </c>
      <c r="AG467" s="17">
        <v>2038478.95</v>
      </c>
      <c r="AH467" s="17">
        <v>7831097.4800000004</v>
      </c>
      <c r="AI467">
        <v>92.29</v>
      </c>
      <c r="AJ467">
        <v>0</v>
      </c>
      <c r="AK467" s="1">
        <v>20000</v>
      </c>
      <c r="AL467" s="1">
        <v>0</v>
      </c>
    </row>
    <row r="468" spans="1:38" x14ac:dyDescent="0.35">
      <c r="A468" t="s">
        <v>1517</v>
      </c>
      <c r="B468" t="s">
        <v>1518</v>
      </c>
      <c r="C468" s="2">
        <v>40431</v>
      </c>
      <c r="D468" s="3">
        <v>14.317808219178081</v>
      </c>
      <c r="E468" s="3" t="s">
        <v>64</v>
      </c>
      <c r="F468" s="3" t="s">
        <v>14</v>
      </c>
      <c r="G468" t="s">
        <v>1519</v>
      </c>
      <c r="H468" t="s">
        <v>226</v>
      </c>
      <c r="I468" t="s">
        <v>13</v>
      </c>
      <c r="J468" t="s">
        <v>13</v>
      </c>
      <c r="K468" s="17">
        <v>4431606.46</v>
      </c>
      <c r="L468" s="17">
        <v>1327639.6200000001</v>
      </c>
      <c r="M468" s="10">
        <f t="shared" si="101"/>
        <v>0.29958427761656437</v>
      </c>
      <c r="N468" s="17">
        <v>187150.42999999996</v>
      </c>
      <c r="O468" s="17">
        <v>0</v>
      </c>
      <c r="P468" s="17">
        <v>0</v>
      </c>
      <c r="Q468" s="17">
        <f t="shared" si="109"/>
        <v>187150.42999999996</v>
      </c>
      <c r="R468" s="10">
        <f t="shared" si="110"/>
        <v>0.14096478229536413</v>
      </c>
      <c r="S468" s="9">
        <f t="shared" si="102"/>
        <v>1.2</v>
      </c>
      <c r="T468" s="17">
        <f t="shared" si="103"/>
        <v>191180.10527999999</v>
      </c>
      <c r="U468" s="17">
        <f t="shared" si="111"/>
        <v>4029.6752800000249</v>
      </c>
      <c r="V468" s="17" t="str">
        <f t="shared" si="112"/>
        <v>Y</v>
      </c>
      <c r="W468" s="17">
        <f t="shared" si="104"/>
        <v>310212.4522</v>
      </c>
      <c r="X468" s="17">
        <f t="shared" si="105"/>
        <v>92934.773400000005</v>
      </c>
      <c r="Y468" s="17">
        <f t="shared" si="106"/>
        <v>20073.9110544</v>
      </c>
      <c r="Z468" s="17">
        <f t="shared" si="113"/>
        <v>211254.01633439999</v>
      </c>
      <c r="AA468" s="17">
        <f t="shared" si="114"/>
        <v>24103.586334400024</v>
      </c>
      <c r="AB468" s="17">
        <f t="shared" si="107"/>
        <v>0</v>
      </c>
      <c r="AC468" s="17">
        <f t="shared" si="108"/>
        <v>0</v>
      </c>
      <c r="AD468" s="17">
        <v>3055381.86</v>
      </c>
      <c r="AE468" s="17">
        <v>851242.7</v>
      </c>
      <c r="AF468" s="17">
        <v>4181081.3</v>
      </c>
      <c r="AG468" s="17">
        <v>1238974.05</v>
      </c>
      <c r="AH468" s="17">
        <v>5360801.0599999996</v>
      </c>
      <c r="AI468">
        <v>82.67</v>
      </c>
      <c r="AJ468">
        <v>0</v>
      </c>
      <c r="AK468" s="1">
        <v>20000</v>
      </c>
      <c r="AL468" s="1">
        <v>0</v>
      </c>
    </row>
    <row r="469" spans="1:38" x14ac:dyDescent="0.35">
      <c r="A469" t="s">
        <v>1520</v>
      </c>
      <c r="B469" t="s">
        <v>1521</v>
      </c>
      <c r="C469" s="2">
        <v>34953</v>
      </c>
      <c r="D469" s="3">
        <v>29.326027397260273</v>
      </c>
      <c r="E469" s="3" t="s">
        <v>64</v>
      </c>
      <c r="F469" s="3" t="s">
        <v>14</v>
      </c>
      <c r="G469" t="s">
        <v>1522</v>
      </c>
      <c r="H469" t="s">
        <v>290</v>
      </c>
      <c r="I469" t="s">
        <v>13</v>
      </c>
      <c r="J469" t="s">
        <v>13</v>
      </c>
      <c r="K469" s="17">
        <v>7531835.6500000004</v>
      </c>
      <c r="L469" s="17">
        <v>1738791.0599999998</v>
      </c>
      <c r="M469" s="10">
        <f t="shared" si="101"/>
        <v>0.23085886904608702</v>
      </c>
      <c r="N469" s="17">
        <v>213993.31</v>
      </c>
      <c r="O469" s="17">
        <v>0</v>
      </c>
      <c r="P469" s="17">
        <v>2354.1553807649998</v>
      </c>
      <c r="Q469" s="17">
        <f t="shared" si="109"/>
        <v>211639.15461923499</v>
      </c>
      <c r="R469" s="10">
        <f t="shared" si="110"/>
        <v>0.12171626567900287</v>
      </c>
      <c r="S469" s="9">
        <f t="shared" si="102"/>
        <v>0.75</v>
      </c>
      <c r="T469" s="17">
        <f t="shared" si="103"/>
        <v>156491.19539999997</v>
      </c>
      <c r="U469" s="17">
        <f t="shared" si="111"/>
        <v>-55147.959219235025</v>
      </c>
      <c r="V469" s="17" t="str">
        <f t="shared" si="112"/>
        <v>N</v>
      </c>
      <c r="W469" s="17">
        <f t="shared" si="104"/>
        <v>527228.49550000008</v>
      </c>
      <c r="X469" s="17">
        <f t="shared" si="105"/>
        <v>121715.37419999999</v>
      </c>
      <c r="Y469" s="17">
        <f t="shared" si="106"/>
        <v>16431.575517000001</v>
      </c>
      <c r="Z469" s="17">
        <f t="shared" si="113"/>
        <v>172922.77091699996</v>
      </c>
      <c r="AA469" s="17">
        <f t="shared" si="114"/>
        <v>-41070.53908300004</v>
      </c>
      <c r="AB469" s="17">
        <f t="shared" si="107"/>
        <v>988351.29235027265</v>
      </c>
      <c r="AC469" s="17">
        <f t="shared" si="108"/>
        <v>228169.66157222245</v>
      </c>
      <c r="AD469" s="17">
        <v>9174559.8699999992</v>
      </c>
      <c r="AE469" s="17">
        <v>2277721.64</v>
      </c>
      <c r="AF469" s="17">
        <v>7002001.1699999999</v>
      </c>
      <c r="AG469" s="17">
        <v>1808871.59</v>
      </c>
      <c r="AH469" s="17">
        <v>7577437.29</v>
      </c>
      <c r="AI469">
        <v>99.4</v>
      </c>
      <c r="AJ469">
        <v>0</v>
      </c>
      <c r="AK469" s="1">
        <v>20000</v>
      </c>
      <c r="AL469" s="1">
        <v>0</v>
      </c>
    </row>
    <row r="470" spans="1:38" x14ac:dyDescent="0.35">
      <c r="A470" t="s">
        <v>1523</v>
      </c>
      <c r="B470" t="s">
        <v>1524</v>
      </c>
      <c r="C470" s="2">
        <v>34801</v>
      </c>
      <c r="D470" s="3">
        <v>29.742465753424657</v>
      </c>
      <c r="E470" s="3" t="s">
        <v>64</v>
      </c>
      <c r="F470" s="3" t="s">
        <v>14</v>
      </c>
      <c r="G470" t="s">
        <v>1525</v>
      </c>
      <c r="H470" t="s">
        <v>290</v>
      </c>
      <c r="I470" t="s">
        <v>13</v>
      </c>
      <c r="J470" t="s">
        <v>13</v>
      </c>
      <c r="K470" s="17">
        <v>4923913.1100000003</v>
      </c>
      <c r="L470" s="17">
        <v>865496.99999999988</v>
      </c>
      <c r="M470" s="26">
        <f t="shared" si="101"/>
        <v>0.17577422279086477</v>
      </c>
      <c r="N470" s="17">
        <v>63960.49</v>
      </c>
      <c r="O470" s="17">
        <v>0</v>
      </c>
      <c r="P470" s="17">
        <v>0</v>
      </c>
      <c r="Q470" s="17">
        <f t="shared" si="109"/>
        <v>63960.49</v>
      </c>
      <c r="R470" s="10">
        <f t="shared" si="110"/>
        <v>7.3900302369621168E-2</v>
      </c>
      <c r="S470" s="9">
        <f t="shared" si="102"/>
        <v>0.75</v>
      </c>
      <c r="T470" s="17">
        <f t="shared" si="103"/>
        <v>77894.729999999981</v>
      </c>
      <c r="U470" s="17">
        <f t="shared" si="111"/>
        <v>13934.239999999983</v>
      </c>
      <c r="V470" s="17" t="str">
        <f t="shared" si="112"/>
        <v>Y</v>
      </c>
      <c r="W470" s="17">
        <f t="shared" si="104"/>
        <v>344673.91770000005</v>
      </c>
      <c r="X470" s="17">
        <f t="shared" si="105"/>
        <v>60584.789999999994</v>
      </c>
      <c r="Y470" s="17">
        <f t="shared" si="106"/>
        <v>8178.9466499999999</v>
      </c>
      <c r="Z470" s="17">
        <f t="shared" si="113"/>
        <v>86073.676649999979</v>
      </c>
      <c r="AA470" s="17">
        <f t="shared" si="114"/>
        <v>22113.186649999981</v>
      </c>
      <c r="AB470" s="17">
        <f t="shared" si="107"/>
        <v>0</v>
      </c>
      <c r="AC470" s="17">
        <f t="shared" si="108"/>
        <v>0</v>
      </c>
      <c r="AD470" s="17">
        <v>4751199.49</v>
      </c>
      <c r="AE470" s="17">
        <v>910841.33</v>
      </c>
      <c r="AF470" s="17">
        <v>4434462</v>
      </c>
      <c r="AG470" s="17">
        <v>839321.1</v>
      </c>
      <c r="AH470" s="17">
        <v>4740252.1500000004</v>
      </c>
      <c r="AI470">
        <v>103.87</v>
      </c>
      <c r="AJ470">
        <v>119.35</v>
      </c>
      <c r="AK470" s="1">
        <v>20000</v>
      </c>
      <c r="AL470" s="1">
        <v>23870</v>
      </c>
    </row>
    <row r="471" spans="1:38" x14ac:dyDescent="0.35">
      <c r="A471" t="s">
        <v>1526</v>
      </c>
      <c r="B471" t="s">
        <v>1527</v>
      </c>
      <c r="C471" s="2">
        <v>41400</v>
      </c>
      <c r="D471" s="3">
        <v>11.663013698630136</v>
      </c>
      <c r="E471" s="3" t="s">
        <v>64</v>
      </c>
      <c r="F471" s="3" t="s">
        <v>14</v>
      </c>
      <c r="G471" t="s">
        <v>1528</v>
      </c>
      <c r="H471" t="s">
        <v>108</v>
      </c>
      <c r="I471" t="s">
        <v>13</v>
      </c>
      <c r="J471" t="s">
        <v>13</v>
      </c>
      <c r="K471" s="17">
        <v>4196628.03</v>
      </c>
      <c r="L471" s="17">
        <v>995333.71</v>
      </c>
      <c r="M471" s="10">
        <f t="shared" si="101"/>
        <v>0.23717463232022493</v>
      </c>
      <c r="N471" s="17">
        <v>100557.53</v>
      </c>
      <c r="O471" s="17">
        <v>0</v>
      </c>
      <c r="P471" s="17">
        <v>430.33651380000083</v>
      </c>
      <c r="Q471" s="17">
        <f t="shared" si="109"/>
        <v>100127.19348620001</v>
      </c>
      <c r="R471" s="10">
        <f t="shared" si="110"/>
        <v>0.10059660642479396</v>
      </c>
      <c r="S471" s="9">
        <f t="shared" si="102"/>
        <v>0.75</v>
      </c>
      <c r="T471" s="17">
        <f t="shared" si="103"/>
        <v>89580.033899999995</v>
      </c>
      <c r="U471" s="17">
        <f t="shared" si="111"/>
        <v>-10547.15958620001</v>
      </c>
      <c r="V471" s="17" t="str">
        <f t="shared" si="112"/>
        <v>N</v>
      </c>
      <c r="W471" s="17">
        <f t="shared" si="104"/>
        <v>293763.96210000006</v>
      </c>
      <c r="X471" s="17">
        <f t="shared" si="105"/>
        <v>69673.359700000001</v>
      </c>
      <c r="Y471" s="17">
        <f t="shared" si="106"/>
        <v>9405.9035595000005</v>
      </c>
      <c r="Z471" s="17">
        <f t="shared" si="113"/>
        <v>98985.937459499997</v>
      </c>
      <c r="AA471" s="17">
        <f t="shared" si="114"/>
        <v>-1571.5925405000016</v>
      </c>
      <c r="AB471" s="17">
        <f t="shared" si="107"/>
        <v>36812.831052083464</v>
      </c>
      <c r="AC471" s="17">
        <f t="shared" si="108"/>
        <v>8731.0696694444541</v>
      </c>
      <c r="AD471" s="17">
        <v>4954405.33</v>
      </c>
      <c r="AE471" s="17">
        <v>966397.65</v>
      </c>
      <c r="AF471" s="17">
        <v>5391882.2300000004</v>
      </c>
      <c r="AG471" s="17">
        <v>1169150.75</v>
      </c>
      <c r="AH471" s="17">
        <v>5603010.0099999998</v>
      </c>
      <c r="AI471">
        <v>74.900000000000006</v>
      </c>
      <c r="AJ471">
        <v>0</v>
      </c>
      <c r="AK471" s="1">
        <v>20000</v>
      </c>
      <c r="AL471" s="1">
        <v>0</v>
      </c>
    </row>
    <row r="472" spans="1:38" x14ac:dyDescent="0.35">
      <c r="A472" t="s">
        <v>1529</v>
      </c>
      <c r="B472" t="s">
        <v>1530</v>
      </c>
      <c r="C472" s="2">
        <v>42415</v>
      </c>
      <c r="D472" s="3">
        <v>8.882191780821918</v>
      </c>
      <c r="E472" s="3" t="s">
        <v>64</v>
      </c>
      <c r="F472" s="3" t="s">
        <v>14</v>
      </c>
      <c r="G472" t="s">
        <v>1531</v>
      </c>
      <c r="H472" t="s">
        <v>205</v>
      </c>
      <c r="I472" t="s">
        <v>13</v>
      </c>
      <c r="J472" t="s">
        <v>13</v>
      </c>
      <c r="K472" s="17">
        <v>4778488.51</v>
      </c>
      <c r="L472" s="17">
        <v>1316630.2999999998</v>
      </c>
      <c r="M472" s="10">
        <f t="shared" si="101"/>
        <v>0.27553279603888803</v>
      </c>
      <c r="N472" s="17">
        <v>189440.03</v>
      </c>
      <c r="O472" s="17">
        <v>0</v>
      </c>
      <c r="P472" s="17">
        <v>13291.787737139995</v>
      </c>
      <c r="Q472" s="17">
        <f t="shared" si="109"/>
        <v>176148.24226286</v>
      </c>
      <c r="R472" s="10">
        <f t="shared" si="110"/>
        <v>0.13378717037186522</v>
      </c>
      <c r="S472" s="9">
        <f t="shared" si="102"/>
        <v>1</v>
      </c>
      <c r="T472" s="17">
        <f t="shared" si="103"/>
        <v>157995.63599999997</v>
      </c>
      <c r="U472" s="17">
        <f t="shared" si="111"/>
        <v>-18152.606262860034</v>
      </c>
      <c r="V472" s="17" t="str">
        <f t="shared" si="112"/>
        <v>N</v>
      </c>
      <c r="W472" s="17">
        <f t="shared" si="104"/>
        <v>334494.19570000004</v>
      </c>
      <c r="X472" s="17">
        <f t="shared" si="105"/>
        <v>92164.121000000014</v>
      </c>
      <c r="Y472" s="17">
        <f t="shared" si="106"/>
        <v>16589.541780000003</v>
      </c>
      <c r="Z472" s="17">
        <f t="shared" si="113"/>
        <v>174585.17777999997</v>
      </c>
      <c r="AA472" s="17">
        <f t="shared" si="114"/>
        <v>-14854.85222000003</v>
      </c>
      <c r="AB472" s="17">
        <f t="shared" si="107"/>
        <v>299517.72697915166</v>
      </c>
      <c r="AC472" s="17">
        <f t="shared" si="108"/>
        <v>82526.956777777945</v>
      </c>
      <c r="AD472" s="17">
        <v>3924289.95</v>
      </c>
      <c r="AE472" s="17">
        <v>1094912.75</v>
      </c>
      <c r="AF472" s="17">
        <v>3883560.04</v>
      </c>
      <c r="AG472" s="17">
        <v>1135685.9099999999</v>
      </c>
      <c r="AH472" s="17">
        <v>4179825.86</v>
      </c>
      <c r="AI472">
        <v>114.32</v>
      </c>
      <c r="AJ472">
        <v>194.9</v>
      </c>
      <c r="AK472" s="1">
        <v>20000</v>
      </c>
      <c r="AL472" s="1">
        <v>38980</v>
      </c>
    </row>
    <row r="473" spans="1:38" x14ac:dyDescent="0.35">
      <c r="A473" t="s">
        <v>1532</v>
      </c>
      <c r="B473" t="s">
        <v>1533</v>
      </c>
      <c r="C473" s="2">
        <v>34169</v>
      </c>
      <c r="D473" s="3">
        <v>31.473972602739725</v>
      </c>
      <c r="E473" s="3" t="s">
        <v>64</v>
      </c>
      <c r="F473" s="3" t="s">
        <v>14</v>
      </c>
      <c r="G473" t="s">
        <v>1534</v>
      </c>
      <c r="H473" t="s">
        <v>269</v>
      </c>
      <c r="I473" t="s">
        <v>13</v>
      </c>
      <c r="J473" t="s">
        <v>13</v>
      </c>
      <c r="K473" s="17">
        <v>5894638.0700000003</v>
      </c>
      <c r="L473" s="17">
        <v>1610764.8199999998</v>
      </c>
      <c r="M473" s="10">
        <f t="shared" si="101"/>
        <v>0.27325932497836969</v>
      </c>
      <c r="N473" s="17">
        <v>219116.80000000002</v>
      </c>
      <c r="O473" s="17">
        <v>0</v>
      </c>
      <c r="P473" s="17">
        <v>0</v>
      </c>
      <c r="Q473" s="17">
        <f t="shared" si="109"/>
        <v>219116.80000000002</v>
      </c>
      <c r="R473" s="10">
        <f t="shared" si="110"/>
        <v>0.13603276982421308</v>
      </c>
      <c r="S473" s="9">
        <f t="shared" si="102"/>
        <v>1</v>
      </c>
      <c r="T473" s="17">
        <f t="shared" si="103"/>
        <v>193291.77839999998</v>
      </c>
      <c r="U473" s="17">
        <f t="shared" si="111"/>
        <v>-25825.021600000036</v>
      </c>
      <c r="V473" s="17" t="str">
        <f t="shared" si="112"/>
        <v>N</v>
      </c>
      <c r="W473" s="17">
        <f t="shared" si="104"/>
        <v>412624.66490000003</v>
      </c>
      <c r="X473" s="17">
        <f t="shared" si="105"/>
        <v>112753.5374</v>
      </c>
      <c r="Y473" s="17">
        <f t="shared" si="106"/>
        <v>20295.636731999999</v>
      </c>
      <c r="Z473" s="17">
        <f t="shared" si="113"/>
        <v>213587.41513199999</v>
      </c>
      <c r="AA473" s="17">
        <f t="shared" si="114"/>
        <v>-5529.3848680000228</v>
      </c>
      <c r="AB473" s="17">
        <f t="shared" si="107"/>
        <v>112416.30939640925</v>
      </c>
      <c r="AC473" s="17">
        <f t="shared" si="108"/>
        <v>30718.804822222352</v>
      </c>
      <c r="AD473" s="17">
        <v>4446966.82</v>
      </c>
      <c r="AE473" s="17">
        <v>964394.14999999991</v>
      </c>
      <c r="AF473" s="17">
        <v>6100696.25</v>
      </c>
      <c r="AG473" s="17">
        <v>1618139.78</v>
      </c>
      <c r="AH473" s="17">
        <v>6421261.8899999997</v>
      </c>
      <c r="AI473">
        <v>91.8</v>
      </c>
      <c r="AJ473">
        <v>0</v>
      </c>
      <c r="AK473" s="1">
        <v>20000</v>
      </c>
      <c r="AL473" s="1">
        <v>0</v>
      </c>
    </row>
    <row r="474" spans="1:38" x14ac:dyDescent="0.35">
      <c r="A474" t="s">
        <v>1535</v>
      </c>
      <c r="B474" t="s">
        <v>1536</v>
      </c>
      <c r="C474" s="2">
        <v>43052</v>
      </c>
      <c r="D474" s="3">
        <v>7.1369863013698627</v>
      </c>
      <c r="E474" s="3" t="s">
        <v>64</v>
      </c>
      <c r="F474" s="3" t="s">
        <v>14</v>
      </c>
      <c r="G474" t="s">
        <v>1537</v>
      </c>
      <c r="H474" t="s">
        <v>139</v>
      </c>
      <c r="I474" t="s">
        <v>13</v>
      </c>
      <c r="J474" t="s">
        <v>13</v>
      </c>
      <c r="K474" s="17">
        <v>2580460.98</v>
      </c>
      <c r="L474" s="17">
        <v>638898.07999999996</v>
      </c>
      <c r="M474" s="10">
        <f t="shared" si="101"/>
        <v>0.24759067660848721</v>
      </c>
      <c r="N474" s="17">
        <v>64681.280000000013</v>
      </c>
      <c r="O474" s="17">
        <v>0</v>
      </c>
      <c r="P474" s="17">
        <v>0</v>
      </c>
      <c r="Q474" s="17">
        <f t="shared" si="109"/>
        <v>64681.280000000013</v>
      </c>
      <c r="R474" s="10">
        <f t="shared" si="110"/>
        <v>0.10123880791753204</v>
      </c>
      <c r="S474" s="9">
        <f t="shared" si="102"/>
        <v>1</v>
      </c>
      <c r="T474" s="17">
        <f t="shared" si="103"/>
        <v>76667.769599999985</v>
      </c>
      <c r="U474" s="17">
        <f t="shared" si="111"/>
        <v>11986.489599999972</v>
      </c>
      <c r="V474" s="17" t="str">
        <f t="shared" si="112"/>
        <v>Y</v>
      </c>
      <c r="W474" s="17">
        <f t="shared" si="104"/>
        <v>180632.26860000001</v>
      </c>
      <c r="X474" s="17">
        <f t="shared" si="105"/>
        <v>44722.865600000005</v>
      </c>
      <c r="Y474" s="17">
        <f t="shared" si="106"/>
        <v>8050.1158080000005</v>
      </c>
      <c r="Z474" s="17">
        <f t="shared" si="113"/>
        <v>84717.885407999987</v>
      </c>
      <c r="AA474" s="17">
        <f t="shared" si="114"/>
        <v>20036.605407999974</v>
      </c>
      <c r="AB474" s="17">
        <f t="shared" si="107"/>
        <v>0</v>
      </c>
      <c r="AC474" s="17">
        <f t="shared" si="108"/>
        <v>0</v>
      </c>
      <c r="AD474" s="17">
        <v>2536236.7599999998</v>
      </c>
      <c r="AE474" s="17">
        <v>683798.07</v>
      </c>
      <c r="AF474" s="17">
        <v>2243226.0099999998</v>
      </c>
      <c r="AG474" s="17">
        <v>549546.68000000005</v>
      </c>
      <c r="AH474" s="17">
        <v>2492980.0699999998</v>
      </c>
      <c r="AI474">
        <v>103.51</v>
      </c>
      <c r="AJ474">
        <v>117.55</v>
      </c>
      <c r="AK474" s="1">
        <v>20000</v>
      </c>
      <c r="AL474" s="1">
        <v>23510</v>
      </c>
    </row>
    <row r="475" spans="1:38" x14ac:dyDescent="0.35">
      <c r="A475" t="s">
        <v>1538</v>
      </c>
      <c r="B475" t="s">
        <v>1539</v>
      </c>
      <c r="C475" s="2">
        <v>33791</v>
      </c>
      <c r="D475" s="3">
        <v>32.509589041095893</v>
      </c>
      <c r="E475" s="3" t="s">
        <v>64</v>
      </c>
      <c r="F475" s="3" t="s">
        <v>14</v>
      </c>
      <c r="G475" t="s">
        <v>1540</v>
      </c>
      <c r="H475" t="s">
        <v>357</v>
      </c>
      <c r="I475" t="s">
        <v>13</v>
      </c>
      <c r="J475" t="s">
        <v>13</v>
      </c>
      <c r="K475" s="17">
        <v>3224690.42</v>
      </c>
      <c r="L475" s="17">
        <v>1204366.68</v>
      </c>
      <c r="M475" s="10">
        <f t="shared" si="101"/>
        <v>0.37348288459888807</v>
      </c>
      <c r="N475" s="17">
        <v>169729.91</v>
      </c>
      <c r="O475" s="17">
        <v>0</v>
      </c>
      <c r="P475" s="17">
        <v>0</v>
      </c>
      <c r="Q475" s="17">
        <f t="shared" si="109"/>
        <v>169729.91</v>
      </c>
      <c r="R475" s="10">
        <f t="shared" si="110"/>
        <v>0.14092876598014153</v>
      </c>
      <c r="S475" s="9">
        <f t="shared" si="102"/>
        <v>1.2</v>
      </c>
      <c r="T475" s="17">
        <f t="shared" si="103"/>
        <v>173428.80191999997</v>
      </c>
      <c r="U475" s="17">
        <f t="shared" si="111"/>
        <v>3698.8919199999655</v>
      </c>
      <c r="V475" s="17" t="str">
        <f t="shared" si="112"/>
        <v>Y</v>
      </c>
      <c r="W475" s="17">
        <f t="shared" si="104"/>
        <v>225728.32940000002</v>
      </c>
      <c r="X475" s="17">
        <f t="shared" si="105"/>
        <v>84305.667600000001</v>
      </c>
      <c r="Y475" s="17">
        <f t="shared" si="106"/>
        <v>18210.024201600001</v>
      </c>
      <c r="Z475" s="17">
        <f t="shared" si="113"/>
        <v>191638.82612159997</v>
      </c>
      <c r="AA475" s="17">
        <f t="shared" si="114"/>
        <v>21908.916121599963</v>
      </c>
      <c r="AB475" s="17">
        <f t="shared" si="107"/>
        <v>0</v>
      </c>
      <c r="AC475" s="17">
        <f t="shared" si="108"/>
        <v>0</v>
      </c>
      <c r="AD475" s="17">
        <v>2108039.08</v>
      </c>
      <c r="AE475" s="17">
        <v>842073.77</v>
      </c>
      <c r="AF475" s="17">
        <v>3065991.07</v>
      </c>
      <c r="AG475" s="17">
        <v>1180361.8999999999</v>
      </c>
      <c r="AH475" s="17">
        <v>3344367.12</v>
      </c>
      <c r="AI475">
        <v>96.42</v>
      </c>
      <c r="AJ475">
        <v>0</v>
      </c>
      <c r="AK475" s="1">
        <v>20000</v>
      </c>
      <c r="AL475" s="1">
        <v>0</v>
      </c>
    </row>
    <row r="476" spans="1:38" x14ac:dyDescent="0.35">
      <c r="A476" t="s">
        <v>1541</v>
      </c>
      <c r="B476" t="s">
        <v>1542</v>
      </c>
      <c r="C476" s="2">
        <v>38440</v>
      </c>
      <c r="D476" s="3">
        <v>19.772602739726029</v>
      </c>
      <c r="E476" s="3" t="s">
        <v>64</v>
      </c>
      <c r="F476" s="3" t="s">
        <v>14</v>
      </c>
      <c r="G476" t="s">
        <v>1543</v>
      </c>
      <c r="H476" t="s">
        <v>238</v>
      </c>
      <c r="I476" t="s">
        <v>13</v>
      </c>
      <c r="J476" t="s">
        <v>13</v>
      </c>
      <c r="K476" s="17">
        <v>3924325.54</v>
      </c>
      <c r="L476" s="17">
        <v>1215341.2000000002</v>
      </c>
      <c r="M476" s="10">
        <f t="shared" si="101"/>
        <v>0.30969428698313345</v>
      </c>
      <c r="N476" s="17">
        <v>170818.63999999998</v>
      </c>
      <c r="O476" s="17">
        <v>0</v>
      </c>
      <c r="P476" s="17">
        <v>0</v>
      </c>
      <c r="Q476" s="17">
        <f t="shared" si="109"/>
        <v>170818.63999999998</v>
      </c>
      <c r="R476" s="10">
        <f t="shared" si="110"/>
        <v>0.14055200300952519</v>
      </c>
      <c r="S476" s="9">
        <f t="shared" si="102"/>
        <v>1.2</v>
      </c>
      <c r="T476" s="17">
        <f t="shared" si="103"/>
        <v>175009.13280000002</v>
      </c>
      <c r="U476" s="17">
        <f t="shared" si="111"/>
        <v>4190.4928000000364</v>
      </c>
      <c r="V476" s="17" t="str">
        <f t="shared" si="112"/>
        <v>Y</v>
      </c>
      <c r="W476" s="17">
        <f t="shared" si="104"/>
        <v>274702.78780000005</v>
      </c>
      <c r="X476" s="17">
        <f t="shared" si="105"/>
        <v>85073.88400000002</v>
      </c>
      <c r="Y476" s="17">
        <f t="shared" si="106"/>
        <v>18375.958944000005</v>
      </c>
      <c r="Z476" s="17">
        <f t="shared" si="113"/>
        <v>193385.09174400003</v>
      </c>
      <c r="AA476" s="17">
        <f t="shared" si="114"/>
        <v>22566.451744000049</v>
      </c>
      <c r="AB476" s="17">
        <f t="shared" si="107"/>
        <v>0</v>
      </c>
      <c r="AC476" s="17">
        <f t="shared" si="108"/>
        <v>0</v>
      </c>
      <c r="AD476" s="17">
        <v>2939575.08</v>
      </c>
      <c r="AE476" s="17">
        <v>981952.92</v>
      </c>
      <c r="AF476" s="17">
        <v>3229666.55</v>
      </c>
      <c r="AG476" s="17">
        <v>1100161.94</v>
      </c>
      <c r="AH476" s="17">
        <v>3435290.9</v>
      </c>
      <c r="AI476">
        <v>114.24</v>
      </c>
      <c r="AJ476">
        <v>194.3</v>
      </c>
      <c r="AK476" s="1">
        <v>20000</v>
      </c>
      <c r="AL476" s="1">
        <v>38860</v>
      </c>
    </row>
    <row r="477" spans="1:38" x14ac:dyDescent="0.35">
      <c r="A477" t="s">
        <v>1544</v>
      </c>
      <c r="B477" t="s">
        <v>1545</v>
      </c>
      <c r="C477" s="2">
        <v>36642</v>
      </c>
      <c r="D477" s="3">
        <v>24.698630136986303</v>
      </c>
      <c r="E477" s="3" t="s">
        <v>64</v>
      </c>
      <c r="F477" s="3" t="s">
        <v>14</v>
      </c>
      <c r="G477" t="s">
        <v>1546</v>
      </c>
      <c r="H477" t="s">
        <v>290</v>
      </c>
      <c r="I477" t="s">
        <v>13</v>
      </c>
      <c r="J477" t="s">
        <v>13</v>
      </c>
      <c r="K477" s="17">
        <v>5897316.9199999999</v>
      </c>
      <c r="L477" s="17">
        <v>1217108.28</v>
      </c>
      <c r="M477" s="26">
        <f t="shared" si="101"/>
        <v>0.20638339375527406</v>
      </c>
      <c r="N477" s="17">
        <v>108978.86</v>
      </c>
      <c r="O477" s="17">
        <v>0</v>
      </c>
      <c r="P477" s="17">
        <v>18992.230441931271</v>
      </c>
      <c r="Q477" s="17">
        <f t="shared" si="109"/>
        <v>89986.629558068729</v>
      </c>
      <c r="R477" s="10">
        <f t="shared" si="110"/>
        <v>7.3934777239432412E-2</v>
      </c>
      <c r="S477" s="9">
        <f t="shared" si="102"/>
        <v>0.75</v>
      </c>
      <c r="T477" s="17">
        <f t="shared" si="103"/>
        <v>109539.74519999999</v>
      </c>
      <c r="U477" s="17">
        <f t="shared" si="111"/>
        <v>19553.115641931261</v>
      </c>
      <c r="V477" s="17" t="str">
        <f t="shared" si="112"/>
        <v>Y</v>
      </c>
      <c r="W477" s="17">
        <f t="shared" si="104"/>
        <v>412812.18440000003</v>
      </c>
      <c r="X477" s="17">
        <f t="shared" si="105"/>
        <v>85197.579600000012</v>
      </c>
      <c r="Y477" s="17">
        <f t="shared" si="106"/>
        <v>11501.673246000002</v>
      </c>
      <c r="Z477" s="17">
        <f t="shared" si="113"/>
        <v>121041.418446</v>
      </c>
      <c r="AA477" s="17">
        <f t="shared" si="114"/>
        <v>12062.558445999995</v>
      </c>
      <c r="AB477" s="17">
        <f t="shared" si="107"/>
        <v>0</v>
      </c>
      <c r="AC477" s="17">
        <f t="shared" si="108"/>
        <v>0</v>
      </c>
      <c r="AD477" s="17">
        <v>7576183.6500000004</v>
      </c>
      <c r="AE477" s="17">
        <v>1333879.8500000001</v>
      </c>
      <c r="AF477" s="17">
        <v>6767174.3899999997</v>
      </c>
      <c r="AG477" s="17">
        <v>1317435.8700000001</v>
      </c>
      <c r="AH477" s="17">
        <v>6883470.29</v>
      </c>
      <c r="AI477">
        <v>85.67</v>
      </c>
      <c r="AJ477">
        <v>0</v>
      </c>
      <c r="AK477" s="1">
        <v>20000</v>
      </c>
      <c r="AL477" s="1">
        <v>0</v>
      </c>
    </row>
    <row r="478" spans="1:38" x14ac:dyDescent="0.35">
      <c r="A478" t="s">
        <v>1547</v>
      </c>
      <c r="B478" t="s">
        <v>1548</v>
      </c>
      <c r="C478" s="2">
        <v>38516</v>
      </c>
      <c r="D478" s="3">
        <v>19.564383561643837</v>
      </c>
      <c r="E478" s="3" t="s">
        <v>64</v>
      </c>
      <c r="F478" s="3" t="s">
        <v>14</v>
      </c>
      <c r="G478" t="s">
        <v>1549</v>
      </c>
      <c r="H478" t="s">
        <v>89</v>
      </c>
      <c r="I478" t="s">
        <v>13</v>
      </c>
      <c r="J478" t="s">
        <v>13</v>
      </c>
      <c r="K478" s="17">
        <v>9258331.1699999999</v>
      </c>
      <c r="L478" s="17">
        <v>2725724.5999999996</v>
      </c>
      <c r="M478" s="10">
        <f t="shared" si="101"/>
        <v>0.29440776636206673</v>
      </c>
      <c r="N478" s="17">
        <v>471672.23</v>
      </c>
      <c r="O478" s="17">
        <v>0</v>
      </c>
      <c r="P478" s="17">
        <v>308.03882512499695</v>
      </c>
      <c r="Q478" s="17">
        <f t="shared" si="109"/>
        <v>471364.19117487501</v>
      </c>
      <c r="R478" s="10">
        <f t="shared" si="110"/>
        <v>0.17293170086767939</v>
      </c>
      <c r="S478" s="9">
        <f t="shared" si="102"/>
        <v>1.2</v>
      </c>
      <c r="T478" s="17">
        <f t="shared" si="103"/>
        <v>392504.34239999991</v>
      </c>
      <c r="U478" s="17">
        <f t="shared" si="111"/>
        <v>-78859.848774875107</v>
      </c>
      <c r="V478" s="17" t="str">
        <f t="shared" si="112"/>
        <v>N</v>
      </c>
      <c r="W478" s="17">
        <f t="shared" si="104"/>
        <v>648083.18190000008</v>
      </c>
      <c r="X478" s="17">
        <f t="shared" si="105"/>
        <v>190800.72200000001</v>
      </c>
      <c r="Y478" s="17">
        <f t="shared" si="106"/>
        <v>41212.955951999997</v>
      </c>
      <c r="Z478" s="17">
        <f t="shared" si="113"/>
        <v>433717.2983519999</v>
      </c>
      <c r="AA478" s="17">
        <f t="shared" si="114"/>
        <v>-37954.931648000085</v>
      </c>
      <c r="AB478" s="17">
        <f t="shared" si="107"/>
        <v>716220.0032401958</v>
      </c>
      <c r="AC478" s="17">
        <f t="shared" si="108"/>
        <v>210860.73137777825</v>
      </c>
      <c r="AD478" s="17">
        <v>7835574.9000000004</v>
      </c>
      <c r="AE478" s="17">
        <v>2285574.9900000002</v>
      </c>
      <c r="AF478" s="17">
        <v>8326079.0499999998</v>
      </c>
      <c r="AG478" s="17">
        <v>2404482.9900000002</v>
      </c>
      <c r="AH478" s="17">
        <v>9230938.1300000008</v>
      </c>
      <c r="AI478">
        <v>100.3</v>
      </c>
      <c r="AJ478">
        <v>101.5</v>
      </c>
      <c r="AK478" s="1">
        <v>20000</v>
      </c>
      <c r="AL478" s="1">
        <v>20300</v>
      </c>
    </row>
    <row r="479" spans="1:38" x14ac:dyDescent="0.35">
      <c r="A479" t="s">
        <v>1550</v>
      </c>
      <c r="B479" t="s">
        <v>1551</v>
      </c>
      <c r="C479" s="2">
        <v>39085</v>
      </c>
      <c r="D479" s="3">
        <v>18.005479452054793</v>
      </c>
      <c r="E479" s="3" t="s">
        <v>64</v>
      </c>
      <c r="F479" s="3" t="s">
        <v>14</v>
      </c>
      <c r="G479" t="s">
        <v>1552</v>
      </c>
      <c r="H479" t="s">
        <v>66</v>
      </c>
      <c r="I479" t="s">
        <v>13</v>
      </c>
      <c r="J479" t="s">
        <v>13</v>
      </c>
      <c r="K479" s="17">
        <v>4459230.6399999997</v>
      </c>
      <c r="L479" s="17">
        <v>1339027.25</v>
      </c>
      <c r="M479" s="10">
        <f t="shared" si="101"/>
        <v>0.30028212445185387</v>
      </c>
      <c r="N479" s="17">
        <v>191258.43000000002</v>
      </c>
      <c r="O479" s="17">
        <v>0</v>
      </c>
      <c r="P479" s="17">
        <v>7667.0343153750291</v>
      </c>
      <c r="Q479" s="17">
        <f t="shared" si="109"/>
        <v>183591.39568462499</v>
      </c>
      <c r="R479" s="10">
        <f t="shared" si="110"/>
        <v>0.13710803546725803</v>
      </c>
      <c r="S479" s="9">
        <f t="shared" si="102"/>
        <v>1.2</v>
      </c>
      <c r="T479" s="17">
        <f t="shared" si="103"/>
        <v>192819.92399999997</v>
      </c>
      <c r="U479" s="17">
        <f t="shared" si="111"/>
        <v>9228.528315374977</v>
      </c>
      <c r="V479" s="17" t="str">
        <f t="shared" si="112"/>
        <v>Y</v>
      </c>
      <c r="W479" s="17">
        <f t="shared" si="104"/>
        <v>312146.14480000001</v>
      </c>
      <c r="X479" s="17">
        <f t="shared" si="105"/>
        <v>93731.907500000001</v>
      </c>
      <c r="Y479" s="17">
        <f t="shared" si="106"/>
        <v>20246.09202</v>
      </c>
      <c r="Z479" s="17">
        <f t="shared" si="113"/>
        <v>213066.01601999998</v>
      </c>
      <c r="AA479" s="17">
        <f t="shared" si="114"/>
        <v>21807.586019999959</v>
      </c>
      <c r="AB479" s="17">
        <f t="shared" si="107"/>
        <v>0</v>
      </c>
      <c r="AC479" s="17">
        <f t="shared" si="108"/>
        <v>0</v>
      </c>
      <c r="AD479" s="17">
        <v>5285001.29</v>
      </c>
      <c r="AE479" s="17">
        <v>1515260.36</v>
      </c>
      <c r="AF479" s="17">
        <v>6101738.4400000004</v>
      </c>
      <c r="AG479" s="17">
        <v>1836686.35</v>
      </c>
      <c r="AH479" s="17">
        <v>6121811.0700000003</v>
      </c>
      <c r="AI479">
        <v>72.84</v>
      </c>
      <c r="AJ479">
        <v>0</v>
      </c>
      <c r="AK479" s="1">
        <v>20000</v>
      </c>
      <c r="AL479" s="1">
        <v>0</v>
      </c>
    </row>
    <row r="480" spans="1:38" x14ac:dyDescent="0.35">
      <c r="A480" t="s">
        <v>1553</v>
      </c>
      <c r="B480" t="s">
        <v>1554</v>
      </c>
      <c r="C480" s="2">
        <v>40945</v>
      </c>
      <c r="D480" s="3">
        <v>12.90958904109589</v>
      </c>
      <c r="E480" s="3" t="s">
        <v>64</v>
      </c>
      <c r="F480" s="3" t="s">
        <v>14</v>
      </c>
      <c r="G480" t="s">
        <v>1555</v>
      </c>
      <c r="H480" t="s">
        <v>470</v>
      </c>
      <c r="I480" t="s">
        <v>13</v>
      </c>
      <c r="J480" t="s">
        <v>13</v>
      </c>
      <c r="K480" s="17">
        <v>2230133.9900000002</v>
      </c>
      <c r="L480" s="17">
        <v>749193.36</v>
      </c>
      <c r="M480" s="10">
        <f t="shared" si="101"/>
        <v>0.33594096290151604</v>
      </c>
      <c r="N480" s="17">
        <v>93234.389999999985</v>
      </c>
      <c r="O480" s="17">
        <v>0</v>
      </c>
      <c r="P480" s="17">
        <v>14857.250359050005</v>
      </c>
      <c r="Q480" s="17">
        <f t="shared" si="109"/>
        <v>78377.139640949987</v>
      </c>
      <c r="R480" s="10">
        <f t="shared" si="110"/>
        <v>0.10461536877602598</v>
      </c>
      <c r="S480" s="9">
        <f t="shared" si="102"/>
        <v>1.2</v>
      </c>
      <c r="T480" s="17">
        <f t="shared" si="103"/>
        <v>107883.84383999999</v>
      </c>
      <c r="U480" s="17">
        <f t="shared" si="111"/>
        <v>29506.70419905</v>
      </c>
      <c r="V480" s="17" t="str">
        <f t="shared" si="112"/>
        <v>Y</v>
      </c>
      <c r="W480" s="17">
        <f t="shared" si="104"/>
        <v>156109.37930000003</v>
      </c>
      <c r="X480" s="17">
        <f t="shared" si="105"/>
        <v>52443.535200000006</v>
      </c>
      <c r="Y480" s="17">
        <f t="shared" si="106"/>
        <v>11327.8036032</v>
      </c>
      <c r="Z480" s="17">
        <f t="shared" si="113"/>
        <v>119211.64744319998</v>
      </c>
      <c r="AA480" s="17">
        <f t="shared" si="114"/>
        <v>25977.257443199996</v>
      </c>
      <c r="AB480" s="17">
        <f t="shared" si="107"/>
        <v>0</v>
      </c>
      <c r="AC480" s="17">
        <f t="shared" si="108"/>
        <v>0</v>
      </c>
      <c r="AD480" s="17">
        <v>2786323.49</v>
      </c>
      <c r="AE480" s="17">
        <v>813034.34</v>
      </c>
      <c r="AF480" s="17">
        <v>2877046.44</v>
      </c>
      <c r="AG480" s="17">
        <v>884539.23</v>
      </c>
      <c r="AH480" s="17">
        <v>3145387.65</v>
      </c>
      <c r="AI480">
        <v>70.900000000000006</v>
      </c>
      <c r="AJ480">
        <v>0</v>
      </c>
      <c r="AK480" s="1">
        <v>20000</v>
      </c>
      <c r="AL480" s="1">
        <v>0</v>
      </c>
    </row>
    <row r="481" spans="1:38" x14ac:dyDescent="0.35">
      <c r="A481" t="s">
        <v>1556</v>
      </c>
      <c r="B481" t="s">
        <v>1557</v>
      </c>
      <c r="C481" s="2">
        <v>32384</v>
      </c>
      <c r="D481" s="3">
        <v>36.364383561643834</v>
      </c>
      <c r="E481" s="3" t="s">
        <v>64</v>
      </c>
      <c r="F481" s="3" t="s">
        <v>14</v>
      </c>
      <c r="G481" t="s">
        <v>1558</v>
      </c>
      <c r="H481" t="s">
        <v>743</v>
      </c>
      <c r="I481" t="s">
        <v>13</v>
      </c>
      <c r="J481" t="s">
        <v>13</v>
      </c>
      <c r="K481" s="17">
        <v>6945668.1500000004</v>
      </c>
      <c r="L481" s="17">
        <v>1713430.5499999998</v>
      </c>
      <c r="M481" s="10">
        <f t="shared" si="101"/>
        <v>0.24669052897380359</v>
      </c>
      <c r="N481" s="17">
        <v>212860.50999999998</v>
      </c>
      <c r="O481" s="17">
        <v>0</v>
      </c>
      <c r="P481" s="17">
        <v>0</v>
      </c>
      <c r="Q481" s="17">
        <f t="shared" si="109"/>
        <v>212860.50999999998</v>
      </c>
      <c r="R481" s="10">
        <f t="shared" si="110"/>
        <v>0.1242306027518886</v>
      </c>
      <c r="S481" s="9">
        <f t="shared" si="102"/>
        <v>1</v>
      </c>
      <c r="T481" s="17">
        <f t="shared" si="103"/>
        <v>205611.66599999997</v>
      </c>
      <c r="U481" s="17">
        <f t="shared" si="111"/>
        <v>-7248.8440000000119</v>
      </c>
      <c r="V481" s="17" t="str">
        <f t="shared" si="112"/>
        <v>N</v>
      </c>
      <c r="W481" s="17">
        <f t="shared" si="104"/>
        <v>486196.7705000001</v>
      </c>
      <c r="X481" s="17">
        <f t="shared" si="105"/>
        <v>119940.1385</v>
      </c>
      <c r="Y481" s="17">
        <f t="shared" si="106"/>
        <v>21589.22493</v>
      </c>
      <c r="Z481" s="17">
        <f t="shared" si="113"/>
        <v>227200.89092999997</v>
      </c>
      <c r="AA481" s="17">
        <f t="shared" si="114"/>
        <v>14340.380929999985</v>
      </c>
      <c r="AB481" s="17">
        <f t="shared" si="107"/>
        <v>0</v>
      </c>
      <c r="AC481" s="17">
        <f t="shared" si="108"/>
        <v>0</v>
      </c>
      <c r="AD481" s="17">
        <v>10530598.939999999</v>
      </c>
      <c r="AE481" s="17">
        <v>2562785.84</v>
      </c>
      <c r="AF481" s="17">
        <v>9783398.25</v>
      </c>
      <c r="AG481" s="17">
        <v>2332825.65</v>
      </c>
      <c r="AH481" s="17">
        <v>9144878.6099999994</v>
      </c>
      <c r="AI481">
        <v>75.95</v>
      </c>
      <c r="AJ481">
        <v>0</v>
      </c>
      <c r="AK481" s="1">
        <v>20000</v>
      </c>
      <c r="AL481" s="1">
        <v>0</v>
      </c>
    </row>
    <row r="482" spans="1:38" x14ac:dyDescent="0.35">
      <c r="A482" t="s">
        <v>1559</v>
      </c>
      <c r="B482" t="s">
        <v>1560</v>
      </c>
      <c r="C482" s="2">
        <v>33855</v>
      </c>
      <c r="D482" s="3">
        <v>32.334246575342469</v>
      </c>
      <c r="E482" s="3" t="s">
        <v>64</v>
      </c>
      <c r="F482" s="3" t="s">
        <v>14</v>
      </c>
      <c r="G482" t="s">
        <v>1561</v>
      </c>
      <c r="H482" t="s">
        <v>470</v>
      </c>
      <c r="I482" t="s">
        <v>13</v>
      </c>
      <c r="J482" t="s">
        <v>13</v>
      </c>
      <c r="K482" s="17">
        <v>4167102.04</v>
      </c>
      <c r="L482" s="17">
        <v>1402130.3699999999</v>
      </c>
      <c r="M482" s="10">
        <f t="shared" si="101"/>
        <v>0.33647613054370989</v>
      </c>
      <c r="N482" s="17">
        <v>204138.43</v>
      </c>
      <c r="O482" s="17">
        <v>0</v>
      </c>
      <c r="P482" s="17">
        <v>0</v>
      </c>
      <c r="Q482" s="17">
        <f t="shared" si="109"/>
        <v>204138.43</v>
      </c>
      <c r="R482" s="10">
        <f t="shared" si="110"/>
        <v>0.14559161855969213</v>
      </c>
      <c r="S482" s="9">
        <f t="shared" si="102"/>
        <v>1.2</v>
      </c>
      <c r="T482" s="17">
        <f t="shared" si="103"/>
        <v>201906.77327999999</v>
      </c>
      <c r="U482" s="17">
        <f t="shared" si="111"/>
        <v>-2231.656719999999</v>
      </c>
      <c r="V482" s="17" t="str">
        <f t="shared" si="112"/>
        <v>N</v>
      </c>
      <c r="W482" s="17">
        <f t="shared" si="104"/>
        <v>291697.14280000003</v>
      </c>
      <c r="X482" s="17">
        <f t="shared" si="105"/>
        <v>98149.125899999999</v>
      </c>
      <c r="Y482" s="17">
        <f t="shared" si="106"/>
        <v>21200.211194399999</v>
      </c>
      <c r="Z482" s="17">
        <f t="shared" si="113"/>
        <v>223106.9844744</v>
      </c>
      <c r="AA482" s="17">
        <f t="shared" si="114"/>
        <v>18968.554474400007</v>
      </c>
      <c r="AB482" s="17">
        <f t="shared" si="107"/>
        <v>0</v>
      </c>
      <c r="AC482" s="17">
        <f t="shared" si="108"/>
        <v>0</v>
      </c>
      <c r="AD482" s="17">
        <v>4224019.8</v>
      </c>
      <c r="AE482" s="17">
        <v>1299313.26</v>
      </c>
      <c r="AF482" s="17">
        <v>4036249.11</v>
      </c>
      <c r="AG482" s="17">
        <v>1297857.3400000001</v>
      </c>
      <c r="AH482" s="17">
        <v>4404997.2699999996</v>
      </c>
      <c r="AI482">
        <v>94.6</v>
      </c>
      <c r="AJ482">
        <v>0</v>
      </c>
      <c r="AK482" s="1">
        <v>20000</v>
      </c>
      <c r="AL482" s="1">
        <v>0</v>
      </c>
    </row>
    <row r="483" spans="1:38" x14ac:dyDescent="0.35">
      <c r="A483" t="s">
        <v>1562</v>
      </c>
      <c r="B483" t="s">
        <v>1563</v>
      </c>
      <c r="C483" s="2">
        <v>38068</v>
      </c>
      <c r="D483" s="3">
        <v>20.791780821917808</v>
      </c>
      <c r="E483" s="3" t="s">
        <v>64</v>
      </c>
      <c r="F483" s="3" t="s">
        <v>14</v>
      </c>
      <c r="G483" t="s">
        <v>1564</v>
      </c>
      <c r="H483" t="s">
        <v>85</v>
      </c>
      <c r="I483" t="s">
        <v>13</v>
      </c>
      <c r="J483" t="s">
        <v>13</v>
      </c>
      <c r="K483" s="17">
        <v>12702362.83</v>
      </c>
      <c r="L483" s="17">
        <v>3134454.84</v>
      </c>
      <c r="M483" s="10">
        <f t="shared" si="101"/>
        <v>0.24676155782585213</v>
      </c>
      <c r="N483" s="17">
        <v>433523.98</v>
      </c>
      <c r="O483" s="17">
        <v>0</v>
      </c>
      <c r="P483" s="17">
        <v>0</v>
      </c>
      <c r="Q483" s="17">
        <f t="shared" si="109"/>
        <v>433523.98</v>
      </c>
      <c r="R483" s="10">
        <f t="shared" si="110"/>
        <v>0.13830921232861024</v>
      </c>
      <c r="S483" s="9">
        <f t="shared" si="102"/>
        <v>1</v>
      </c>
      <c r="T483" s="17">
        <f t="shared" si="103"/>
        <v>376134.5808</v>
      </c>
      <c r="U483" s="17">
        <f t="shared" si="111"/>
        <v>-57389.399199999985</v>
      </c>
      <c r="V483" s="17" t="str">
        <f t="shared" si="112"/>
        <v>N</v>
      </c>
      <c r="W483" s="17">
        <f t="shared" si="104"/>
        <v>889165.39810000011</v>
      </c>
      <c r="X483" s="17">
        <f t="shared" si="105"/>
        <v>219411.8388</v>
      </c>
      <c r="Y483" s="17">
        <f t="shared" si="106"/>
        <v>39494.130983999996</v>
      </c>
      <c r="Z483" s="17">
        <f t="shared" si="113"/>
        <v>415628.71178399998</v>
      </c>
      <c r="AA483" s="17">
        <f t="shared" si="114"/>
        <v>-17895.268215999997</v>
      </c>
      <c r="AB483" s="17">
        <f t="shared" si="107"/>
        <v>402891.59150842391</v>
      </c>
      <c r="AC483" s="17">
        <f t="shared" si="108"/>
        <v>99418.156755555538</v>
      </c>
      <c r="AD483" s="17">
        <v>15658093.34</v>
      </c>
      <c r="AE483" s="17">
        <v>3436382.82</v>
      </c>
      <c r="AF483" s="17">
        <v>13284290.58</v>
      </c>
      <c r="AG483" s="17">
        <v>3119355.72</v>
      </c>
      <c r="AH483" s="17">
        <v>14205183.369999999</v>
      </c>
      <c r="AI483">
        <v>89.42</v>
      </c>
      <c r="AJ483">
        <v>0</v>
      </c>
      <c r="AK483" s="1">
        <v>20000</v>
      </c>
      <c r="AL483" s="1">
        <v>0</v>
      </c>
    </row>
    <row r="484" spans="1:38" x14ac:dyDescent="0.35">
      <c r="A484" t="s">
        <v>1565</v>
      </c>
      <c r="B484" t="s">
        <v>1566</v>
      </c>
      <c r="C484" s="2">
        <v>40842</v>
      </c>
      <c r="D484" s="3">
        <v>13.191780821917808</v>
      </c>
      <c r="E484" s="3" t="s">
        <v>64</v>
      </c>
      <c r="F484" s="3" t="s">
        <v>14</v>
      </c>
      <c r="G484" t="s">
        <v>1567</v>
      </c>
      <c r="H484" t="s">
        <v>269</v>
      </c>
      <c r="I484" t="s">
        <v>13</v>
      </c>
      <c r="J484" t="s">
        <v>13</v>
      </c>
      <c r="K484" s="17">
        <v>3360567.77</v>
      </c>
      <c r="L484" s="17">
        <v>935031.52</v>
      </c>
      <c r="M484" s="10">
        <f t="shared" si="101"/>
        <v>0.2782361743593107</v>
      </c>
      <c r="N484" s="17">
        <v>116499.66000000002</v>
      </c>
      <c r="O484" s="17">
        <v>0</v>
      </c>
      <c r="P484" s="17">
        <v>0</v>
      </c>
      <c r="Q484" s="17">
        <f t="shared" si="109"/>
        <v>116499.66000000002</v>
      </c>
      <c r="R484" s="10">
        <f t="shared" si="110"/>
        <v>0.12459436661557678</v>
      </c>
      <c r="S484" s="9">
        <f t="shared" si="102"/>
        <v>1</v>
      </c>
      <c r="T484" s="17">
        <f t="shared" si="103"/>
        <v>112203.7824</v>
      </c>
      <c r="U484" s="17">
        <f t="shared" si="111"/>
        <v>-4295.8776000000216</v>
      </c>
      <c r="V484" s="17" t="str">
        <f t="shared" si="112"/>
        <v>N</v>
      </c>
      <c r="W484" s="17">
        <f t="shared" si="104"/>
        <v>235239.74390000003</v>
      </c>
      <c r="X484" s="17">
        <f t="shared" si="105"/>
        <v>65452.206400000003</v>
      </c>
      <c r="Y484" s="17">
        <f t="shared" si="106"/>
        <v>11781.397152</v>
      </c>
      <c r="Z484" s="17">
        <f t="shared" si="113"/>
        <v>123985.179552</v>
      </c>
      <c r="AA484" s="17">
        <f t="shared" si="114"/>
        <v>7485.5195519999834</v>
      </c>
      <c r="AB484" s="17">
        <f t="shared" si="107"/>
        <v>0</v>
      </c>
      <c r="AC484" s="17">
        <f t="shared" si="108"/>
        <v>0</v>
      </c>
      <c r="AD484" s="17">
        <v>4203442.37</v>
      </c>
      <c r="AE484" s="17">
        <v>1014943.97</v>
      </c>
      <c r="AF484" s="17">
        <v>3554260.93</v>
      </c>
      <c r="AG484" s="17">
        <v>1005923.82</v>
      </c>
      <c r="AH484" s="17">
        <v>3738786.9</v>
      </c>
      <c r="AI484">
        <v>89.88</v>
      </c>
      <c r="AJ484">
        <v>0</v>
      </c>
      <c r="AK484" s="1">
        <v>20000</v>
      </c>
      <c r="AL484" s="1">
        <v>0</v>
      </c>
    </row>
    <row r="485" spans="1:38" x14ac:dyDescent="0.35">
      <c r="A485" t="s">
        <v>1568</v>
      </c>
      <c r="B485" t="s">
        <v>1569</v>
      </c>
      <c r="C485" s="2">
        <v>43913</v>
      </c>
      <c r="D485" s="3">
        <v>4.7780821917808218</v>
      </c>
      <c r="E485" s="3" t="s">
        <v>64</v>
      </c>
      <c r="F485" s="3" t="s">
        <v>14</v>
      </c>
      <c r="G485" t="s">
        <v>1570</v>
      </c>
      <c r="H485" t="s">
        <v>474</v>
      </c>
      <c r="I485" t="s">
        <v>13</v>
      </c>
      <c r="J485" t="s">
        <v>13</v>
      </c>
      <c r="K485" s="17">
        <v>8145639.7599999998</v>
      </c>
      <c r="L485" s="17">
        <v>2299896.2999999993</v>
      </c>
      <c r="M485" s="10">
        <f t="shared" si="101"/>
        <v>0.28234692028659014</v>
      </c>
      <c r="N485" s="17">
        <v>359481.10000000003</v>
      </c>
      <c r="O485" s="17">
        <v>0</v>
      </c>
      <c r="P485" s="17">
        <v>0</v>
      </c>
      <c r="Q485" s="17">
        <f t="shared" si="109"/>
        <v>359481.10000000003</v>
      </c>
      <c r="R485" s="10">
        <f t="shared" si="110"/>
        <v>0.15630317766935845</v>
      </c>
      <c r="S485" s="9">
        <f t="shared" si="102"/>
        <v>1</v>
      </c>
      <c r="T485" s="17">
        <f t="shared" si="103"/>
        <v>275987.55599999992</v>
      </c>
      <c r="U485" s="17">
        <f t="shared" si="111"/>
        <v>-83493.544000000111</v>
      </c>
      <c r="V485" s="17" t="str">
        <f t="shared" si="112"/>
        <v>N</v>
      </c>
      <c r="W485" s="17">
        <f t="shared" si="104"/>
        <v>570194.78320000006</v>
      </c>
      <c r="X485" s="17">
        <f t="shared" si="105"/>
        <v>160992.74099999998</v>
      </c>
      <c r="Y485" s="17">
        <f t="shared" si="106"/>
        <v>28978.693379999997</v>
      </c>
      <c r="Z485" s="17">
        <f t="shared" si="113"/>
        <v>304966.24937999994</v>
      </c>
      <c r="AA485" s="17">
        <f t="shared" si="114"/>
        <v>-54514.850620000099</v>
      </c>
      <c r="AB485" s="17">
        <f t="shared" si="107"/>
        <v>1072653.0358992794</v>
      </c>
      <c r="AC485" s="17">
        <f t="shared" si="108"/>
        <v>302860.28122222278</v>
      </c>
      <c r="AD485" s="17">
        <v>5603587.3600000003</v>
      </c>
      <c r="AE485" s="17">
        <v>1352172.03</v>
      </c>
      <c r="AF485" s="17">
        <v>6707063.5800000001</v>
      </c>
      <c r="AG485" s="17">
        <v>1673728.51</v>
      </c>
      <c r="AH485" s="17">
        <v>7005619.4900000002</v>
      </c>
      <c r="AI485">
        <v>116.27</v>
      </c>
      <c r="AJ485">
        <v>200</v>
      </c>
      <c r="AK485" s="1">
        <v>20000</v>
      </c>
      <c r="AL485" s="1">
        <v>40000</v>
      </c>
    </row>
    <row r="486" spans="1:38" x14ac:dyDescent="0.35">
      <c r="A486" t="s">
        <v>1571</v>
      </c>
      <c r="B486" t="s">
        <v>1572</v>
      </c>
      <c r="C486" s="2">
        <v>44284</v>
      </c>
      <c r="D486" s="3">
        <v>3.7616438356164386</v>
      </c>
      <c r="E486" s="3" t="s">
        <v>64</v>
      </c>
      <c r="F486" s="3" t="s">
        <v>14</v>
      </c>
      <c r="G486" t="s">
        <v>1573</v>
      </c>
      <c r="H486" t="s">
        <v>112</v>
      </c>
      <c r="I486" t="s">
        <v>13</v>
      </c>
      <c r="J486" t="s">
        <v>13</v>
      </c>
      <c r="K486" s="17">
        <v>5929940.3899999997</v>
      </c>
      <c r="L486" s="17">
        <v>1458232.66</v>
      </c>
      <c r="M486" s="10">
        <f t="shared" si="101"/>
        <v>0.24591017178842164</v>
      </c>
      <c r="N486" s="17">
        <v>140785.43</v>
      </c>
      <c r="O486" s="17">
        <v>0</v>
      </c>
      <c r="P486" s="17">
        <v>2071.0970863500006</v>
      </c>
      <c r="Q486" s="17">
        <f t="shared" si="109"/>
        <v>138714.33291365</v>
      </c>
      <c r="R486" s="10">
        <f t="shared" si="110"/>
        <v>9.5124966487617965E-2</v>
      </c>
      <c r="S486" s="9">
        <f t="shared" si="102"/>
        <v>1</v>
      </c>
      <c r="T486" s="17">
        <f t="shared" si="103"/>
        <v>174987.91919999997</v>
      </c>
      <c r="U486" s="17">
        <f t="shared" si="111"/>
        <v>36273.586286349979</v>
      </c>
      <c r="V486" s="17" t="str">
        <f t="shared" si="112"/>
        <v>Y</v>
      </c>
      <c r="W486" s="17">
        <f t="shared" si="104"/>
        <v>415095.8273</v>
      </c>
      <c r="X486" s="17">
        <f t="shared" si="105"/>
        <v>102076.2862</v>
      </c>
      <c r="Y486" s="17">
        <f t="shared" si="106"/>
        <v>18373.731516</v>
      </c>
      <c r="Z486" s="17">
        <f t="shared" si="113"/>
        <v>193361.65071599997</v>
      </c>
      <c r="AA486" s="17">
        <f t="shared" si="114"/>
        <v>52576.220715999982</v>
      </c>
      <c r="AB486" s="17">
        <f t="shared" si="107"/>
        <v>0</v>
      </c>
      <c r="AC486" s="17">
        <f t="shared" si="108"/>
        <v>0</v>
      </c>
      <c r="AD486" s="17">
        <v>1907295.21</v>
      </c>
      <c r="AE486" s="17">
        <v>475700.45</v>
      </c>
      <c r="AF486" s="17">
        <v>3804668.47</v>
      </c>
      <c r="AG486" s="17">
        <v>947160.56</v>
      </c>
      <c r="AH486" s="17">
        <v>6659341.6900000004</v>
      </c>
      <c r="AI486">
        <v>89.05</v>
      </c>
      <c r="AJ486">
        <v>0</v>
      </c>
      <c r="AK486" s="1">
        <v>9500</v>
      </c>
      <c r="AL486" s="1">
        <v>0</v>
      </c>
    </row>
    <row r="487" spans="1:38" x14ac:dyDescent="0.35">
      <c r="A487" t="s">
        <v>1574</v>
      </c>
      <c r="B487" t="s">
        <v>1575</v>
      </c>
      <c r="C487" s="2">
        <v>41960</v>
      </c>
      <c r="D487" s="3">
        <v>10.128767123287671</v>
      </c>
      <c r="E487" s="3" t="s">
        <v>64</v>
      </c>
      <c r="F487" s="3" t="s">
        <v>14</v>
      </c>
      <c r="G487" t="s">
        <v>1576</v>
      </c>
      <c r="H487" t="s">
        <v>493</v>
      </c>
      <c r="I487" t="s">
        <v>13</v>
      </c>
      <c r="J487" t="s">
        <v>13</v>
      </c>
      <c r="K487" s="17">
        <v>4952612.2</v>
      </c>
      <c r="L487" s="17">
        <v>1554690</v>
      </c>
      <c r="M487" s="10">
        <f t="shared" si="101"/>
        <v>0.31391313052938002</v>
      </c>
      <c r="N487" s="17">
        <v>230608.35000000003</v>
      </c>
      <c r="O487" s="17">
        <v>0</v>
      </c>
      <c r="P487" s="17">
        <v>0</v>
      </c>
      <c r="Q487" s="17">
        <f t="shared" si="109"/>
        <v>230608.35000000003</v>
      </c>
      <c r="R487" s="10">
        <f t="shared" si="110"/>
        <v>0.148330760473149</v>
      </c>
      <c r="S487" s="9">
        <f t="shared" si="102"/>
        <v>1.2</v>
      </c>
      <c r="T487" s="17">
        <f t="shared" si="103"/>
        <v>223875.36</v>
      </c>
      <c r="U487" s="17">
        <f t="shared" si="111"/>
        <v>-6732.9900000000489</v>
      </c>
      <c r="V487" s="17" t="str">
        <f t="shared" si="112"/>
        <v>N</v>
      </c>
      <c r="W487" s="17">
        <f t="shared" si="104"/>
        <v>346682.85400000005</v>
      </c>
      <c r="X487" s="17">
        <f t="shared" si="105"/>
        <v>108828.30000000002</v>
      </c>
      <c r="Y487" s="17">
        <f t="shared" si="106"/>
        <v>23506.912800000002</v>
      </c>
      <c r="Z487" s="17">
        <f t="shared" si="113"/>
        <v>247382.27279999998</v>
      </c>
      <c r="AA487" s="17">
        <f t="shared" si="114"/>
        <v>16773.922799999942</v>
      </c>
      <c r="AB487" s="17">
        <f t="shared" si="107"/>
        <v>0</v>
      </c>
      <c r="AC487" s="17">
        <f t="shared" si="108"/>
        <v>0</v>
      </c>
      <c r="AD487" s="17">
        <v>4030600.45</v>
      </c>
      <c r="AE487" s="17">
        <v>1290107.98</v>
      </c>
      <c r="AF487" s="17">
        <v>4695280.2699999996</v>
      </c>
      <c r="AG487" s="17">
        <v>1654044.75</v>
      </c>
      <c r="AH487" s="17">
        <v>4969341.7</v>
      </c>
      <c r="AI487">
        <v>99.66</v>
      </c>
      <c r="AJ487">
        <v>0</v>
      </c>
      <c r="AK487" s="1">
        <v>20000</v>
      </c>
      <c r="AL487" s="1">
        <v>0</v>
      </c>
    </row>
    <row r="488" spans="1:38" x14ac:dyDescent="0.35">
      <c r="A488" t="s">
        <v>1577</v>
      </c>
      <c r="B488" t="s">
        <v>1578</v>
      </c>
      <c r="C488" s="2">
        <v>32994</v>
      </c>
      <c r="D488" s="3">
        <v>34.69315068493151</v>
      </c>
      <c r="E488" s="3" t="s">
        <v>64</v>
      </c>
      <c r="F488" s="3" t="s">
        <v>14</v>
      </c>
      <c r="G488" t="s">
        <v>1579</v>
      </c>
      <c r="H488" t="s">
        <v>497</v>
      </c>
      <c r="I488" t="s">
        <v>13</v>
      </c>
      <c r="J488" t="s">
        <v>13</v>
      </c>
      <c r="K488" s="17">
        <v>9901753.0299999993</v>
      </c>
      <c r="L488" s="17">
        <v>2706671.64</v>
      </c>
      <c r="M488" s="10">
        <f t="shared" si="101"/>
        <v>0.27335277216058784</v>
      </c>
      <c r="N488" s="17">
        <v>417133.93</v>
      </c>
      <c r="O488" s="17">
        <v>0</v>
      </c>
      <c r="P488" s="17">
        <v>0</v>
      </c>
      <c r="Q488" s="17">
        <f t="shared" si="109"/>
        <v>417133.93</v>
      </c>
      <c r="R488" s="10">
        <f t="shared" si="110"/>
        <v>0.15411323776237593</v>
      </c>
      <c r="S488" s="9">
        <f t="shared" si="102"/>
        <v>1</v>
      </c>
      <c r="T488" s="17">
        <f t="shared" si="103"/>
        <v>324800.5968</v>
      </c>
      <c r="U488" s="17">
        <f t="shared" si="111"/>
        <v>-92333.333199999994</v>
      </c>
      <c r="V488" s="17" t="str">
        <f t="shared" si="112"/>
        <v>N</v>
      </c>
      <c r="W488" s="17">
        <f t="shared" si="104"/>
        <v>693122.7121</v>
      </c>
      <c r="X488" s="17">
        <f t="shared" si="105"/>
        <v>189467.01480000003</v>
      </c>
      <c r="Y488" s="17">
        <f t="shared" si="106"/>
        <v>34104.062664000005</v>
      </c>
      <c r="Z488" s="17">
        <f t="shared" si="113"/>
        <v>358904.65946400003</v>
      </c>
      <c r="AA488" s="17">
        <f t="shared" si="114"/>
        <v>-58229.270535999967</v>
      </c>
      <c r="AB488" s="17">
        <f t="shared" si="107"/>
        <v>1183437.5955484232</v>
      </c>
      <c r="AC488" s="17">
        <f t="shared" si="108"/>
        <v>323495.94742222206</v>
      </c>
      <c r="AD488" s="17">
        <v>18550980.010000002</v>
      </c>
      <c r="AE488" s="17">
        <v>3404147.22</v>
      </c>
      <c r="AF488" s="17">
        <v>20257196.539999999</v>
      </c>
      <c r="AG488" s="17">
        <v>3552295.7</v>
      </c>
      <c r="AH488" s="17">
        <v>10711819.289999999</v>
      </c>
      <c r="AI488">
        <v>92.44</v>
      </c>
      <c r="AJ488">
        <v>0</v>
      </c>
      <c r="AK488" s="1">
        <v>20000</v>
      </c>
      <c r="AL488" s="1">
        <v>0</v>
      </c>
    </row>
    <row r="489" spans="1:38" x14ac:dyDescent="0.35">
      <c r="A489" t="s">
        <v>1580</v>
      </c>
      <c r="B489" t="s">
        <v>1581</v>
      </c>
      <c r="C489" s="2">
        <v>35905</v>
      </c>
      <c r="D489" s="3">
        <v>26.717808219178082</v>
      </c>
      <c r="E489" s="3" t="s">
        <v>64</v>
      </c>
      <c r="F489" s="3" t="s">
        <v>14</v>
      </c>
      <c r="G489" t="s">
        <v>1582</v>
      </c>
      <c r="H489" t="s">
        <v>146</v>
      </c>
      <c r="I489" t="s">
        <v>13</v>
      </c>
      <c r="J489" t="s">
        <v>13</v>
      </c>
      <c r="K489" s="17">
        <v>4460434.68</v>
      </c>
      <c r="L489" s="17">
        <v>844797.49</v>
      </c>
      <c r="M489" s="26">
        <f t="shared" si="101"/>
        <v>0.18939801849087948</v>
      </c>
      <c r="N489" s="17">
        <v>61666.31</v>
      </c>
      <c r="O489" s="17">
        <v>0</v>
      </c>
      <c r="P489" s="17">
        <v>0</v>
      </c>
      <c r="Q489" s="17">
        <f t="shared" si="109"/>
        <v>61666.31</v>
      </c>
      <c r="R489" s="10">
        <f t="shared" si="110"/>
        <v>7.2995375495256268E-2</v>
      </c>
      <c r="S489" s="9">
        <f t="shared" si="102"/>
        <v>0.75</v>
      </c>
      <c r="T489" s="17">
        <f t="shared" si="103"/>
        <v>76031.774099999995</v>
      </c>
      <c r="U489" s="17">
        <f t="shared" si="111"/>
        <v>14365.464099999997</v>
      </c>
      <c r="V489" s="17" t="str">
        <f t="shared" si="112"/>
        <v>Y</v>
      </c>
      <c r="W489" s="17">
        <f t="shared" si="104"/>
        <v>312230.4276</v>
      </c>
      <c r="X489" s="17">
        <f t="shared" si="105"/>
        <v>59135.824300000007</v>
      </c>
      <c r="Y489" s="17">
        <f t="shared" si="106"/>
        <v>7983.3362805000006</v>
      </c>
      <c r="Z489" s="17">
        <f t="shared" si="113"/>
        <v>84015.110380500002</v>
      </c>
      <c r="AA489" s="17">
        <f t="shared" si="114"/>
        <v>22348.800380500004</v>
      </c>
      <c r="AB489" s="17">
        <f t="shared" si="107"/>
        <v>0</v>
      </c>
      <c r="AC489" s="17">
        <f t="shared" si="108"/>
        <v>0</v>
      </c>
      <c r="AD489" s="17">
        <v>4384592.29</v>
      </c>
      <c r="AE489" s="17">
        <v>888686.11</v>
      </c>
      <c r="AF489" s="17">
        <v>4825375.24</v>
      </c>
      <c r="AG489" s="17">
        <v>1028073.81</v>
      </c>
      <c r="AH489" s="17">
        <v>5328289.7</v>
      </c>
      <c r="AI489">
        <v>83.71</v>
      </c>
      <c r="AJ489">
        <v>0</v>
      </c>
      <c r="AK489" s="1">
        <v>20000</v>
      </c>
      <c r="AL489" s="1">
        <v>0</v>
      </c>
    </row>
    <row r="490" spans="1:38" x14ac:dyDescent="0.35">
      <c r="A490" t="s">
        <v>1583</v>
      </c>
      <c r="B490" t="s">
        <v>1584</v>
      </c>
      <c r="C490" s="2">
        <v>39231</v>
      </c>
      <c r="D490" s="3">
        <v>17.605479452054794</v>
      </c>
      <c r="E490" s="3" t="s">
        <v>64</v>
      </c>
      <c r="F490" s="3" t="s">
        <v>14</v>
      </c>
      <c r="G490" t="s">
        <v>1585</v>
      </c>
      <c r="H490" t="s">
        <v>230</v>
      </c>
      <c r="I490" t="s">
        <v>13</v>
      </c>
      <c r="J490" t="s">
        <v>13</v>
      </c>
      <c r="K490" s="17">
        <v>18732722.329999998</v>
      </c>
      <c r="L490" s="17">
        <v>2781514.37</v>
      </c>
      <c r="M490" s="26">
        <f t="shared" si="101"/>
        <v>0.14848425770692564</v>
      </c>
      <c r="N490" s="17">
        <v>245943.04000000001</v>
      </c>
      <c r="O490" s="17">
        <v>0</v>
      </c>
      <c r="P490" s="17">
        <v>0</v>
      </c>
      <c r="Q490" s="17">
        <f t="shared" si="109"/>
        <v>245943.04000000001</v>
      </c>
      <c r="R490" s="10">
        <f t="shared" si="110"/>
        <v>8.8420553441181757E-2</v>
      </c>
      <c r="S490" s="9">
        <f t="shared" si="102"/>
        <v>0.75</v>
      </c>
      <c r="T490" s="17">
        <f t="shared" si="103"/>
        <v>250336.29330000002</v>
      </c>
      <c r="U490" s="17">
        <f t="shared" si="111"/>
        <v>4393.2533000000112</v>
      </c>
      <c r="V490" s="17" t="str">
        <f t="shared" si="112"/>
        <v>Y</v>
      </c>
      <c r="W490" s="17">
        <f t="shared" si="104"/>
        <v>1311290.5630999999</v>
      </c>
      <c r="X490" s="17">
        <f t="shared" si="105"/>
        <v>194706.00590000002</v>
      </c>
      <c r="Y490" s="17">
        <f t="shared" si="106"/>
        <v>26285.310796500002</v>
      </c>
      <c r="Z490" s="17">
        <f t="shared" si="113"/>
        <v>276621.60409650003</v>
      </c>
      <c r="AA490" s="17">
        <f t="shared" si="114"/>
        <v>30678.56409650002</v>
      </c>
      <c r="AB490" s="17">
        <f t="shared" si="107"/>
        <v>0</v>
      </c>
      <c r="AC490" s="17">
        <f t="shared" si="108"/>
        <v>0</v>
      </c>
      <c r="AD490" s="17">
        <v>13720364.65</v>
      </c>
      <c r="AE490" s="17">
        <v>1350084.86</v>
      </c>
      <c r="AF490" s="17">
        <v>12925155.18</v>
      </c>
      <c r="AG490" s="17">
        <v>1474430.15</v>
      </c>
      <c r="AH490" s="17">
        <v>15933449.289999999</v>
      </c>
      <c r="AI490">
        <v>117.57</v>
      </c>
      <c r="AJ490">
        <v>200</v>
      </c>
      <c r="AK490" s="1">
        <v>20000</v>
      </c>
      <c r="AL490" s="1">
        <v>40000</v>
      </c>
    </row>
    <row r="491" spans="1:38" x14ac:dyDescent="0.35">
      <c r="A491" t="s">
        <v>1586</v>
      </c>
      <c r="B491" t="s">
        <v>1587</v>
      </c>
      <c r="C491" s="2">
        <v>37914</v>
      </c>
      <c r="D491" s="3">
        <v>21.213698630136985</v>
      </c>
      <c r="E491" s="3" t="s">
        <v>64</v>
      </c>
      <c r="F491" s="3" t="s">
        <v>14</v>
      </c>
      <c r="G491" t="s">
        <v>1588</v>
      </c>
      <c r="H491" t="s">
        <v>89</v>
      </c>
      <c r="I491" t="s">
        <v>13</v>
      </c>
      <c r="J491" t="s">
        <v>13</v>
      </c>
      <c r="K491" s="17">
        <v>8541241.3000000007</v>
      </c>
      <c r="L491" s="17">
        <v>2199882.3099999996</v>
      </c>
      <c r="M491" s="10">
        <f t="shared" si="101"/>
        <v>0.25756002350618518</v>
      </c>
      <c r="N491" s="17">
        <v>297271.20999999996</v>
      </c>
      <c r="O491" s="17">
        <v>0</v>
      </c>
      <c r="P491" s="17">
        <v>4188.3074820750044</v>
      </c>
      <c r="Q491" s="17">
        <f t="shared" si="109"/>
        <v>293082.90251792496</v>
      </c>
      <c r="R491" s="10">
        <f t="shared" si="110"/>
        <v>0.13322662816354253</v>
      </c>
      <c r="S491" s="9">
        <f t="shared" si="102"/>
        <v>1</v>
      </c>
      <c r="T491" s="17">
        <f t="shared" si="103"/>
        <v>263985.87719999993</v>
      </c>
      <c r="U491" s="17">
        <f t="shared" si="111"/>
        <v>-29097.025317925029</v>
      </c>
      <c r="V491" s="17" t="str">
        <f t="shared" si="112"/>
        <v>N</v>
      </c>
      <c r="W491" s="17">
        <f t="shared" si="104"/>
        <v>597886.89100000006</v>
      </c>
      <c r="X491" s="17">
        <f t="shared" si="105"/>
        <v>153991.7617</v>
      </c>
      <c r="Y491" s="17">
        <f t="shared" si="106"/>
        <v>27718.517105999999</v>
      </c>
      <c r="Z491" s="17">
        <f t="shared" si="113"/>
        <v>291704.39430599991</v>
      </c>
      <c r="AA491" s="17">
        <f t="shared" si="114"/>
        <v>-5566.8156940000481</v>
      </c>
      <c r="AB491" s="17">
        <f t="shared" si="107"/>
        <v>120075.90865440783</v>
      </c>
      <c r="AC491" s="17">
        <f t="shared" si="108"/>
        <v>30926.753855555824</v>
      </c>
      <c r="AD491" s="17">
        <v>7264783.1900000004</v>
      </c>
      <c r="AE491" s="17">
        <v>1792691.92</v>
      </c>
      <c r="AF491" s="17">
        <v>8418046.25</v>
      </c>
      <c r="AG491" s="17">
        <v>2098698.87</v>
      </c>
      <c r="AH491" s="17">
        <v>8956245.6799999997</v>
      </c>
      <c r="AI491">
        <v>95.37</v>
      </c>
      <c r="AJ491">
        <v>0</v>
      </c>
      <c r="AK491" s="1">
        <v>20000</v>
      </c>
      <c r="AL491" s="1">
        <v>0</v>
      </c>
    </row>
    <row r="492" spans="1:38" x14ac:dyDescent="0.35">
      <c r="A492" t="s">
        <v>1589</v>
      </c>
      <c r="B492" t="s">
        <v>1590</v>
      </c>
      <c r="C492" s="2">
        <v>40861</v>
      </c>
      <c r="D492" s="3">
        <v>13.139726027397261</v>
      </c>
      <c r="E492" s="3" t="s">
        <v>64</v>
      </c>
      <c r="F492" s="3" t="s">
        <v>14</v>
      </c>
      <c r="G492" t="s">
        <v>1591</v>
      </c>
      <c r="H492" t="s">
        <v>112</v>
      </c>
      <c r="I492" t="s">
        <v>13</v>
      </c>
      <c r="J492" t="s">
        <v>13</v>
      </c>
      <c r="K492" s="17">
        <v>8317088.5899999999</v>
      </c>
      <c r="L492" s="17">
        <v>1989941.8899999997</v>
      </c>
      <c r="M492" s="10">
        <f t="shared" si="101"/>
        <v>0.23925943176709624</v>
      </c>
      <c r="N492" s="17">
        <v>246274.05000000002</v>
      </c>
      <c r="O492" s="17">
        <v>0</v>
      </c>
      <c r="P492" s="17">
        <v>1888.963933424995</v>
      </c>
      <c r="Q492" s="17">
        <f t="shared" si="109"/>
        <v>244385.08606657502</v>
      </c>
      <c r="R492" s="10">
        <f t="shared" si="110"/>
        <v>0.12281016209301221</v>
      </c>
      <c r="S492" s="9">
        <f t="shared" si="102"/>
        <v>0.75</v>
      </c>
      <c r="T492" s="17">
        <f t="shared" si="103"/>
        <v>179094.77009999997</v>
      </c>
      <c r="U492" s="17">
        <f t="shared" si="111"/>
        <v>-65290.315966575057</v>
      </c>
      <c r="V492" s="17" t="str">
        <f t="shared" si="112"/>
        <v>N</v>
      </c>
      <c r="W492" s="17">
        <f t="shared" si="104"/>
        <v>582196.20130000007</v>
      </c>
      <c r="X492" s="17">
        <f t="shared" si="105"/>
        <v>139295.93229999999</v>
      </c>
      <c r="Y492" s="17">
        <f t="shared" si="106"/>
        <v>18804.950860499997</v>
      </c>
      <c r="Z492" s="17">
        <f t="shared" si="113"/>
        <v>197899.72096049995</v>
      </c>
      <c r="AA492" s="17">
        <f t="shared" si="114"/>
        <v>-48374.329039500066</v>
      </c>
      <c r="AB492" s="17">
        <f t="shared" si="107"/>
        <v>1123242.1244871733</v>
      </c>
      <c r="AC492" s="17">
        <f t="shared" si="108"/>
        <v>268746.27244166704</v>
      </c>
      <c r="AD492" s="17">
        <v>7863414.6500000004</v>
      </c>
      <c r="AE492" s="17">
        <v>1775389.55</v>
      </c>
      <c r="AF492" s="17">
        <v>7013737.3200000003</v>
      </c>
      <c r="AG492" s="17">
        <v>1661741.66</v>
      </c>
      <c r="AH492" s="17">
        <v>7315465.21</v>
      </c>
      <c r="AI492">
        <v>113.69</v>
      </c>
      <c r="AJ492">
        <v>190.18</v>
      </c>
      <c r="AK492" s="1">
        <v>20000</v>
      </c>
      <c r="AL492" s="1">
        <v>38035</v>
      </c>
    </row>
    <row r="493" spans="1:38" x14ac:dyDescent="0.35">
      <c r="A493" t="s">
        <v>1592</v>
      </c>
      <c r="B493" t="s">
        <v>1593</v>
      </c>
      <c r="C493" s="2">
        <v>43040</v>
      </c>
      <c r="D493" s="3">
        <v>7.1698630136986301</v>
      </c>
      <c r="E493" s="3" t="s">
        <v>64</v>
      </c>
      <c r="F493" s="3" t="s">
        <v>14</v>
      </c>
      <c r="G493" t="s">
        <v>1594</v>
      </c>
      <c r="H493" t="s">
        <v>146</v>
      </c>
      <c r="I493" t="s">
        <v>13</v>
      </c>
      <c r="J493" t="s">
        <v>13</v>
      </c>
      <c r="K493" s="17">
        <v>7322136.5899999999</v>
      </c>
      <c r="L493" s="17">
        <v>1629347.23</v>
      </c>
      <c r="M493" s="10">
        <f t="shared" si="101"/>
        <v>0.22252346838561229</v>
      </c>
      <c r="N493" s="17">
        <v>199632.23</v>
      </c>
      <c r="O493" s="17">
        <v>0</v>
      </c>
      <c r="P493" s="17">
        <v>0</v>
      </c>
      <c r="Q493" s="17">
        <f t="shared" si="109"/>
        <v>199632.23</v>
      </c>
      <c r="R493" s="10">
        <f t="shared" si="110"/>
        <v>0.12252282774617662</v>
      </c>
      <c r="S493" s="9">
        <f t="shared" si="102"/>
        <v>0.75</v>
      </c>
      <c r="T493" s="17">
        <f t="shared" si="103"/>
        <v>146641.25069999998</v>
      </c>
      <c r="U493" s="17">
        <f t="shared" si="111"/>
        <v>-52990.979300000035</v>
      </c>
      <c r="V493" s="17" t="str">
        <f t="shared" si="112"/>
        <v>N</v>
      </c>
      <c r="W493" s="17">
        <f t="shared" si="104"/>
        <v>512549.56130000006</v>
      </c>
      <c r="X493" s="17">
        <f t="shared" si="105"/>
        <v>114054.30610000002</v>
      </c>
      <c r="Y493" s="17">
        <f t="shared" si="106"/>
        <v>15397.331323500001</v>
      </c>
      <c r="Z493" s="17">
        <f t="shared" si="113"/>
        <v>162038.58202349997</v>
      </c>
      <c r="AA493" s="17">
        <f t="shared" si="114"/>
        <v>-37593.64797650004</v>
      </c>
      <c r="AB493" s="17">
        <f t="shared" si="107"/>
        <v>938568.86819470651</v>
      </c>
      <c r="AC493" s="17">
        <f t="shared" si="108"/>
        <v>208853.59986944468</v>
      </c>
      <c r="AD493" s="17">
        <v>7514224.46</v>
      </c>
      <c r="AE493" s="17">
        <v>1419883.48</v>
      </c>
      <c r="AF493" s="17">
        <v>7351086.3499999996</v>
      </c>
      <c r="AG493" s="17">
        <v>1500285.5</v>
      </c>
      <c r="AH493" s="17">
        <v>7754577.4699999997</v>
      </c>
      <c r="AI493">
        <v>94.42</v>
      </c>
      <c r="AJ493">
        <v>0</v>
      </c>
      <c r="AK493" s="1">
        <v>20000</v>
      </c>
      <c r="AL493" s="1">
        <v>0</v>
      </c>
    </row>
    <row r="494" spans="1:38" x14ac:dyDescent="0.35">
      <c r="A494" t="s">
        <v>1595</v>
      </c>
      <c r="B494" t="s">
        <v>1596</v>
      </c>
      <c r="C494" s="2">
        <v>40286</v>
      </c>
      <c r="D494" s="3">
        <v>14.715068493150685</v>
      </c>
      <c r="E494" s="3" t="s">
        <v>64</v>
      </c>
      <c r="F494" s="3" t="s">
        <v>14</v>
      </c>
      <c r="G494" t="s">
        <v>1597</v>
      </c>
      <c r="H494" t="s">
        <v>104</v>
      </c>
      <c r="I494" t="s">
        <v>13</v>
      </c>
      <c r="J494" t="s">
        <v>13</v>
      </c>
      <c r="K494" s="17">
        <v>5190881.71</v>
      </c>
      <c r="L494" s="17">
        <v>1599610.3900000001</v>
      </c>
      <c r="M494" s="10">
        <f t="shared" si="101"/>
        <v>0.30815774262750445</v>
      </c>
      <c r="N494" s="17">
        <v>222800.19</v>
      </c>
      <c r="O494" s="17">
        <v>0</v>
      </c>
      <c r="P494" s="17">
        <v>0</v>
      </c>
      <c r="Q494" s="17">
        <f t="shared" si="109"/>
        <v>222800.19</v>
      </c>
      <c r="R494" s="10">
        <f t="shared" si="110"/>
        <v>0.13928403528311664</v>
      </c>
      <c r="S494" s="9">
        <f t="shared" si="102"/>
        <v>1.2</v>
      </c>
      <c r="T494" s="17">
        <f t="shared" si="103"/>
        <v>230343.89616000003</v>
      </c>
      <c r="U494" s="17">
        <f t="shared" si="111"/>
        <v>7543.7061600000306</v>
      </c>
      <c r="V494" s="17" t="str">
        <f t="shared" si="112"/>
        <v>Y</v>
      </c>
      <c r="W494" s="17">
        <f t="shared" si="104"/>
        <v>363361.71970000002</v>
      </c>
      <c r="X494" s="17">
        <f t="shared" si="105"/>
        <v>111972.72730000001</v>
      </c>
      <c r="Y494" s="17">
        <f t="shared" si="106"/>
        <v>24186.109096800003</v>
      </c>
      <c r="Z494" s="17">
        <f t="shared" si="113"/>
        <v>254530.00525680004</v>
      </c>
      <c r="AA494" s="17">
        <f t="shared" si="114"/>
        <v>31729.815256800037</v>
      </c>
      <c r="AB494" s="17">
        <f t="shared" si="107"/>
        <v>0</v>
      </c>
      <c r="AC494" s="17">
        <f t="shared" si="108"/>
        <v>0</v>
      </c>
      <c r="AD494" s="17">
        <v>4675071.88</v>
      </c>
      <c r="AE494" s="17">
        <v>1114219.43</v>
      </c>
      <c r="AF494" s="17">
        <v>4631132.5199999996</v>
      </c>
      <c r="AG494" s="17">
        <v>1293398.1000000001</v>
      </c>
      <c r="AH494" s="17">
        <v>5391655.5199999996</v>
      </c>
      <c r="AI494">
        <v>96.28</v>
      </c>
      <c r="AJ494">
        <v>0</v>
      </c>
      <c r="AK494" s="1">
        <v>20000</v>
      </c>
      <c r="AL494" s="1">
        <v>0</v>
      </c>
    </row>
    <row r="495" spans="1:38" x14ac:dyDescent="0.35">
      <c r="A495" t="s">
        <v>1598</v>
      </c>
      <c r="B495" t="s">
        <v>1599</v>
      </c>
      <c r="C495" s="2">
        <v>43770</v>
      </c>
      <c r="D495" s="3">
        <v>5.1698630136986301</v>
      </c>
      <c r="E495" s="3" t="s">
        <v>64</v>
      </c>
      <c r="F495" s="3" t="s">
        <v>14</v>
      </c>
      <c r="G495" t="s">
        <v>1600</v>
      </c>
      <c r="H495" t="s">
        <v>116</v>
      </c>
      <c r="I495" t="s">
        <v>13</v>
      </c>
      <c r="J495" t="s">
        <v>13</v>
      </c>
      <c r="K495" s="17">
        <v>2815974.79</v>
      </c>
      <c r="L495" s="17">
        <v>649382.32000000007</v>
      </c>
      <c r="M495" s="26">
        <f t="shared" si="101"/>
        <v>0.23060658153122177</v>
      </c>
      <c r="N495" s="17">
        <v>58534.320000000007</v>
      </c>
      <c r="O495" s="17">
        <v>0</v>
      </c>
      <c r="P495" s="17">
        <v>-1.4551915228366852E-10</v>
      </c>
      <c r="Q495" s="17">
        <f t="shared" si="109"/>
        <v>58534.320000000153</v>
      </c>
      <c r="R495" s="10">
        <f t="shared" si="110"/>
        <v>9.0138456495089281E-2</v>
      </c>
      <c r="S495" s="9">
        <f t="shared" si="102"/>
        <v>0.75</v>
      </c>
      <c r="T495" s="17">
        <f t="shared" si="103"/>
        <v>58444.408800000005</v>
      </c>
      <c r="U495" s="17">
        <f t="shared" si="111"/>
        <v>-89.911200000147801</v>
      </c>
      <c r="V495" s="17" t="str">
        <f t="shared" si="112"/>
        <v>N</v>
      </c>
      <c r="W495" s="17">
        <f t="shared" si="104"/>
        <v>197118.23530000003</v>
      </c>
      <c r="X495" s="17">
        <f t="shared" si="105"/>
        <v>45456.762400000014</v>
      </c>
      <c r="Y495" s="17">
        <f t="shared" si="106"/>
        <v>6136.662924000002</v>
      </c>
      <c r="Z495" s="17">
        <f t="shared" si="113"/>
        <v>64581.071724000009</v>
      </c>
      <c r="AA495" s="17">
        <f t="shared" si="114"/>
        <v>6046.7517240000016</v>
      </c>
      <c r="AB495" s="17">
        <f t="shared" si="107"/>
        <v>0</v>
      </c>
      <c r="AC495" s="17">
        <f t="shared" si="108"/>
        <v>0</v>
      </c>
      <c r="AD495" s="17">
        <v>3714709.28</v>
      </c>
      <c r="AE495" s="17">
        <v>916126.28</v>
      </c>
      <c r="AF495" s="17">
        <v>4722136.16</v>
      </c>
      <c r="AG495" s="17">
        <v>1038803.63</v>
      </c>
      <c r="AH495" s="17">
        <v>4367991.55</v>
      </c>
      <c r="AI495">
        <v>64.47</v>
      </c>
      <c r="AJ495">
        <v>0</v>
      </c>
      <c r="AK495" s="1">
        <v>20000</v>
      </c>
      <c r="AL495" s="1">
        <v>0</v>
      </c>
    </row>
    <row r="496" spans="1:38" x14ac:dyDescent="0.35">
      <c r="A496" t="s">
        <v>1601</v>
      </c>
      <c r="B496" t="s">
        <v>1602</v>
      </c>
      <c r="C496" s="2">
        <v>39959</v>
      </c>
      <c r="D496" s="3">
        <v>15.610958904109589</v>
      </c>
      <c r="E496" s="3" t="s">
        <v>64</v>
      </c>
      <c r="F496" s="3" t="s">
        <v>14</v>
      </c>
      <c r="G496" t="s">
        <v>1603</v>
      </c>
      <c r="H496" t="s">
        <v>454</v>
      </c>
      <c r="I496" t="s">
        <v>13</v>
      </c>
      <c r="J496" t="s">
        <v>13</v>
      </c>
      <c r="K496" s="17">
        <v>4268205.99</v>
      </c>
      <c r="L496" s="17">
        <v>1155758.1599999999</v>
      </c>
      <c r="M496" s="10">
        <f t="shared" si="101"/>
        <v>0.2707831259100032</v>
      </c>
      <c r="N496" s="17">
        <v>141269.97999999998</v>
      </c>
      <c r="O496" s="17">
        <v>0</v>
      </c>
      <c r="P496" s="17">
        <v>0</v>
      </c>
      <c r="Q496" s="17">
        <f t="shared" si="109"/>
        <v>141269.97999999998</v>
      </c>
      <c r="R496" s="10">
        <f t="shared" si="110"/>
        <v>0.12223143637592833</v>
      </c>
      <c r="S496" s="9">
        <f t="shared" si="102"/>
        <v>1</v>
      </c>
      <c r="T496" s="17">
        <f t="shared" si="103"/>
        <v>138690.97919999997</v>
      </c>
      <c r="U496" s="17">
        <f t="shared" si="111"/>
        <v>-2579.0008000000089</v>
      </c>
      <c r="V496" s="17" t="str">
        <f t="shared" si="112"/>
        <v>N</v>
      </c>
      <c r="W496" s="17">
        <f t="shared" si="104"/>
        <v>298774.41930000007</v>
      </c>
      <c r="X496" s="17">
        <f t="shared" si="105"/>
        <v>80903.071200000006</v>
      </c>
      <c r="Y496" s="17">
        <f t="shared" si="106"/>
        <v>14562.552816000001</v>
      </c>
      <c r="Z496" s="17">
        <f t="shared" si="113"/>
        <v>153253.53201599998</v>
      </c>
      <c r="AA496" s="17">
        <f t="shared" si="114"/>
        <v>11983.552016000001</v>
      </c>
      <c r="AB496" s="17">
        <f t="shared" si="107"/>
        <v>0</v>
      </c>
      <c r="AC496" s="17">
        <f t="shared" si="108"/>
        <v>0</v>
      </c>
      <c r="AD496" s="17">
        <v>4458665.2300000004</v>
      </c>
      <c r="AE496" s="17">
        <v>1124449.32</v>
      </c>
      <c r="AF496" s="17">
        <v>4369112.4000000004</v>
      </c>
      <c r="AG496" s="17">
        <v>1121144.1299999999</v>
      </c>
      <c r="AH496" s="17">
        <v>4513316.12</v>
      </c>
      <c r="AI496">
        <v>94.57</v>
      </c>
      <c r="AJ496">
        <v>0</v>
      </c>
      <c r="AK496" s="1">
        <v>20000</v>
      </c>
      <c r="AL496" s="1">
        <v>0</v>
      </c>
    </row>
    <row r="497" spans="1:38" x14ac:dyDescent="0.35">
      <c r="A497" t="s">
        <v>1604</v>
      </c>
      <c r="B497" t="s">
        <v>1605</v>
      </c>
      <c r="C497" s="2">
        <v>34918</v>
      </c>
      <c r="D497" s="3">
        <v>29.421917808219177</v>
      </c>
      <c r="E497" s="3" t="s">
        <v>64</v>
      </c>
      <c r="F497" s="3" t="s">
        <v>14</v>
      </c>
      <c r="G497" t="s">
        <v>1606</v>
      </c>
      <c r="H497" t="s">
        <v>493</v>
      </c>
      <c r="I497" t="s">
        <v>13</v>
      </c>
      <c r="J497" t="s">
        <v>13</v>
      </c>
      <c r="K497" s="17">
        <v>4560690.87</v>
      </c>
      <c r="L497" s="17">
        <v>1192997.3999999999</v>
      </c>
      <c r="M497" s="10">
        <f t="shared" si="101"/>
        <v>0.26158260535645556</v>
      </c>
      <c r="N497" s="17">
        <v>159297.51</v>
      </c>
      <c r="O497" s="17">
        <v>0</v>
      </c>
      <c r="P497" s="17">
        <v>0</v>
      </c>
      <c r="Q497" s="17">
        <f t="shared" si="109"/>
        <v>159297.51</v>
      </c>
      <c r="R497" s="10">
        <f t="shared" si="110"/>
        <v>0.13352712252348581</v>
      </c>
      <c r="S497" s="9">
        <f t="shared" si="102"/>
        <v>1</v>
      </c>
      <c r="T497" s="17">
        <f t="shared" si="103"/>
        <v>143159.68799999999</v>
      </c>
      <c r="U497" s="17">
        <f t="shared" si="111"/>
        <v>-16137.822000000015</v>
      </c>
      <c r="V497" s="17" t="str">
        <f t="shared" si="112"/>
        <v>N</v>
      </c>
      <c r="W497" s="17">
        <f t="shared" si="104"/>
        <v>319248.36090000003</v>
      </c>
      <c r="X497" s="17">
        <f t="shared" si="105"/>
        <v>83509.817999999999</v>
      </c>
      <c r="Y497" s="17">
        <f t="shared" si="106"/>
        <v>15031.767239999999</v>
      </c>
      <c r="Z497" s="17">
        <f t="shared" si="113"/>
        <v>158191.45523999998</v>
      </c>
      <c r="AA497" s="17">
        <f t="shared" si="114"/>
        <v>-1106.0547600000282</v>
      </c>
      <c r="AB497" s="17">
        <f t="shared" si="107"/>
        <v>23490.662379073128</v>
      </c>
      <c r="AC497" s="17">
        <f t="shared" si="108"/>
        <v>6144.7486666668237</v>
      </c>
      <c r="AD497" s="17">
        <v>4312163.76</v>
      </c>
      <c r="AE497" s="17">
        <v>933048.13</v>
      </c>
      <c r="AF497" s="17">
        <v>4021226.3</v>
      </c>
      <c r="AG497" s="17">
        <v>1095176.3899999999</v>
      </c>
      <c r="AH497" s="17">
        <v>4478688.09</v>
      </c>
      <c r="AI497">
        <v>101.83</v>
      </c>
      <c r="AJ497">
        <v>109.15</v>
      </c>
      <c r="AK497" s="1">
        <v>20000</v>
      </c>
      <c r="AL497" s="1">
        <v>21830</v>
      </c>
    </row>
    <row r="498" spans="1:38" x14ac:dyDescent="0.35">
      <c r="A498" t="s">
        <v>1607</v>
      </c>
      <c r="B498" t="s">
        <v>1608</v>
      </c>
      <c r="C498" s="2">
        <v>38103</v>
      </c>
      <c r="D498" s="3">
        <v>20.695890410958903</v>
      </c>
      <c r="E498" s="3" t="s">
        <v>64</v>
      </c>
      <c r="F498" s="3" t="s">
        <v>14</v>
      </c>
      <c r="G498" t="s">
        <v>1609</v>
      </c>
      <c r="H498" t="s">
        <v>1610</v>
      </c>
      <c r="I498" t="s">
        <v>13</v>
      </c>
      <c r="J498" t="s">
        <v>13</v>
      </c>
      <c r="K498" s="17">
        <v>8273443.0099999998</v>
      </c>
      <c r="L498" s="17">
        <v>1822834.86</v>
      </c>
      <c r="M498" s="10">
        <f t="shared" si="101"/>
        <v>0.220323613494015</v>
      </c>
      <c r="N498" s="17">
        <v>200091.28000000003</v>
      </c>
      <c r="O498" s="17">
        <v>0</v>
      </c>
      <c r="P498" s="17">
        <v>0</v>
      </c>
      <c r="Q498" s="17">
        <f t="shared" si="109"/>
        <v>200091.28000000003</v>
      </c>
      <c r="R498" s="10">
        <f t="shared" si="110"/>
        <v>0.10976928540855314</v>
      </c>
      <c r="S498" s="9">
        <f t="shared" si="102"/>
        <v>0.75</v>
      </c>
      <c r="T498" s="17">
        <f t="shared" si="103"/>
        <v>164055.13740000001</v>
      </c>
      <c r="U498" s="17">
        <f t="shared" si="111"/>
        <v>-36036.142600000021</v>
      </c>
      <c r="V498" s="17" t="str">
        <f t="shared" si="112"/>
        <v>N</v>
      </c>
      <c r="W498" s="17">
        <f t="shared" si="104"/>
        <v>579141.01069999998</v>
      </c>
      <c r="X498" s="17">
        <f t="shared" si="105"/>
        <v>127598.4402</v>
      </c>
      <c r="Y498" s="17">
        <f t="shared" si="106"/>
        <v>17225.789427</v>
      </c>
      <c r="Z498" s="17">
        <f t="shared" si="113"/>
        <v>181280.92682700002</v>
      </c>
      <c r="AA498" s="17">
        <f t="shared" si="114"/>
        <v>-18810.35317300001</v>
      </c>
      <c r="AB498" s="17">
        <f t="shared" si="107"/>
        <v>474311.22073105001</v>
      </c>
      <c r="AC498" s="17">
        <f t="shared" si="108"/>
        <v>104501.96207222229</v>
      </c>
      <c r="AD498" s="17">
        <v>15799246.470000001</v>
      </c>
      <c r="AE498" s="17">
        <v>3045249.75</v>
      </c>
      <c r="AF498" s="17">
        <v>10973186.939999999</v>
      </c>
      <c r="AG498" s="17">
        <v>2216887.0499999998</v>
      </c>
      <c r="AH498" s="17">
        <v>11714233.109999999</v>
      </c>
      <c r="AI498">
        <v>70.63</v>
      </c>
      <c r="AJ498">
        <v>0</v>
      </c>
      <c r="AK498" s="1">
        <v>20000</v>
      </c>
      <c r="AL498" s="1">
        <v>0</v>
      </c>
    </row>
    <row r="499" spans="1:38" x14ac:dyDescent="0.35">
      <c r="A499" t="s">
        <v>1611</v>
      </c>
      <c r="B499" t="s">
        <v>1612</v>
      </c>
      <c r="C499" s="2">
        <v>39135</v>
      </c>
      <c r="D499" s="3">
        <v>17.86849315068493</v>
      </c>
      <c r="E499" s="3" t="s">
        <v>64</v>
      </c>
      <c r="F499" s="3" t="s">
        <v>14</v>
      </c>
      <c r="G499" t="s">
        <v>1613</v>
      </c>
      <c r="H499" t="s">
        <v>497</v>
      </c>
      <c r="I499" t="s">
        <v>13</v>
      </c>
      <c r="J499" t="s">
        <v>13</v>
      </c>
      <c r="K499" s="17">
        <v>5994027.2699999996</v>
      </c>
      <c r="L499" s="17">
        <v>1459239.88</v>
      </c>
      <c r="M499" s="10">
        <f t="shared" si="101"/>
        <v>0.24344898918019103</v>
      </c>
      <c r="N499" s="17">
        <v>188283.81</v>
      </c>
      <c r="O499" s="17">
        <v>0</v>
      </c>
      <c r="P499" s="17">
        <v>2029.2596431500133</v>
      </c>
      <c r="Q499" s="17">
        <f t="shared" si="109"/>
        <v>186254.55035684997</v>
      </c>
      <c r="R499" s="10">
        <f t="shared" si="110"/>
        <v>0.12763806205519135</v>
      </c>
      <c r="S499" s="9">
        <f t="shared" si="102"/>
        <v>1</v>
      </c>
      <c r="T499" s="17">
        <f t="shared" si="103"/>
        <v>175108.78559999997</v>
      </c>
      <c r="U499" s="17">
        <f t="shared" si="111"/>
        <v>-11145.764756849996</v>
      </c>
      <c r="V499" s="17" t="str">
        <f t="shared" si="112"/>
        <v>N</v>
      </c>
      <c r="W499" s="17">
        <f t="shared" si="104"/>
        <v>419581.90889999998</v>
      </c>
      <c r="X499" s="17">
        <f t="shared" si="105"/>
        <v>102146.7916</v>
      </c>
      <c r="Y499" s="17">
        <f t="shared" si="106"/>
        <v>18386.422488</v>
      </c>
      <c r="Z499" s="17">
        <f t="shared" si="113"/>
        <v>193495.20808799998</v>
      </c>
      <c r="AA499" s="17">
        <f t="shared" si="114"/>
        <v>5211.3980879999872</v>
      </c>
      <c r="AB499" s="17">
        <f t="shared" si="107"/>
        <v>0</v>
      </c>
      <c r="AC499" s="17">
        <f t="shared" si="108"/>
        <v>0</v>
      </c>
      <c r="AD499" s="17">
        <v>6801708.6299999999</v>
      </c>
      <c r="AE499" s="17">
        <v>1660073.17</v>
      </c>
      <c r="AF499" s="17">
        <v>6967783.3600000003</v>
      </c>
      <c r="AG499" s="17">
        <v>1866874.89</v>
      </c>
      <c r="AH499" s="17">
        <v>8029440.3499999996</v>
      </c>
      <c r="AI499">
        <v>74.650000000000006</v>
      </c>
      <c r="AJ499">
        <v>0</v>
      </c>
      <c r="AK499" s="1">
        <v>20000</v>
      </c>
      <c r="AL499" s="1">
        <v>0</v>
      </c>
    </row>
    <row r="500" spans="1:38" x14ac:dyDescent="0.35">
      <c r="A500" t="s">
        <v>1614</v>
      </c>
      <c r="B500" t="s">
        <v>1615</v>
      </c>
      <c r="C500" s="2">
        <v>40804</v>
      </c>
      <c r="D500" s="3">
        <v>13.295890410958904</v>
      </c>
      <c r="E500" s="3" t="s">
        <v>64</v>
      </c>
      <c r="F500" s="3" t="s">
        <v>14</v>
      </c>
      <c r="G500" t="s">
        <v>1616</v>
      </c>
      <c r="H500" t="s">
        <v>192</v>
      </c>
      <c r="I500" t="s">
        <v>13</v>
      </c>
      <c r="J500" t="s">
        <v>13</v>
      </c>
      <c r="K500" s="17">
        <v>5367365.0199999996</v>
      </c>
      <c r="L500" s="17">
        <v>1697305.1500000001</v>
      </c>
      <c r="M500" s="10">
        <f t="shared" si="101"/>
        <v>0.31622689041558799</v>
      </c>
      <c r="N500" s="17">
        <v>259668.94999999998</v>
      </c>
      <c r="O500" s="17">
        <v>0</v>
      </c>
      <c r="P500" s="17">
        <v>0</v>
      </c>
      <c r="Q500" s="17">
        <f t="shared" si="109"/>
        <v>259668.94999999998</v>
      </c>
      <c r="R500" s="10">
        <f t="shared" si="110"/>
        <v>0.15298896017607674</v>
      </c>
      <c r="S500" s="9">
        <f t="shared" si="102"/>
        <v>1.2</v>
      </c>
      <c r="T500" s="17">
        <f t="shared" si="103"/>
        <v>244411.94160000002</v>
      </c>
      <c r="U500" s="17">
        <f t="shared" si="111"/>
        <v>-15257.008399999962</v>
      </c>
      <c r="V500" s="17" t="str">
        <f t="shared" si="112"/>
        <v>N</v>
      </c>
      <c r="W500" s="17">
        <f t="shared" si="104"/>
        <v>375715.5514</v>
      </c>
      <c r="X500" s="17">
        <f t="shared" si="105"/>
        <v>118811.36050000001</v>
      </c>
      <c r="Y500" s="17">
        <f t="shared" si="106"/>
        <v>25663.253868</v>
      </c>
      <c r="Z500" s="17">
        <f t="shared" si="113"/>
        <v>270075.19546800002</v>
      </c>
      <c r="AA500" s="17">
        <f t="shared" si="114"/>
        <v>10406.245468000037</v>
      </c>
      <c r="AB500" s="17">
        <f t="shared" si="107"/>
        <v>0</v>
      </c>
      <c r="AC500" s="17">
        <f t="shared" si="108"/>
        <v>0</v>
      </c>
      <c r="AD500" s="17">
        <v>3545401.68</v>
      </c>
      <c r="AE500" s="17">
        <v>1063535.82</v>
      </c>
      <c r="AF500" s="17">
        <v>4586552.08</v>
      </c>
      <c r="AG500" s="17">
        <v>1435117.83</v>
      </c>
      <c r="AH500" s="17">
        <v>4816115.0999999996</v>
      </c>
      <c r="AI500">
        <v>111.45</v>
      </c>
      <c r="AJ500">
        <v>173.38</v>
      </c>
      <c r="AK500" s="1">
        <v>20000</v>
      </c>
      <c r="AL500" s="1">
        <v>34675</v>
      </c>
    </row>
    <row r="501" spans="1:38" x14ac:dyDescent="0.35">
      <c r="A501" t="s">
        <v>1617</v>
      </c>
      <c r="B501" t="s">
        <v>1618</v>
      </c>
      <c r="C501" s="2">
        <v>40405</v>
      </c>
      <c r="D501" s="3">
        <v>14.389041095890411</v>
      </c>
      <c r="E501" s="3" t="s">
        <v>64</v>
      </c>
      <c r="F501" s="3" t="s">
        <v>14</v>
      </c>
      <c r="G501" t="s">
        <v>1619</v>
      </c>
      <c r="H501" t="s">
        <v>73</v>
      </c>
      <c r="I501" t="s">
        <v>13</v>
      </c>
      <c r="J501" t="s">
        <v>13</v>
      </c>
      <c r="K501" s="17">
        <v>3193027.7</v>
      </c>
      <c r="L501" s="17">
        <v>1037258.5100000001</v>
      </c>
      <c r="M501" s="10">
        <f t="shared" si="101"/>
        <v>0.32485108412933594</v>
      </c>
      <c r="N501" s="17">
        <v>139953.34</v>
      </c>
      <c r="O501" s="17">
        <v>0</v>
      </c>
      <c r="P501" s="17">
        <v>0</v>
      </c>
      <c r="Q501" s="17">
        <f t="shared" si="109"/>
        <v>139953.34</v>
      </c>
      <c r="R501" s="10">
        <f t="shared" si="110"/>
        <v>0.13492619115749649</v>
      </c>
      <c r="S501" s="9">
        <f t="shared" si="102"/>
        <v>1.2</v>
      </c>
      <c r="T501" s="17">
        <f t="shared" si="103"/>
        <v>149365.22544000001</v>
      </c>
      <c r="U501" s="17">
        <f t="shared" si="111"/>
        <v>9411.8854400000127</v>
      </c>
      <c r="V501" s="17" t="str">
        <f t="shared" si="112"/>
        <v>Y</v>
      </c>
      <c r="W501" s="17">
        <f t="shared" si="104"/>
        <v>223511.93900000004</v>
      </c>
      <c r="X501" s="17">
        <f t="shared" si="105"/>
        <v>72608.09570000002</v>
      </c>
      <c r="Y501" s="17">
        <f t="shared" si="106"/>
        <v>15683.348671200001</v>
      </c>
      <c r="Z501" s="17">
        <f t="shared" si="113"/>
        <v>165048.5741112</v>
      </c>
      <c r="AA501" s="17">
        <f t="shared" si="114"/>
        <v>25095.234111199999</v>
      </c>
      <c r="AB501" s="17">
        <f t="shared" si="107"/>
        <v>0</v>
      </c>
      <c r="AC501" s="17">
        <f t="shared" si="108"/>
        <v>0</v>
      </c>
      <c r="AD501" s="17">
        <v>3419667.69</v>
      </c>
      <c r="AE501" s="17">
        <v>1020360.27</v>
      </c>
      <c r="AF501" s="17">
        <v>3272594.61</v>
      </c>
      <c r="AG501" s="17">
        <v>1015756.59</v>
      </c>
      <c r="AH501" s="17">
        <v>3501922.67</v>
      </c>
      <c r="AI501">
        <v>91.18</v>
      </c>
      <c r="AJ501">
        <v>0</v>
      </c>
      <c r="AK501" s="1">
        <v>20000</v>
      </c>
      <c r="AL501" s="1">
        <v>0</v>
      </c>
    </row>
    <row r="502" spans="1:38" x14ac:dyDescent="0.35">
      <c r="A502" t="s">
        <v>1620</v>
      </c>
      <c r="B502" t="s">
        <v>1621</v>
      </c>
      <c r="C502" s="2">
        <v>43654</v>
      </c>
      <c r="D502" s="3">
        <v>5.4876712328767123</v>
      </c>
      <c r="E502" s="3" t="s">
        <v>64</v>
      </c>
      <c r="F502" s="3" t="s">
        <v>14</v>
      </c>
      <c r="G502" t="s">
        <v>1622</v>
      </c>
      <c r="H502" t="s">
        <v>428</v>
      </c>
      <c r="I502" t="s">
        <v>13</v>
      </c>
      <c r="J502" t="s">
        <v>13</v>
      </c>
      <c r="K502" s="17">
        <v>3245178.38</v>
      </c>
      <c r="L502" s="17">
        <v>961717.77999999991</v>
      </c>
      <c r="M502" s="10">
        <f t="shared" si="101"/>
        <v>0.29635282483300657</v>
      </c>
      <c r="N502" s="17">
        <v>127184.57</v>
      </c>
      <c r="O502" s="17">
        <v>0</v>
      </c>
      <c r="P502" s="17">
        <v>0</v>
      </c>
      <c r="Q502" s="17">
        <f t="shared" si="109"/>
        <v>127184.57</v>
      </c>
      <c r="R502" s="10">
        <f t="shared" si="110"/>
        <v>0.13224728984422021</v>
      </c>
      <c r="S502" s="9">
        <f t="shared" si="102"/>
        <v>1.2</v>
      </c>
      <c r="T502" s="17">
        <f t="shared" si="103"/>
        <v>138487.36031999998</v>
      </c>
      <c r="U502" s="17">
        <f t="shared" si="111"/>
        <v>11302.790319999971</v>
      </c>
      <c r="V502" s="17" t="str">
        <f t="shared" si="112"/>
        <v>Y</v>
      </c>
      <c r="W502" s="17">
        <f t="shared" si="104"/>
        <v>227162.4866</v>
      </c>
      <c r="X502" s="17">
        <f t="shared" si="105"/>
        <v>67320.244600000005</v>
      </c>
      <c r="Y502" s="17">
        <f t="shared" si="106"/>
        <v>14541.172833600001</v>
      </c>
      <c r="Z502" s="17">
        <f t="shared" si="113"/>
        <v>153028.53315359997</v>
      </c>
      <c r="AA502" s="17">
        <f t="shared" si="114"/>
        <v>25843.963153599965</v>
      </c>
      <c r="AB502" s="17">
        <f t="shared" si="107"/>
        <v>0</v>
      </c>
      <c r="AC502" s="17">
        <f t="shared" si="108"/>
        <v>0</v>
      </c>
      <c r="AD502" s="17">
        <v>2705928.44</v>
      </c>
      <c r="AE502" s="17">
        <v>786118.6</v>
      </c>
      <c r="AF502" s="17">
        <v>3001177.34</v>
      </c>
      <c r="AG502" s="17">
        <v>982965.61</v>
      </c>
      <c r="AH502" s="17">
        <v>3440980.84</v>
      </c>
      <c r="AI502">
        <v>94.31</v>
      </c>
      <c r="AJ502">
        <v>0</v>
      </c>
      <c r="AK502" s="1">
        <v>20000</v>
      </c>
      <c r="AL502" s="1">
        <v>0</v>
      </c>
    </row>
    <row r="503" spans="1:38" x14ac:dyDescent="0.35">
      <c r="A503" t="s">
        <v>1623</v>
      </c>
      <c r="B503" t="s">
        <v>1624</v>
      </c>
      <c r="C503" s="2">
        <v>43347</v>
      </c>
      <c r="D503" s="3">
        <v>6.3287671232876717</v>
      </c>
      <c r="E503" s="3" t="s">
        <v>64</v>
      </c>
      <c r="F503" s="3" t="s">
        <v>14</v>
      </c>
      <c r="G503" t="s">
        <v>1625</v>
      </c>
      <c r="H503" t="s">
        <v>132</v>
      </c>
      <c r="I503" t="s">
        <v>13</v>
      </c>
      <c r="J503" t="s">
        <v>13</v>
      </c>
      <c r="K503" s="17">
        <v>7188707.7599999998</v>
      </c>
      <c r="L503" s="17">
        <v>1621939.7500000002</v>
      </c>
      <c r="M503" s="10">
        <f t="shared" si="101"/>
        <v>0.22562326973770322</v>
      </c>
      <c r="N503" s="17">
        <v>184827.16</v>
      </c>
      <c r="O503" s="17">
        <v>0</v>
      </c>
      <c r="P503" s="17">
        <v>0</v>
      </c>
      <c r="Q503" s="17">
        <f t="shared" si="109"/>
        <v>184827.16</v>
      </c>
      <c r="R503" s="10">
        <f t="shared" si="110"/>
        <v>0.11395439318877287</v>
      </c>
      <c r="S503" s="9">
        <f t="shared" si="102"/>
        <v>0.75</v>
      </c>
      <c r="T503" s="17">
        <f t="shared" si="103"/>
        <v>145974.57750000001</v>
      </c>
      <c r="U503" s="17">
        <f t="shared" si="111"/>
        <v>-38852.58249999999</v>
      </c>
      <c r="V503" s="17" t="str">
        <f t="shared" si="112"/>
        <v>N</v>
      </c>
      <c r="W503" s="17">
        <f t="shared" si="104"/>
        <v>503209.54320000001</v>
      </c>
      <c r="X503" s="17">
        <f t="shared" si="105"/>
        <v>113535.78250000003</v>
      </c>
      <c r="Y503" s="17">
        <f t="shared" si="106"/>
        <v>15327.330637500003</v>
      </c>
      <c r="Z503" s="17">
        <f t="shared" si="113"/>
        <v>161301.90813750002</v>
      </c>
      <c r="AA503" s="17">
        <f t="shared" si="114"/>
        <v>-23525.251862499979</v>
      </c>
      <c r="AB503" s="17">
        <f t="shared" si="107"/>
        <v>579265.79927901505</v>
      </c>
      <c r="AC503" s="17">
        <f t="shared" si="108"/>
        <v>130695.84368055545</v>
      </c>
      <c r="AD503" s="17">
        <v>7131184.0700000003</v>
      </c>
      <c r="AE503" s="17">
        <v>1286730.24</v>
      </c>
      <c r="AF503" s="17">
        <v>5449225.9199999999</v>
      </c>
      <c r="AG503" s="17">
        <v>1190531.19</v>
      </c>
      <c r="AH503" s="17">
        <v>5923306.4199999999</v>
      </c>
      <c r="AI503">
        <v>121.36</v>
      </c>
      <c r="AJ503">
        <v>200</v>
      </c>
      <c r="AK503" s="1">
        <v>20000</v>
      </c>
      <c r="AL503" s="1">
        <v>40000</v>
      </c>
    </row>
    <row r="504" spans="1:38" x14ac:dyDescent="0.35">
      <c r="A504" t="s">
        <v>1626</v>
      </c>
      <c r="B504" t="s">
        <v>1627</v>
      </c>
      <c r="C504" s="2">
        <v>39160</v>
      </c>
      <c r="D504" s="3">
        <v>17.8</v>
      </c>
      <c r="E504" s="3" t="s">
        <v>64</v>
      </c>
      <c r="F504" s="3" t="s">
        <v>14</v>
      </c>
      <c r="G504" t="s">
        <v>1628</v>
      </c>
      <c r="H504" t="s">
        <v>565</v>
      </c>
      <c r="I504" t="s">
        <v>13</v>
      </c>
      <c r="J504" t="s">
        <v>13</v>
      </c>
      <c r="K504" s="17">
        <v>7866457.8700000001</v>
      </c>
      <c r="L504" s="17">
        <v>2063783.7000000002</v>
      </c>
      <c r="M504" s="10">
        <f t="shared" si="101"/>
        <v>0.26235234893592585</v>
      </c>
      <c r="N504" s="17">
        <v>286110.87</v>
      </c>
      <c r="O504" s="17">
        <v>0</v>
      </c>
      <c r="P504" s="17">
        <v>-17.183182499999475</v>
      </c>
      <c r="Q504" s="17">
        <f t="shared" si="109"/>
        <v>286128.05318250001</v>
      </c>
      <c r="R504" s="10">
        <f t="shared" si="110"/>
        <v>0.13864246198983934</v>
      </c>
      <c r="S504" s="9">
        <f t="shared" si="102"/>
        <v>1</v>
      </c>
      <c r="T504" s="17">
        <f t="shared" si="103"/>
        <v>247654.04400000002</v>
      </c>
      <c r="U504" s="17">
        <f t="shared" si="111"/>
        <v>-38474.009182499984</v>
      </c>
      <c r="V504" s="17" t="str">
        <f t="shared" si="112"/>
        <v>N</v>
      </c>
      <c r="W504" s="17">
        <f t="shared" si="104"/>
        <v>550652.05090000003</v>
      </c>
      <c r="X504" s="17">
        <f t="shared" si="105"/>
        <v>144464.859</v>
      </c>
      <c r="Y504" s="17">
        <f t="shared" si="106"/>
        <v>26003.674619999998</v>
      </c>
      <c r="Z504" s="17">
        <f t="shared" si="113"/>
        <v>273657.71862</v>
      </c>
      <c r="AA504" s="17">
        <f t="shared" si="114"/>
        <v>-12453.151379999996</v>
      </c>
      <c r="AB504" s="17">
        <f t="shared" si="107"/>
        <v>263707.08939308993</v>
      </c>
      <c r="AC504" s="17">
        <f t="shared" si="108"/>
        <v>69184.174333333314</v>
      </c>
      <c r="AD504" s="17">
        <v>8964551.5899999999</v>
      </c>
      <c r="AE504" s="17">
        <v>2111478.65</v>
      </c>
      <c r="AF504" s="17">
        <v>8670739.2400000002</v>
      </c>
      <c r="AG504" s="17">
        <v>2070090.2</v>
      </c>
      <c r="AH504" s="17">
        <v>8306114.3799999999</v>
      </c>
      <c r="AI504">
        <v>94.71</v>
      </c>
      <c r="AJ504">
        <v>0</v>
      </c>
      <c r="AK504" s="1">
        <v>20000</v>
      </c>
      <c r="AL504" s="1">
        <v>0</v>
      </c>
    </row>
    <row r="505" spans="1:38" x14ac:dyDescent="0.35">
      <c r="A505" t="s">
        <v>1629</v>
      </c>
      <c r="B505" t="s">
        <v>1630</v>
      </c>
      <c r="C505" s="2">
        <v>39888</v>
      </c>
      <c r="D505" s="3">
        <v>15.805479452054794</v>
      </c>
      <c r="E505" s="3" t="s">
        <v>64</v>
      </c>
      <c r="F505" s="3" t="s">
        <v>14</v>
      </c>
      <c r="G505" t="s">
        <v>1631</v>
      </c>
      <c r="H505" t="s">
        <v>116</v>
      </c>
      <c r="I505" t="s">
        <v>13</v>
      </c>
      <c r="J505" t="s">
        <v>13</v>
      </c>
      <c r="K505" s="17">
        <v>6921375.2400000002</v>
      </c>
      <c r="L505" s="17">
        <v>1651418.89</v>
      </c>
      <c r="M505" s="10">
        <f t="shared" si="101"/>
        <v>0.23859693091860165</v>
      </c>
      <c r="N505" s="17">
        <v>206350.70999999996</v>
      </c>
      <c r="O505" s="17">
        <v>0</v>
      </c>
      <c r="P505" s="17">
        <v>0</v>
      </c>
      <c r="Q505" s="17">
        <f t="shared" si="109"/>
        <v>206350.70999999996</v>
      </c>
      <c r="R505" s="10">
        <f t="shared" si="110"/>
        <v>0.12495358461110977</v>
      </c>
      <c r="S505" s="9">
        <f t="shared" si="102"/>
        <v>0.75</v>
      </c>
      <c r="T505" s="17">
        <f t="shared" si="103"/>
        <v>148627.70009999999</v>
      </c>
      <c r="U505" s="17">
        <f t="shared" si="111"/>
        <v>-57723.009899999975</v>
      </c>
      <c r="V505" s="17" t="str">
        <f t="shared" si="112"/>
        <v>N</v>
      </c>
      <c r="W505" s="17">
        <f t="shared" si="104"/>
        <v>484496.26680000004</v>
      </c>
      <c r="X505" s="17">
        <f t="shared" si="105"/>
        <v>115599.3223</v>
      </c>
      <c r="Y505" s="17">
        <f t="shared" si="106"/>
        <v>15605.908510499999</v>
      </c>
      <c r="Z505" s="17">
        <f t="shared" si="113"/>
        <v>164233.6086105</v>
      </c>
      <c r="AA505" s="17">
        <f t="shared" si="114"/>
        <v>-42117.101389499963</v>
      </c>
      <c r="AB505" s="17">
        <f t="shared" si="107"/>
        <v>980665.99476988963</v>
      </c>
      <c r="AC505" s="17">
        <f t="shared" si="108"/>
        <v>233983.89660833313</v>
      </c>
      <c r="AD505" s="17">
        <v>6067129.2199999997</v>
      </c>
      <c r="AE505" s="17">
        <v>1575856.97</v>
      </c>
      <c r="AF505" s="17">
        <v>5314580.16</v>
      </c>
      <c r="AG505" s="17">
        <v>1346977</v>
      </c>
      <c r="AH505" s="17">
        <v>7916799.9000000004</v>
      </c>
      <c r="AI505">
        <v>87.43</v>
      </c>
      <c r="AJ505">
        <v>0</v>
      </c>
      <c r="AK505" s="1">
        <v>20000</v>
      </c>
      <c r="AL505" s="1">
        <v>0</v>
      </c>
    </row>
    <row r="506" spans="1:38" x14ac:dyDescent="0.35">
      <c r="A506" t="s">
        <v>1632</v>
      </c>
      <c r="B506" t="s">
        <v>1633</v>
      </c>
      <c r="C506" s="2">
        <v>42583</v>
      </c>
      <c r="D506" s="3">
        <v>8.4219178082191775</v>
      </c>
      <c r="E506" s="3" t="s">
        <v>64</v>
      </c>
      <c r="F506" s="3" t="s">
        <v>14</v>
      </c>
      <c r="G506" t="s">
        <v>1634</v>
      </c>
      <c r="H506" t="s">
        <v>164</v>
      </c>
      <c r="I506" t="s">
        <v>13</v>
      </c>
      <c r="J506" t="s">
        <v>13</v>
      </c>
      <c r="K506" s="17">
        <v>4560283.8600000003</v>
      </c>
      <c r="L506" s="17">
        <v>1404908.89</v>
      </c>
      <c r="M506" s="10">
        <f t="shared" si="101"/>
        <v>0.30807487716345794</v>
      </c>
      <c r="N506" s="17">
        <v>203010.51999999996</v>
      </c>
      <c r="O506" s="17">
        <v>0</v>
      </c>
      <c r="P506" s="17">
        <v>0</v>
      </c>
      <c r="Q506" s="17">
        <f t="shared" si="109"/>
        <v>203010.51999999996</v>
      </c>
      <c r="R506" s="10">
        <f t="shared" si="110"/>
        <v>0.14450084375222366</v>
      </c>
      <c r="S506" s="9">
        <f t="shared" si="102"/>
        <v>1.2</v>
      </c>
      <c r="T506" s="17">
        <f t="shared" si="103"/>
        <v>202306.88015999997</v>
      </c>
      <c r="U506" s="17">
        <f t="shared" si="111"/>
        <v>-703.63983999998891</v>
      </c>
      <c r="V506" s="17" t="str">
        <f t="shared" si="112"/>
        <v>N</v>
      </c>
      <c r="W506" s="17">
        <f t="shared" si="104"/>
        <v>319219.87020000006</v>
      </c>
      <c r="X506" s="17">
        <f t="shared" si="105"/>
        <v>98343.622300000003</v>
      </c>
      <c r="Y506" s="17">
        <f t="shared" si="106"/>
        <v>21242.222416799999</v>
      </c>
      <c r="Z506" s="17">
        <f t="shared" si="113"/>
        <v>223549.10257679998</v>
      </c>
      <c r="AA506" s="17">
        <f t="shared" si="114"/>
        <v>20538.582576800021</v>
      </c>
      <c r="AB506" s="17">
        <f t="shared" si="107"/>
        <v>0</v>
      </c>
      <c r="AC506" s="17">
        <f t="shared" si="108"/>
        <v>0</v>
      </c>
      <c r="AD506" s="17">
        <v>4351710.72</v>
      </c>
      <c r="AE506" s="17">
        <v>1218525.3600000001</v>
      </c>
      <c r="AF506" s="17">
        <v>4473791.84</v>
      </c>
      <c r="AG506" s="17">
        <v>1337770.74</v>
      </c>
      <c r="AH506" s="17">
        <v>4871105.18</v>
      </c>
      <c r="AI506">
        <v>93.62</v>
      </c>
      <c r="AJ506">
        <v>0</v>
      </c>
      <c r="AK506" s="1">
        <v>20000</v>
      </c>
      <c r="AL506" s="1">
        <v>0</v>
      </c>
    </row>
    <row r="507" spans="1:38" x14ac:dyDescent="0.35">
      <c r="A507" t="s">
        <v>1635</v>
      </c>
      <c r="B507" t="s">
        <v>1636</v>
      </c>
      <c r="C507" s="2">
        <v>38908</v>
      </c>
      <c r="D507" s="3">
        <v>18.490410958904111</v>
      </c>
      <c r="E507" s="3" t="s">
        <v>64</v>
      </c>
      <c r="F507" s="3" t="s">
        <v>14</v>
      </c>
      <c r="G507" t="s">
        <v>1637</v>
      </c>
      <c r="H507" t="s">
        <v>81</v>
      </c>
      <c r="I507" t="s">
        <v>13</v>
      </c>
      <c r="J507" t="s">
        <v>13</v>
      </c>
      <c r="K507" s="17">
        <v>5254305.9400000004</v>
      </c>
      <c r="L507" s="17">
        <v>1661691.7499999998</v>
      </c>
      <c r="M507" s="10">
        <f t="shared" si="101"/>
        <v>0.31625332993076527</v>
      </c>
      <c r="N507" s="17">
        <v>254255.99000000002</v>
      </c>
      <c r="O507" s="17">
        <v>0</v>
      </c>
      <c r="P507" s="17">
        <v>7225.0108273124933</v>
      </c>
      <c r="Q507" s="17">
        <f t="shared" si="109"/>
        <v>247030.97917268751</v>
      </c>
      <c r="R507" s="10">
        <f t="shared" si="110"/>
        <v>0.1486623371468791</v>
      </c>
      <c r="S507" s="9">
        <f t="shared" si="102"/>
        <v>1.2</v>
      </c>
      <c r="T507" s="17">
        <f t="shared" si="103"/>
        <v>239283.61199999994</v>
      </c>
      <c r="U507" s="17">
        <f t="shared" si="111"/>
        <v>-7747.3671726875764</v>
      </c>
      <c r="V507" s="17" t="str">
        <f t="shared" si="112"/>
        <v>N</v>
      </c>
      <c r="W507" s="17">
        <f t="shared" si="104"/>
        <v>367801.41580000008</v>
      </c>
      <c r="X507" s="17">
        <f t="shared" si="105"/>
        <v>116318.4225</v>
      </c>
      <c r="Y507" s="17">
        <f t="shared" si="106"/>
        <v>25124.779259999996</v>
      </c>
      <c r="Z507" s="17">
        <f t="shared" si="113"/>
        <v>264408.39125999995</v>
      </c>
      <c r="AA507" s="17">
        <f t="shared" si="114"/>
        <v>10152.401259999926</v>
      </c>
      <c r="AB507" s="17">
        <f t="shared" si="107"/>
        <v>0</v>
      </c>
      <c r="AC507" s="17">
        <f t="shared" si="108"/>
        <v>0</v>
      </c>
      <c r="AD507" s="17">
        <v>5660992.2300000004</v>
      </c>
      <c r="AE507" s="17">
        <v>1454962.09</v>
      </c>
      <c r="AF507" s="17">
        <v>5496699.4900000002</v>
      </c>
      <c r="AG507" s="17">
        <v>1566774.76</v>
      </c>
      <c r="AH507" s="17">
        <v>5598645.7800000003</v>
      </c>
      <c r="AI507">
        <v>93.85</v>
      </c>
      <c r="AJ507">
        <v>0</v>
      </c>
      <c r="AK507" s="1">
        <v>20000</v>
      </c>
      <c r="AL507" s="1">
        <v>0</v>
      </c>
    </row>
    <row r="508" spans="1:38" x14ac:dyDescent="0.35">
      <c r="A508" t="s">
        <v>1638</v>
      </c>
      <c r="B508" t="s">
        <v>1639</v>
      </c>
      <c r="C508" s="2">
        <v>42772</v>
      </c>
      <c r="D508" s="3">
        <v>7.904109589041096</v>
      </c>
      <c r="E508" s="3" t="s">
        <v>64</v>
      </c>
      <c r="F508" s="3" t="s">
        <v>14</v>
      </c>
      <c r="G508" t="s">
        <v>1640</v>
      </c>
      <c r="H508" t="s">
        <v>290</v>
      </c>
      <c r="I508" t="s">
        <v>13</v>
      </c>
      <c r="J508" t="s">
        <v>13</v>
      </c>
      <c r="K508" s="17">
        <v>4199057.3899999997</v>
      </c>
      <c r="L508" s="17">
        <v>922946.06</v>
      </c>
      <c r="M508" s="26">
        <f t="shared" si="101"/>
        <v>0.21979839146709071</v>
      </c>
      <c r="N508" s="17">
        <v>84485.690000000017</v>
      </c>
      <c r="O508" s="17">
        <v>0</v>
      </c>
      <c r="P508" s="17">
        <v>0</v>
      </c>
      <c r="Q508" s="17">
        <f t="shared" si="109"/>
        <v>84485.690000000017</v>
      </c>
      <c r="R508" s="10">
        <f t="shared" si="110"/>
        <v>9.1539141518194478E-2</v>
      </c>
      <c r="S508" s="9">
        <f t="shared" si="102"/>
        <v>0.75</v>
      </c>
      <c r="T508" s="17">
        <f t="shared" si="103"/>
        <v>83065.145399999994</v>
      </c>
      <c r="U508" s="17">
        <f t="shared" si="111"/>
        <v>-1420.5446000000229</v>
      </c>
      <c r="V508" s="17" t="str">
        <f t="shared" si="112"/>
        <v>N</v>
      </c>
      <c r="W508" s="17">
        <f t="shared" si="104"/>
        <v>293934.01730000001</v>
      </c>
      <c r="X508" s="17">
        <f t="shared" si="105"/>
        <v>64606.224200000011</v>
      </c>
      <c r="Y508" s="17">
        <f t="shared" si="106"/>
        <v>8721.8402670000014</v>
      </c>
      <c r="Z508" s="17">
        <f t="shared" si="113"/>
        <v>91786.985667000001</v>
      </c>
      <c r="AA508" s="17">
        <f t="shared" si="114"/>
        <v>7301.295666999984</v>
      </c>
      <c r="AB508" s="17">
        <f t="shared" si="107"/>
        <v>0</v>
      </c>
      <c r="AC508" s="17">
        <f t="shared" si="108"/>
        <v>0</v>
      </c>
      <c r="AD508" s="17">
        <v>4488885.24</v>
      </c>
      <c r="AE508" s="17">
        <v>1046401.03</v>
      </c>
      <c r="AF508" s="17">
        <v>3431385.5</v>
      </c>
      <c r="AG508" s="17">
        <v>765606.95</v>
      </c>
      <c r="AH508" s="17">
        <v>4606685.74</v>
      </c>
      <c r="AI508">
        <v>91.15</v>
      </c>
      <c r="AJ508">
        <v>0</v>
      </c>
      <c r="AK508" s="1">
        <v>20000</v>
      </c>
      <c r="AL508" s="1">
        <v>0</v>
      </c>
    </row>
    <row r="509" spans="1:38" x14ac:dyDescent="0.35">
      <c r="A509" t="s">
        <v>1641</v>
      </c>
      <c r="B509" t="s">
        <v>1642</v>
      </c>
      <c r="C509" s="2">
        <v>35582</v>
      </c>
      <c r="D509" s="3">
        <v>27.602739726027398</v>
      </c>
      <c r="E509" s="3" t="s">
        <v>64</v>
      </c>
      <c r="F509" s="3" t="s">
        <v>14</v>
      </c>
      <c r="G509" t="s">
        <v>1643</v>
      </c>
      <c r="H509" t="s">
        <v>175</v>
      </c>
      <c r="I509" t="s">
        <v>13</v>
      </c>
      <c r="J509" t="s">
        <v>13</v>
      </c>
      <c r="K509" s="17">
        <v>8566342.1099999994</v>
      </c>
      <c r="L509" s="17">
        <v>2080608.28</v>
      </c>
      <c r="M509" s="10">
        <f t="shared" si="101"/>
        <v>0.24288176368431311</v>
      </c>
      <c r="N509" s="17">
        <v>260692.11000000002</v>
      </c>
      <c r="O509" s="17">
        <v>0</v>
      </c>
      <c r="P509" s="17">
        <v>0</v>
      </c>
      <c r="Q509" s="17">
        <f t="shared" si="109"/>
        <v>260692.11000000002</v>
      </c>
      <c r="R509" s="10">
        <f t="shared" si="110"/>
        <v>0.12529610331071067</v>
      </c>
      <c r="S509" s="9">
        <f t="shared" si="102"/>
        <v>1</v>
      </c>
      <c r="T509" s="17">
        <f t="shared" si="103"/>
        <v>249672.99359999999</v>
      </c>
      <c r="U509" s="17">
        <f t="shared" si="111"/>
        <v>-11019.116400000028</v>
      </c>
      <c r="V509" s="17" t="str">
        <f t="shared" si="112"/>
        <v>N</v>
      </c>
      <c r="W509" s="17">
        <f t="shared" si="104"/>
        <v>599643.94770000002</v>
      </c>
      <c r="X509" s="17">
        <f t="shared" si="105"/>
        <v>145642.57960000003</v>
      </c>
      <c r="Y509" s="17">
        <f t="shared" si="106"/>
        <v>26215.664328000003</v>
      </c>
      <c r="Z509" s="17">
        <f t="shared" si="113"/>
        <v>275888.65792799997</v>
      </c>
      <c r="AA509" s="17">
        <f t="shared" si="114"/>
        <v>15196.547927999956</v>
      </c>
      <c r="AB509" s="17">
        <f t="shared" si="107"/>
        <v>0</v>
      </c>
      <c r="AC509" s="17">
        <f t="shared" si="108"/>
        <v>0</v>
      </c>
      <c r="AD509" s="17">
        <v>8671734.6199999992</v>
      </c>
      <c r="AE509" s="17">
        <v>1954109.15</v>
      </c>
      <c r="AF509" s="17">
        <v>8458420.9800000004</v>
      </c>
      <c r="AG509" s="17">
        <v>2098489.69</v>
      </c>
      <c r="AH509" s="17">
        <v>9040268.3599999994</v>
      </c>
      <c r="AI509">
        <v>94.76</v>
      </c>
      <c r="AJ509">
        <v>0</v>
      </c>
      <c r="AK509" s="1">
        <v>20000</v>
      </c>
      <c r="AL509" s="1">
        <v>0</v>
      </c>
    </row>
    <row r="510" spans="1:38" x14ac:dyDescent="0.35">
      <c r="A510" t="s">
        <v>1644</v>
      </c>
      <c r="B510" t="s">
        <v>1645</v>
      </c>
      <c r="C510" s="2">
        <v>40423</v>
      </c>
      <c r="D510" s="3">
        <v>14.33972602739726</v>
      </c>
      <c r="E510" s="3" t="s">
        <v>64</v>
      </c>
      <c r="F510" s="3" t="s">
        <v>14</v>
      </c>
      <c r="G510" t="s">
        <v>1646</v>
      </c>
      <c r="H510" t="s">
        <v>85</v>
      </c>
      <c r="I510" t="s">
        <v>13</v>
      </c>
      <c r="J510" t="s">
        <v>13</v>
      </c>
      <c r="K510" s="17">
        <v>2950048.82</v>
      </c>
      <c r="L510" s="17">
        <v>960811.00999999989</v>
      </c>
      <c r="M510" s="10">
        <f t="shared" si="101"/>
        <v>0.32569325751022654</v>
      </c>
      <c r="N510" s="17">
        <v>126712.17</v>
      </c>
      <c r="O510" s="17">
        <v>0</v>
      </c>
      <c r="P510" s="17">
        <v>0</v>
      </c>
      <c r="Q510" s="17">
        <f t="shared" si="109"/>
        <v>126712.17</v>
      </c>
      <c r="R510" s="10">
        <f t="shared" si="110"/>
        <v>0.13188043088723558</v>
      </c>
      <c r="S510" s="9">
        <f t="shared" si="102"/>
        <v>1.2</v>
      </c>
      <c r="T510" s="17">
        <f t="shared" si="103"/>
        <v>138356.78543999998</v>
      </c>
      <c r="U510" s="17">
        <f t="shared" si="111"/>
        <v>11644.61543999998</v>
      </c>
      <c r="V510" s="17" t="str">
        <f t="shared" si="112"/>
        <v>Y</v>
      </c>
      <c r="W510" s="17">
        <f t="shared" si="104"/>
        <v>206503.41740000001</v>
      </c>
      <c r="X510" s="17">
        <f t="shared" si="105"/>
        <v>67256.770699999994</v>
      </c>
      <c r="Y510" s="17">
        <f t="shared" si="106"/>
        <v>14527.462471199997</v>
      </c>
      <c r="Z510" s="17">
        <f t="shared" si="113"/>
        <v>152884.24791119999</v>
      </c>
      <c r="AA510" s="17">
        <f t="shared" si="114"/>
        <v>26172.077911199987</v>
      </c>
      <c r="AB510" s="17">
        <f t="shared" si="107"/>
        <v>0</v>
      </c>
      <c r="AC510" s="17">
        <f t="shared" si="108"/>
        <v>0</v>
      </c>
      <c r="AD510" s="17">
        <v>3580904.45</v>
      </c>
      <c r="AE510" s="17">
        <v>943249.57</v>
      </c>
      <c r="AF510" s="17">
        <v>2702290.52</v>
      </c>
      <c r="AG510" s="17">
        <v>841902.13</v>
      </c>
      <c r="AH510" s="17">
        <v>2786576.14</v>
      </c>
      <c r="AI510">
        <v>105.87</v>
      </c>
      <c r="AJ510">
        <v>131.53</v>
      </c>
      <c r="AK510" s="1">
        <v>20000</v>
      </c>
      <c r="AL510" s="1">
        <v>26305</v>
      </c>
    </row>
    <row r="511" spans="1:38" x14ac:dyDescent="0.35">
      <c r="A511" t="s">
        <v>1647</v>
      </c>
      <c r="B511" t="s">
        <v>1648</v>
      </c>
      <c r="C511" s="2">
        <v>40356</v>
      </c>
      <c r="D511" s="3">
        <v>14.523287671232877</v>
      </c>
      <c r="E511" s="3" t="s">
        <v>64</v>
      </c>
      <c r="F511" s="3" t="s">
        <v>14</v>
      </c>
      <c r="G511" t="s">
        <v>1649</v>
      </c>
      <c r="H511" t="s">
        <v>297</v>
      </c>
      <c r="I511" t="s">
        <v>13</v>
      </c>
      <c r="J511" t="s">
        <v>13</v>
      </c>
      <c r="K511" s="17">
        <v>7421039.1699999999</v>
      </c>
      <c r="L511" s="17">
        <v>1215474.0800000003</v>
      </c>
      <c r="M511" s="10">
        <f t="shared" si="101"/>
        <v>0.16378758448191835</v>
      </c>
      <c r="N511" s="17">
        <v>127154.26000000001</v>
      </c>
      <c r="O511" s="17">
        <v>0</v>
      </c>
      <c r="P511" s="17">
        <v>717.18635414999881</v>
      </c>
      <c r="Q511" s="17">
        <f t="shared" si="109"/>
        <v>126437.07364585</v>
      </c>
      <c r="R511" s="10">
        <f t="shared" si="110"/>
        <v>0.10402284649776322</v>
      </c>
      <c r="S511" s="9">
        <f t="shared" si="102"/>
        <v>0.75</v>
      </c>
      <c r="T511" s="17">
        <f t="shared" si="103"/>
        <v>109392.66720000003</v>
      </c>
      <c r="U511" s="17">
        <f t="shared" si="111"/>
        <v>-17044.406445849978</v>
      </c>
      <c r="V511" s="17" t="str">
        <f t="shared" si="112"/>
        <v>N</v>
      </c>
      <c r="W511" s="17">
        <f t="shared" si="104"/>
        <v>519472.74190000002</v>
      </c>
      <c r="X511" s="17">
        <f t="shared" si="105"/>
        <v>85083.185600000026</v>
      </c>
      <c r="Y511" s="17">
        <f t="shared" si="106"/>
        <v>11486.230056000004</v>
      </c>
      <c r="Z511" s="17">
        <f t="shared" si="113"/>
        <v>120878.89725600003</v>
      </c>
      <c r="AA511" s="17">
        <f t="shared" si="114"/>
        <v>-6275.3627439999836</v>
      </c>
      <c r="AB511" s="17">
        <f t="shared" si="107"/>
        <v>212855.73302660344</v>
      </c>
      <c r="AC511" s="17">
        <f t="shared" si="108"/>
        <v>34863.126355555469</v>
      </c>
      <c r="AD511" s="17">
        <v>5906734.3099999996</v>
      </c>
      <c r="AE511" s="17">
        <v>1251619.45</v>
      </c>
      <c r="AF511" s="17">
        <v>6205763.54</v>
      </c>
      <c r="AG511" s="17">
        <v>1441398.47</v>
      </c>
      <c r="AH511" s="17">
        <v>6602932.7800000003</v>
      </c>
      <c r="AI511">
        <v>112.39</v>
      </c>
      <c r="AJ511">
        <v>180.43</v>
      </c>
      <c r="AK511" s="1">
        <v>20000</v>
      </c>
      <c r="AL511" s="1">
        <v>36085</v>
      </c>
    </row>
    <row r="512" spans="1:38" x14ac:dyDescent="0.35">
      <c r="A512" t="s">
        <v>1650</v>
      </c>
      <c r="B512" t="s">
        <v>1651</v>
      </c>
      <c r="C512" s="2">
        <v>42681</v>
      </c>
      <c r="D512" s="3">
        <v>8.1534246575342468</v>
      </c>
      <c r="E512" s="3" t="s">
        <v>64</v>
      </c>
      <c r="F512" s="3" t="s">
        <v>14</v>
      </c>
      <c r="G512" t="s">
        <v>1652</v>
      </c>
      <c r="H512" t="s">
        <v>108</v>
      </c>
      <c r="I512" t="s">
        <v>13</v>
      </c>
      <c r="J512" t="s">
        <v>13</v>
      </c>
      <c r="K512" s="17">
        <v>5292729.87</v>
      </c>
      <c r="L512" s="17">
        <v>1241694.3400000001</v>
      </c>
      <c r="M512" s="10">
        <f t="shared" si="101"/>
        <v>0.23460376223583843</v>
      </c>
      <c r="N512" s="17">
        <v>131556.93</v>
      </c>
      <c r="O512" s="17">
        <v>0</v>
      </c>
      <c r="P512" s="17">
        <v>0</v>
      </c>
      <c r="Q512" s="17">
        <f t="shared" si="109"/>
        <v>131556.93</v>
      </c>
      <c r="R512" s="10">
        <f t="shared" si="110"/>
        <v>0.10594952860943216</v>
      </c>
      <c r="S512" s="9">
        <f t="shared" si="102"/>
        <v>0.75</v>
      </c>
      <c r="T512" s="17">
        <f t="shared" si="103"/>
        <v>111752.49060000002</v>
      </c>
      <c r="U512" s="17">
        <f t="shared" si="111"/>
        <v>-19804.439399999974</v>
      </c>
      <c r="V512" s="17" t="str">
        <f t="shared" si="112"/>
        <v>N</v>
      </c>
      <c r="W512" s="17">
        <f t="shared" si="104"/>
        <v>370491.09090000007</v>
      </c>
      <c r="X512" s="17">
        <f t="shared" si="105"/>
        <v>86918.603800000012</v>
      </c>
      <c r="Y512" s="17">
        <f t="shared" si="106"/>
        <v>11734.011513000001</v>
      </c>
      <c r="Z512" s="17">
        <f t="shared" si="113"/>
        <v>123486.50211300002</v>
      </c>
      <c r="AA512" s="17">
        <f t="shared" si="114"/>
        <v>-8070.4278869999689</v>
      </c>
      <c r="AB512" s="17">
        <f t="shared" si="107"/>
        <v>191112.49562256163</v>
      </c>
      <c r="AC512" s="17">
        <f t="shared" si="108"/>
        <v>44835.710483333161</v>
      </c>
      <c r="AD512" s="17">
        <v>4674237.1500000004</v>
      </c>
      <c r="AE512" s="17">
        <v>907625.37</v>
      </c>
      <c r="AF512" s="17">
        <v>5503384.0099999998</v>
      </c>
      <c r="AG512" s="17">
        <v>1228455.6499999999</v>
      </c>
      <c r="AH512" s="17">
        <v>5800493.0300000003</v>
      </c>
      <c r="AI512">
        <v>91.25</v>
      </c>
      <c r="AJ512">
        <v>0</v>
      </c>
      <c r="AK512" s="1">
        <v>20000</v>
      </c>
      <c r="AL512" s="1">
        <v>0</v>
      </c>
    </row>
    <row r="513" spans="1:38" x14ac:dyDescent="0.35">
      <c r="A513" t="s">
        <v>1653</v>
      </c>
      <c r="B513" t="s">
        <v>1654</v>
      </c>
      <c r="C513" s="2">
        <v>42132</v>
      </c>
      <c r="D513" s="3">
        <v>9.6575342465753433</v>
      </c>
      <c r="E513" s="3" t="s">
        <v>64</v>
      </c>
      <c r="F513" s="3" t="s">
        <v>14</v>
      </c>
      <c r="G513" t="s">
        <v>1655</v>
      </c>
      <c r="H513" t="s">
        <v>596</v>
      </c>
      <c r="I513" t="s">
        <v>13</v>
      </c>
      <c r="J513" t="s">
        <v>13</v>
      </c>
      <c r="K513" s="17">
        <v>3730311.26</v>
      </c>
      <c r="L513" s="17">
        <v>792205</v>
      </c>
      <c r="M513" s="26">
        <f t="shared" si="101"/>
        <v>0.21236967769815543</v>
      </c>
      <c r="N513" s="17">
        <v>66141.890000000014</v>
      </c>
      <c r="O513" s="17">
        <v>0</v>
      </c>
      <c r="P513" s="17">
        <v>0</v>
      </c>
      <c r="Q513" s="17">
        <f t="shared" si="109"/>
        <v>66141.890000000014</v>
      </c>
      <c r="R513" s="10">
        <f t="shared" si="110"/>
        <v>8.3490876730139316E-2</v>
      </c>
      <c r="S513" s="9">
        <f t="shared" si="102"/>
        <v>0.75</v>
      </c>
      <c r="T513" s="17">
        <f t="shared" si="103"/>
        <v>71298.45</v>
      </c>
      <c r="U513" s="17">
        <f t="shared" si="111"/>
        <v>5156.5599999999831</v>
      </c>
      <c r="V513" s="17" t="str">
        <f t="shared" si="112"/>
        <v>Y</v>
      </c>
      <c r="W513" s="17">
        <f t="shared" si="104"/>
        <v>261121.78820000001</v>
      </c>
      <c r="X513" s="17">
        <f t="shared" si="105"/>
        <v>55454.350000000006</v>
      </c>
      <c r="Y513" s="17">
        <f t="shared" si="106"/>
        <v>7486.3372500000005</v>
      </c>
      <c r="Z513" s="17">
        <f t="shared" si="113"/>
        <v>78784.787249999994</v>
      </c>
      <c r="AA513" s="17">
        <f t="shared" si="114"/>
        <v>12642.89724999998</v>
      </c>
      <c r="AB513" s="17">
        <f t="shared" si="107"/>
        <v>0</v>
      </c>
      <c r="AC513" s="17">
        <f t="shared" si="108"/>
        <v>0</v>
      </c>
      <c r="AD513" s="17">
        <v>4821910.83</v>
      </c>
      <c r="AE513" s="17">
        <v>995241.86</v>
      </c>
      <c r="AF513" s="17">
        <v>3644529.56</v>
      </c>
      <c r="AG513" s="17">
        <v>781052.53</v>
      </c>
      <c r="AH513" s="17">
        <v>3918276.27</v>
      </c>
      <c r="AI513">
        <v>95.2</v>
      </c>
      <c r="AJ513">
        <v>0</v>
      </c>
      <c r="AK513" s="1">
        <v>20000</v>
      </c>
      <c r="AL513" s="1">
        <v>0</v>
      </c>
    </row>
    <row r="514" spans="1:38" x14ac:dyDescent="0.35">
      <c r="A514" t="s">
        <v>1656</v>
      </c>
      <c r="B514" t="s">
        <v>1657</v>
      </c>
      <c r="C514" s="2">
        <v>30846</v>
      </c>
      <c r="D514" s="3">
        <v>40.578082191780823</v>
      </c>
      <c r="E514" s="3" t="s">
        <v>64</v>
      </c>
      <c r="F514" s="3" t="s">
        <v>14</v>
      </c>
      <c r="G514" t="s">
        <v>1658</v>
      </c>
      <c r="H514" t="s">
        <v>493</v>
      </c>
      <c r="I514" t="s">
        <v>13</v>
      </c>
      <c r="J514" t="s">
        <v>13</v>
      </c>
      <c r="K514" s="17">
        <v>7233074.9199999999</v>
      </c>
      <c r="L514" s="17">
        <v>2005598.4200000002</v>
      </c>
      <c r="M514" s="10">
        <f t="shared" si="101"/>
        <v>0.27728157694791306</v>
      </c>
      <c r="N514" s="17">
        <v>289811.57000000007</v>
      </c>
      <c r="O514" s="17">
        <v>0</v>
      </c>
      <c r="P514" s="17">
        <v>827.7835099499971</v>
      </c>
      <c r="Q514" s="17">
        <f t="shared" si="109"/>
        <v>288983.78649005009</v>
      </c>
      <c r="R514" s="10">
        <f t="shared" si="110"/>
        <v>0.14408855910948018</v>
      </c>
      <c r="S514" s="9">
        <f t="shared" si="102"/>
        <v>1</v>
      </c>
      <c r="T514" s="17">
        <f t="shared" si="103"/>
        <v>240671.81040000002</v>
      </c>
      <c r="U514" s="17">
        <f t="shared" si="111"/>
        <v>-48311.97609005007</v>
      </c>
      <c r="V514" s="17" t="str">
        <f t="shared" si="112"/>
        <v>N</v>
      </c>
      <c r="W514" s="17">
        <f t="shared" si="104"/>
        <v>506315.24440000003</v>
      </c>
      <c r="X514" s="17">
        <f t="shared" si="105"/>
        <v>140391.88940000001</v>
      </c>
      <c r="Y514" s="17">
        <f t="shared" si="106"/>
        <v>25270.540092000003</v>
      </c>
      <c r="Z514" s="17">
        <f t="shared" si="113"/>
        <v>265942.350492</v>
      </c>
      <c r="AA514" s="17">
        <f t="shared" si="114"/>
        <v>-23869.219508000067</v>
      </c>
      <c r="AB514" s="17">
        <f t="shared" si="107"/>
        <v>478238.67890564841</v>
      </c>
      <c r="AC514" s="17">
        <f t="shared" si="108"/>
        <v>132606.77504444483</v>
      </c>
      <c r="AD514" s="17">
        <v>7996495.7800000003</v>
      </c>
      <c r="AE514" s="17">
        <v>1954531.26</v>
      </c>
      <c r="AF514" s="17">
        <v>7450997.9800000004</v>
      </c>
      <c r="AG514" s="17">
        <v>1978543.33</v>
      </c>
      <c r="AH514" s="17">
        <v>7868071.3499999996</v>
      </c>
      <c r="AI514">
        <v>91.93</v>
      </c>
      <c r="AJ514">
        <v>0</v>
      </c>
      <c r="AK514" s="1">
        <v>20000</v>
      </c>
      <c r="AL514" s="1">
        <v>0</v>
      </c>
    </row>
    <row r="515" spans="1:38" x14ac:dyDescent="0.35">
      <c r="A515" t="s">
        <v>1659</v>
      </c>
      <c r="B515" t="s">
        <v>1660</v>
      </c>
      <c r="C515" s="2">
        <v>43252</v>
      </c>
      <c r="D515" s="3">
        <v>6.5890410958904111</v>
      </c>
      <c r="E515" s="3" t="s">
        <v>64</v>
      </c>
      <c r="F515" s="3" t="s">
        <v>14</v>
      </c>
      <c r="G515" t="s">
        <v>1661</v>
      </c>
      <c r="H515" t="s">
        <v>77</v>
      </c>
      <c r="I515" t="s">
        <v>13</v>
      </c>
      <c r="J515" t="s">
        <v>13</v>
      </c>
      <c r="K515" s="17">
        <v>6858999.7999999998</v>
      </c>
      <c r="L515" s="17">
        <v>1577692.29</v>
      </c>
      <c r="M515" s="10">
        <f t="shared" si="101"/>
        <v>0.23001783583664781</v>
      </c>
      <c r="N515" s="17">
        <v>173954.91999999998</v>
      </c>
      <c r="O515" s="17">
        <v>0</v>
      </c>
      <c r="P515" s="17">
        <v>0</v>
      </c>
      <c r="Q515" s="17">
        <f t="shared" si="109"/>
        <v>173954.91999999998</v>
      </c>
      <c r="R515" s="10">
        <f t="shared" si="110"/>
        <v>0.11025909241148664</v>
      </c>
      <c r="S515" s="9">
        <f t="shared" si="102"/>
        <v>0.75</v>
      </c>
      <c r="T515" s="17">
        <f t="shared" si="103"/>
        <v>141992.30609999999</v>
      </c>
      <c r="U515" s="17">
        <f t="shared" si="111"/>
        <v>-31962.613899999997</v>
      </c>
      <c r="V515" s="17" t="str">
        <f t="shared" si="112"/>
        <v>N</v>
      </c>
      <c r="W515" s="17">
        <f t="shared" si="104"/>
        <v>480129.98600000003</v>
      </c>
      <c r="X515" s="17">
        <f t="shared" si="105"/>
        <v>110438.46030000002</v>
      </c>
      <c r="Y515" s="17">
        <f t="shared" si="106"/>
        <v>14909.192140500001</v>
      </c>
      <c r="Z515" s="17">
        <f t="shared" si="113"/>
        <v>156901.49824049999</v>
      </c>
      <c r="AA515" s="17">
        <f t="shared" si="114"/>
        <v>-17053.421759499994</v>
      </c>
      <c r="AB515" s="17">
        <f t="shared" si="107"/>
        <v>411886.45938093576</v>
      </c>
      <c r="AC515" s="17">
        <f t="shared" si="108"/>
        <v>94741.231997222189</v>
      </c>
      <c r="AD515" s="17">
        <v>5972282.2400000002</v>
      </c>
      <c r="AE515" s="17">
        <v>1320833.8700000001</v>
      </c>
      <c r="AF515" s="17">
        <v>6347946.9299999997</v>
      </c>
      <c r="AG515" s="17">
        <v>1399466.31</v>
      </c>
      <c r="AH515" s="17">
        <v>6578886.5099999998</v>
      </c>
      <c r="AI515">
        <v>104.26</v>
      </c>
      <c r="AJ515">
        <v>121.3</v>
      </c>
      <c r="AK515" s="1">
        <v>20000</v>
      </c>
      <c r="AL515" s="1">
        <v>24260</v>
      </c>
    </row>
    <row r="516" spans="1:38" x14ac:dyDescent="0.35">
      <c r="A516" t="s">
        <v>1662</v>
      </c>
      <c r="B516" t="s">
        <v>1663</v>
      </c>
      <c r="C516" s="2">
        <v>39274</v>
      </c>
      <c r="D516" s="3">
        <v>17.487671232876714</v>
      </c>
      <c r="E516" s="3" t="s">
        <v>64</v>
      </c>
      <c r="F516" s="3" t="s">
        <v>14</v>
      </c>
      <c r="G516" t="s">
        <v>1664</v>
      </c>
      <c r="H516" t="s">
        <v>124</v>
      </c>
      <c r="I516" t="s">
        <v>13</v>
      </c>
      <c r="J516" t="s">
        <v>13</v>
      </c>
      <c r="K516" s="17">
        <v>6384721.5099999998</v>
      </c>
      <c r="L516" s="17">
        <v>1515667.04</v>
      </c>
      <c r="M516" s="10">
        <f t="shared" si="101"/>
        <v>0.23738968686826875</v>
      </c>
      <c r="N516" s="17">
        <v>178592.72999999998</v>
      </c>
      <c r="O516" s="17">
        <v>0</v>
      </c>
      <c r="P516" s="17">
        <v>0</v>
      </c>
      <c r="Q516" s="17">
        <f t="shared" si="109"/>
        <v>178592.72999999998</v>
      </c>
      <c r="R516" s="10">
        <f t="shared" si="110"/>
        <v>0.11783111018895019</v>
      </c>
      <c r="S516" s="9">
        <f t="shared" si="102"/>
        <v>0.75</v>
      </c>
      <c r="T516" s="17">
        <f t="shared" si="103"/>
        <v>136410.0336</v>
      </c>
      <c r="U516" s="17">
        <f t="shared" si="111"/>
        <v>-42182.696399999986</v>
      </c>
      <c r="V516" s="17" t="str">
        <f t="shared" si="112"/>
        <v>N</v>
      </c>
      <c r="W516" s="17">
        <f t="shared" si="104"/>
        <v>446930.50570000004</v>
      </c>
      <c r="X516" s="17">
        <f t="shared" si="105"/>
        <v>106096.6928</v>
      </c>
      <c r="Y516" s="17">
        <f t="shared" si="106"/>
        <v>14323.053527999999</v>
      </c>
      <c r="Z516" s="17">
        <f t="shared" si="113"/>
        <v>150733.08712799998</v>
      </c>
      <c r="AA516" s="17">
        <f t="shared" si="114"/>
        <v>-27859.642871999997</v>
      </c>
      <c r="AB516" s="17">
        <f t="shared" si="107"/>
        <v>651990.38667261414</v>
      </c>
      <c r="AC516" s="17">
        <f t="shared" si="108"/>
        <v>154775.79373333332</v>
      </c>
      <c r="AD516" s="17">
        <v>7337543.4800000004</v>
      </c>
      <c r="AE516" s="17">
        <v>1970060.59</v>
      </c>
      <c r="AF516" s="17">
        <v>6938031.04</v>
      </c>
      <c r="AG516" s="17">
        <v>1692228.2</v>
      </c>
      <c r="AH516" s="17">
        <v>7391950.21</v>
      </c>
      <c r="AI516">
        <v>86.37</v>
      </c>
      <c r="AJ516">
        <v>0</v>
      </c>
      <c r="AK516" s="1">
        <v>20000</v>
      </c>
      <c r="AL516" s="1">
        <v>0</v>
      </c>
    </row>
    <row r="517" spans="1:38" x14ac:dyDescent="0.35">
      <c r="A517" t="s">
        <v>1665</v>
      </c>
      <c r="B517" t="s">
        <v>1666</v>
      </c>
      <c r="C517" s="2">
        <v>33756</v>
      </c>
      <c r="D517" s="3">
        <v>32.605479452054794</v>
      </c>
      <c r="E517" s="3" t="s">
        <v>64</v>
      </c>
      <c r="F517" s="3" t="s">
        <v>14</v>
      </c>
      <c r="G517" t="s">
        <v>1667</v>
      </c>
      <c r="H517" t="s">
        <v>304</v>
      </c>
      <c r="I517" t="s">
        <v>13</v>
      </c>
      <c r="J517" t="s">
        <v>13</v>
      </c>
      <c r="K517" s="17">
        <v>7489460.9500000002</v>
      </c>
      <c r="L517" s="17">
        <v>2382257.58</v>
      </c>
      <c r="M517" s="10">
        <f t="shared" si="101"/>
        <v>0.31808131398295092</v>
      </c>
      <c r="N517" s="17">
        <v>398510.6</v>
      </c>
      <c r="O517" s="17">
        <v>0</v>
      </c>
      <c r="P517" s="17">
        <v>17169.140945774969</v>
      </c>
      <c r="Q517" s="17">
        <f t="shared" si="109"/>
        <v>381341.45905422501</v>
      </c>
      <c r="R517" s="10">
        <f t="shared" si="110"/>
        <v>0.16007566195013428</v>
      </c>
      <c r="S517" s="9">
        <f t="shared" si="102"/>
        <v>1.2</v>
      </c>
      <c r="T517" s="17">
        <f t="shared" si="103"/>
        <v>343045.09152000002</v>
      </c>
      <c r="U517" s="17">
        <f t="shared" si="111"/>
        <v>-38296.367534224992</v>
      </c>
      <c r="V517" s="17" t="str">
        <f t="shared" si="112"/>
        <v>N</v>
      </c>
      <c r="W517" s="17">
        <f t="shared" si="104"/>
        <v>524262.26650000009</v>
      </c>
      <c r="X517" s="17">
        <f t="shared" si="105"/>
        <v>166758.03060000003</v>
      </c>
      <c r="Y517" s="17">
        <f t="shared" si="106"/>
        <v>36019.734609600004</v>
      </c>
      <c r="Z517" s="17">
        <f t="shared" si="113"/>
        <v>379064.8261296</v>
      </c>
      <c r="AA517" s="17">
        <f t="shared" si="114"/>
        <v>-19445.773870399978</v>
      </c>
      <c r="AB517" s="17">
        <f t="shared" si="107"/>
        <v>339636.66618771624</v>
      </c>
      <c r="AC517" s="17">
        <f t="shared" si="108"/>
        <v>108032.07705777766</v>
      </c>
      <c r="AD517" s="17">
        <v>9278810.9499999993</v>
      </c>
      <c r="AE517" s="17">
        <v>3047856.12</v>
      </c>
      <c r="AF517" s="17">
        <v>7844490.9000000004</v>
      </c>
      <c r="AG517" s="17">
        <v>2505017.36</v>
      </c>
      <c r="AH517" s="17">
        <v>8115146.1799999997</v>
      </c>
      <c r="AI517">
        <v>92.29</v>
      </c>
      <c r="AJ517">
        <v>0</v>
      </c>
      <c r="AK517" s="1">
        <v>20000</v>
      </c>
      <c r="AL517" s="1">
        <v>0</v>
      </c>
    </row>
    <row r="518" spans="1:38" x14ac:dyDescent="0.35">
      <c r="A518" t="s">
        <v>1668</v>
      </c>
      <c r="B518" t="s">
        <v>1669</v>
      </c>
      <c r="C518" s="2">
        <v>34394</v>
      </c>
      <c r="D518" s="3">
        <v>30.857534246575341</v>
      </c>
      <c r="E518" s="3" t="s">
        <v>64</v>
      </c>
      <c r="F518" s="3" t="s">
        <v>14</v>
      </c>
      <c r="G518" t="s">
        <v>1670</v>
      </c>
      <c r="H518" t="s">
        <v>308</v>
      </c>
      <c r="I518" t="s">
        <v>13</v>
      </c>
      <c r="J518" t="s">
        <v>13</v>
      </c>
      <c r="K518" s="17">
        <v>7432864.7300000004</v>
      </c>
      <c r="L518" s="17">
        <v>2187993.4000000004</v>
      </c>
      <c r="M518" s="10">
        <f t="shared" si="101"/>
        <v>0.29436744505371892</v>
      </c>
      <c r="N518" s="17">
        <v>348261.14</v>
      </c>
      <c r="O518" s="17">
        <v>0</v>
      </c>
      <c r="P518" s="17">
        <v>2123.0664828000008</v>
      </c>
      <c r="Q518" s="17">
        <f t="shared" si="109"/>
        <v>346138.07351720001</v>
      </c>
      <c r="R518" s="10">
        <f t="shared" si="110"/>
        <v>0.15819886546147716</v>
      </c>
      <c r="S518" s="9">
        <f t="shared" si="102"/>
        <v>1.2</v>
      </c>
      <c r="T518" s="17">
        <f t="shared" si="103"/>
        <v>315071.04960000003</v>
      </c>
      <c r="U518" s="17">
        <f t="shared" si="111"/>
        <v>-31067.023917199986</v>
      </c>
      <c r="V518" s="17" t="str">
        <f t="shared" si="112"/>
        <v>N</v>
      </c>
      <c r="W518" s="17">
        <f t="shared" si="104"/>
        <v>520300.53110000008</v>
      </c>
      <c r="X518" s="17">
        <f t="shared" si="105"/>
        <v>153159.53800000006</v>
      </c>
      <c r="Y518" s="17">
        <f t="shared" si="106"/>
        <v>33082.460208000011</v>
      </c>
      <c r="Z518" s="17">
        <f t="shared" si="113"/>
        <v>348153.50980800006</v>
      </c>
      <c r="AA518" s="17">
        <f t="shared" si="114"/>
        <v>-107.63019199995324</v>
      </c>
      <c r="AB518" s="17">
        <f t="shared" si="107"/>
        <v>2031.2895367955268</v>
      </c>
      <c r="AC518" s="17">
        <f t="shared" si="108"/>
        <v>597.94551111085138</v>
      </c>
      <c r="AD518" s="17">
        <v>6616675</v>
      </c>
      <c r="AE518" s="17">
        <v>1793519.68</v>
      </c>
      <c r="AF518" s="17">
        <v>6412194.8300000001</v>
      </c>
      <c r="AG518" s="17">
        <v>1866876.37</v>
      </c>
      <c r="AH518" s="17">
        <v>6837414.7800000003</v>
      </c>
      <c r="AI518">
        <v>108.71</v>
      </c>
      <c r="AJ518">
        <v>152.83000000000001</v>
      </c>
      <c r="AK518" s="1">
        <v>20000</v>
      </c>
      <c r="AL518" s="1">
        <v>30565</v>
      </c>
    </row>
    <row r="519" spans="1:38" x14ac:dyDescent="0.35">
      <c r="A519" t="s">
        <v>1671</v>
      </c>
      <c r="B519" t="s">
        <v>1672</v>
      </c>
      <c r="C519" s="2">
        <v>39104</v>
      </c>
      <c r="D519" s="3">
        <v>17.953424657534246</v>
      </c>
      <c r="E519" s="3" t="s">
        <v>64</v>
      </c>
      <c r="F519" s="3" t="s">
        <v>14</v>
      </c>
      <c r="G519" t="s">
        <v>1673</v>
      </c>
      <c r="H519" t="s">
        <v>100</v>
      </c>
      <c r="I519" t="s">
        <v>13</v>
      </c>
      <c r="J519" t="s">
        <v>13</v>
      </c>
      <c r="K519" s="17">
        <v>6900160.4199999999</v>
      </c>
      <c r="L519" s="17">
        <v>2505487.2200000002</v>
      </c>
      <c r="M519" s="10">
        <f t="shared" si="101"/>
        <v>0.3631056479118786</v>
      </c>
      <c r="N519" s="17">
        <v>441257.73000000004</v>
      </c>
      <c r="O519" s="17">
        <v>0</v>
      </c>
      <c r="P519" s="17">
        <v>2862.5044770000022</v>
      </c>
      <c r="Q519" s="17">
        <f t="shared" si="109"/>
        <v>438395.22552300006</v>
      </c>
      <c r="R519" s="10">
        <f t="shared" si="110"/>
        <v>0.17497404178457554</v>
      </c>
      <c r="S519" s="9">
        <f t="shared" si="102"/>
        <v>1.2</v>
      </c>
      <c r="T519" s="17">
        <f t="shared" si="103"/>
        <v>360790.15968000004</v>
      </c>
      <c r="U519" s="17">
        <f t="shared" si="111"/>
        <v>-77605.065843000019</v>
      </c>
      <c r="V519" s="17" t="str">
        <f t="shared" si="112"/>
        <v>N</v>
      </c>
      <c r="W519" s="17">
        <f t="shared" si="104"/>
        <v>483011.22940000007</v>
      </c>
      <c r="X519" s="17">
        <f t="shared" si="105"/>
        <v>175384.10540000006</v>
      </c>
      <c r="Y519" s="17">
        <f t="shared" si="106"/>
        <v>37882.966766400008</v>
      </c>
      <c r="Z519" s="17">
        <f t="shared" si="113"/>
        <v>398673.12644640007</v>
      </c>
      <c r="AA519" s="17">
        <f t="shared" si="114"/>
        <v>-42584.603553599969</v>
      </c>
      <c r="AB519" s="17">
        <f t="shared" si="107"/>
        <v>651549.02495691436</v>
      </c>
      <c r="AC519" s="17">
        <f t="shared" si="108"/>
        <v>236581.13085333316</v>
      </c>
      <c r="AD519" s="17">
        <v>11559843.720000001</v>
      </c>
      <c r="AE519" s="17">
        <v>4557594.79</v>
      </c>
      <c r="AF519" s="17">
        <v>7758415.8499999996</v>
      </c>
      <c r="AG519" s="17">
        <v>2912573.96</v>
      </c>
      <c r="AH519" s="17">
        <v>8272366.4400000004</v>
      </c>
      <c r="AI519">
        <v>83.41</v>
      </c>
      <c r="AJ519">
        <v>0</v>
      </c>
      <c r="AK519" s="1">
        <v>20000</v>
      </c>
      <c r="AL519" s="1">
        <v>0</v>
      </c>
    </row>
    <row r="520" spans="1:38" x14ac:dyDescent="0.35">
      <c r="A520" t="s">
        <v>1674</v>
      </c>
      <c r="B520" t="s">
        <v>1675</v>
      </c>
      <c r="C520" s="2">
        <v>43871</v>
      </c>
      <c r="D520" s="3">
        <v>4.8931506849315065</v>
      </c>
      <c r="E520" s="3" t="s">
        <v>64</v>
      </c>
      <c r="F520" s="3" t="s">
        <v>14</v>
      </c>
      <c r="G520" t="s">
        <v>1676</v>
      </c>
      <c r="H520" t="s">
        <v>132</v>
      </c>
      <c r="I520" t="s">
        <v>13</v>
      </c>
      <c r="J520" t="s">
        <v>13</v>
      </c>
      <c r="K520" s="17">
        <v>6150538.8499999996</v>
      </c>
      <c r="L520" s="17">
        <v>1751594.6999999997</v>
      </c>
      <c r="M520" s="10">
        <f t="shared" ref="M520:M562" si="115">L520/K520</f>
        <v>0.284787193889524</v>
      </c>
      <c r="N520" s="17">
        <v>197774.15999999997</v>
      </c>
      <c r="O520" s="17">
        <v>0</v>
      </c>
      <c r="P520" s="17">
        <v>14547.938841375057</v>
      </c>
      <c r="Q520" s="17">
        <f t="shared" si="109"/>
        <v>183226.22115862492</v>
      </c>
      <c r="R520" s="10">
        <f t="shared" si="110"/>
        <v>0.10460537540940547</v>
      </c>
      <c r="S520" s="9">
        <f t="shared" ref="S520:S562" si="116">IF(M520&gt;=$W$4,$X$4,IF(M520&gt;=$W$3,$X$3,$X$2))</f>
        <v>1</v>
      </c>
      <c r="T520" s="17">
        <f t="shared" ref="T520:T562" si="117">IF(J520=R$2,S$2*L520*S520,IF(J520=R$3,S$3*L520*S520,S$4*L520*S520))</f>
        <v>210191.36399999997</v>
      </c>
      <c r="U520" s="17">
        <f t="shared" si="111"/>
        <v>26965.142841375055</v>
      </c>
      <c r="V520" s="17" t="str">
        <f t="shared" si="112"/>
        <v>Y</v>
      </c>
      <c r="W520" s="17">
        <f t="shared" ref="W520:W562" si="118">IF(J520=R$2,K520*U$2,IF(J520=R$3,K520*U$3,K520*U$4))</f>
        <v>430537.71950000001</v>
      </c>
      <c r="X520" s="17">
        <f t="shared" ref="X520:X562" si="119">W520*M520</f>
        <v>122611.629</v>
      </c>
      <c r="Y520" s="17">
        <f t="shared" ref="Y520:Y562" si="120">IF(J520=R$2,X520*S520*T$2,IF(J520=R$3,X520*S520*T$3,X520*S520*T$4))</f>
        <v>22070.093219999999</v>
      </c>
      <c r="Z520" s="17">
        <f t="shared" si="113"/>
        <v>232261.45721999998</v>
      </c>
      <c r="AA520" s="17">
        <f t="shared" si="114"/>
        <v>34487.297220000008</v>
      </c>
      <c r="AB520" s="17">
        <f t="shared" ref="AB520:AB562" si="121">IF(AC520&gt;0,AC520/M520,0)</f>
        <v>0</v>
      </c>
      <c r="AC520" s="17">
        <f t="shared" ref="AC520:AC562" si="122">IF(AA520&lt;0,-IF(J520="SR I",AA520/$T$2,IF(J520="SR II",AA520/$T$3,AA520/$T$4)),0)</f>
        <v>0</v>
      </c>
      <c r="AD520" s="17">
        <v>1725682.38</v>
      </c>
      <c r="AE520" s="17">
        <v>364148.33</v>
      </c>
      <c r="AF520" s="17">
        <v>3288915.24</v>
      </c>
      <c r="AG520" s="17">
        <v>709970.05</v>
      </c>
      <c r="AH520" s="17">
        <v>3454046.29</v>
      </c>
      <c r="AI520">
        <v>178.07</v>
      </c>
      <c r="AJ520">
        <v>200</v>
      </c>
      <c r="AK520" s="1">
        <v>9500</v>
      </c>
      <c r="AL520" s="1">
        <v>19000</v>
      </c>
    </row>
    <row r="521" spans="1:38" x14ac:dyDescent="0.35">
      <c r="A521" t="s">
        <v>1677</v>
      </c>
      <c r="B521" t="s">
        <v>1678</v>
      </c>
      <c r="C521" s="2">
        <v>39999</v>
      </c>
      <c r="D521" s="3">
        <v>15.501369863013698</v>
      </c>
      <c r="E521" s="3" t="s">
        <v>64</v>
      </c>
      <c r="F521" s="3" t="s">
        <v>14</v>
      </c>
      <c r="G521" t="s">
        <v>1679</v>
      </c>
      <c r="H521" t="s">
        <v>474</v>
      </c>
      <c r="I521" t="s">
        <v>13</v>
      </c>
      <c r="J521" t="s">
        <v>13</v>
      </c>
      <c r="K521" s="17">
        <v>13421928.869999999</v>
      </c>
      <c r="L521" s="17">
        <v>3398918.64</v>
      </c>
      <c r="M521" s="10">
        <f t="shared" si="115"/>
        <v>0.25323622803553125</v>
      </c>
      <c r="N521" s="17">
        <v>528688.57000000007</v>
      </c>
      <c r="O521" s="17">
        <v>0</v>
      </c>
      <c r="P521" s="17">
        <v>1563.4901953499939</v>
      </c>
      <c r="Q521" s="17">
        <f t="shared" ref="Q521:Q562" si="123">N521-O521-P521</f>
        <v>527125.07980465004</v>
      </c>
      <c r="R521" s="10">
        <f t="shared" ref="R521:R562" si="124">Q521/L521</f>
        <v>0.15508611285989771</v>
      </c>
      <c r="S521" s="9">
        <f t="shared" si="116"/>
        <v>1</v>
      </c>
      <c r="T521" s="17">
        <f t="shared" si="117"/>
        <v>407870.23680000001</v>
      </c>
      <c r="U521" s="17">
        <f t="shared" ref="U521:U562" si="125">T521-Q521</f>
        <v>-119254.84300465003</v>
      </c>
      <c r="V521" s="17" t="str">
        <f t="shared" ref="V521:V562" si="126">IF(U521&gt;0,"Y","N")</f>
        <v>N</v>
      </c>
      <c r="W521" s="17">
        <f t="shared" si="118"/>
        <v>939535.0209</v>
      </c>
      <c r="X521" s="17">
        <f t="shared" si="119"/>
        <v>237924.30480000001</v>
      </c>
      <c r="Y521" s="17">
        <f t="shared" si="120"/>
        <v>42826.374863999998</v>
      </c>
      <c r="Z521" s="17">
        <f t="shared" ref="Z521:Z562" si="127">Y521+T521</f>
        <v>450696.61166400003</v>
      </c>
      <c r="AA521" s="17">
        <f t="shared" si="114"/>
        <v>-77991.95833600004</v>
      </c>
      <c r="AB521" s="17">
        <f t="shared" si="121"/>
        <v>1711005.8098062819</v>
      </c>
      <c r="AC521" s="17">
        <f t="shared" si="122"/>
        <v>433288.65742222243</v>
      </c>
      <c r="AD521" s="17">
        <v>16812768.98</v>
      </c>
      <c r="AE521" s="17">
        <v>3674624.14</v>
      </c>
      <c r="AF521" s="17">
        <v>13440273.1</v>
      </c>
      <c r="AG521" s="17">
        <v>3462606.28</v>
      </c>
      <c r="AH521" s="17">
        <v>14569978.43</v>
      </c>
      <c r="AI521">
        <v>92.12</v>
      </c>
      <c r="AJ521">
        <v>0</v>
      </c>
      <c r="AK521" s="1">
        <v>20000</v>
      </c>
      <c r="AL521" s="1">
        <v>0</v>
      </c>
    </row>
    <row r="522" spans="1:38" x14ac:dyDescent="0.35">
      <c r="A522" t="s">
        <v>1680</v>
      </c>
      <c r="B522" t="s">
        <v>1681</v>
      </c>
      <c r="C522" s="2">
        <v>42576</v>
      </c>
      <c r="D522" s="3">
        <v>8.4410958904109581</v>
      </c>
      <c r="E522" s="3" t="s">
        <v>64</v>
      </c>
      <c r="F522" s="3" t="s">
        <v>14</v>
      </c>
      <c r="G522" t="s">
        <v>1682</v>
      </c>
      <c r="H522" t="s">
        <v>112</v>
      </c>
      <c r="I522" t="s">
        <v>13</v>
      </c>
      <c r="J522" t="s">
        <v>13</v>
      </c>
      <c r="K522" s="17">
        <v>4899455.62</v>
      </c>
      <c r="L522" s="17">
        <v>1135106.31</v>
      </c>
      <c r="M522" s="10">
        <f t="shared" si="115"/>
        <v>0.23168008816457042</v>
      </c>
      <c r="N522" s="17">
        <v>114110.49000000002</v>
      </c>
      <c r="O522" s="17">
        <v>0</v>
      </c>
      <c r="P522" s="17">
        <v>0</v>
      </c>
      <c r="Q522" s="17">
        <f t="shared" si="123"/>
        <v>114110.49000000002</v>
      </c>
      <c r="R522" s="10">
        <f t="shared" si="124"/>
        <v>0.10052846063378858</v>
      </c>
      <c r="S522" s="9">
        <f t="shared" si="116"/>
        <v>0.75</v>
      </c>
      <c r="T522" s="17">
        <f t="shared" si="117"/>
        <v>102159.56789999999</v>
      </c>
      <c r="U522" s="17">
        <f t="shared" si="125"/>
        <v>-11950.922100000025</v>
      </c>
      <c r="V522" s="17" t="str">
        <f t="shared" si="126"/>
        <v>N</v>
      </c>
      <c r="W522" s="17">
        <f t="shared" si="118"/>
        <v>342961.89340000006</v>
      </c>
      <c r="X522" s="17">
        <f t="shared" si="119"/>
        <v>79457.44170000001</v>
      </c>
      <c r="Y522" s="17">
        <f t="shared" si="120"/>
        <v>10726.754629500001</v>
      </c>
      <c r="Z522" s="17">
        <f t="shared" si="127"/>
        <v>112886.3225295</v>
      </c>
      <c r="AA522" s="17">
        <f t="shared" si="114"/>
        <v>-1224.1674705000187</v>
      </c>
      <c r="AB522" s="17">
        <f t="shared" si="121"/>
        <v>29354.833406467944</v>
      </c>
      <c r="AC522" s="17">
        <f t="shared" si="122"/>
        <v>6800.9303916667704</v>
      </c>
      <c r="AD522" s="17">
        <v>4704157.2</v>
      </c>
      <c r="AE522" s="17">
        <v>1097737.1000000001</v>
      </c>
      <c r="AF522" s="17">
        <v>3934687.69</v>
      </c>
      <c r="AG522" s="17">
        <v>862663.93</v>
      </c>
      <c r="AH522" s="17">
        <v>4613010.3499999996</v>
      </c>
      <c r="AI522">
        <v>106.21</v>
      </c>
      <c r="AJ522">
        <v>134.08000000000001</v>
      </c>
      <c r="AK522" s="1">
        <v>20000</v>
      </c>
      <c r="AL522" s="1">
        <v>26815</v>
      </c>
    </row>
    <row r="523" spans="1:38" x14ac:dyDescent="0.35">
      <c r="A523" t="s">
        <v>1683</v>
      </c>
      <c r="B523" t="s">
        <v>1684</v>
      </c>
      <c r="C523" s="2">
        <v>40608</v>
      </c>
      <c r="D523" s="3">
        <v>13.832876712328767</v>
      </c>
      <c r="E523" s="3" t="s">
        <v>64</v>
      </c>
      <c r="F523" s="3" t="s">
        <v>14</v>
      </c>
      <c r="G523" t="s">
        <v>1685</v>
      </c>
      <c r="H523" t="s">
        <v>454</v>
      </c>
      <c r="I523" t="s">
        <v>13</v>
      </c>
      <c r="J523" t="s">
        <v>13</v>
      </c>
      <c r="K523" s="17">
        <v>7147860.5599999996</v>
      </c>
      <c r="L523" s="17">
        <v>1266696.98</v>
      </c>
      <c r="M523" s="10">
        <f t="shared" si="115"/>
        <v>0.17721344301098119</v>
      </c>
      <c r="N523" s="17">
        <v>121556.19999999998</v>
      </c>
      <c r="O523" s="17">
        <v>0</v>
      </c>
      <c r="P523" s="17">
        <v>0</v>
      </c>
      <c r="Q523" s="17">
        <f t="shared" si="123"/>
        <v>121556.19999999998</v>
      </c>
      <c r="R523" s="10">
        <f t="shared" si="124"/>
        <v>9.5963124503541469E-2</v>
      </c>
      <c r="S523" s="9">
        <f t="shared" si="116"/>
        <v>0.75</v>
      </c>
      <c r="T523" s="17">
        <f t="shared" si="117"/>
        <v>114002.72819999998</v>
      </c>
      <c r="U523" s="17">
        <f t="shared" si="125"/>
        <v>-7553.4717999999993</v>
      </c>
      <c r="V523" s="17" t="str">
        <f t="shared" si="126"/>
        <v>N</v>
      </c>
      <c r="W523" s="17">
        <f t="shared" si="118"/>
        <v>500350.23920000001</v>
      </c>
      <c r="X523" s="17">
        <f t="shared" si="119"/>
        <v>88668.7886</v>
      </c>
      <c r="Y523" s="17">
        <f t="shared" si="120"/>
        <v>11970.286461000002</v>
      </c>
      <c r="Z523" s="17">
        <f t="shared" si="127"/>
        <v>125973.01466099998</v>
      </c>
      <c r="AA523" s="17">
        <f t="shared" si="114"/>
        <v>4416.8146609999967</v>
      </c>
      <c r="AB523" s="17">
        <f t="shared" si="121"/>
        <v>0</v>
      </c>
      <c r="AC523" s="17">
        <f t="shared" si="122"/>
        <v>0</v>
      </c>
      <c r="AD523" s="17">
        <v>7117730.5</v>
      </c>
      <c r="AE523" s="17">
        <v>1590791.01</v>
      </c>
      <c r="AF523" s="17">
        <v>5212502.41</v>
      </c>
      <c r="AG523" s="17">
        <v>1145334.6299999999</v>
      </c>
      <c r="AH523" s="17">
        <v>8336239.5300000003</v>
      </c>
      <c r="AI523">
        <v>85.74</v>
      </c>
      <c r="AJ523">
        <v>0</v>
      </c>
      <c r="AK523" s="1">
        <v>20000</v>
      </c>
      <c r="AL523" s="1">
        <v>0</v>
      </c>
    </row>
    <row r="524" spans="1:38" x14ac:dyDescent="0.35">
      <c r="A524" t="s">
        <v>1686</v>
      </c>
      <c r="B524" t="s">
        <v>1687</v>
      </c>
      <c r="C524" s="2">
        <v>38285</v>
      </c>
      <c r="D524" s="3">
        <v>20.197260273972603</v>
      </c>
      <c r="E524" s="3" t="s">
        <v>64</v>
      </c>
      <c r="F524" s="3" t="s">
        <v>14</v>
      </c>
      <c r="G524" t="s">
        <v>1688</v>
      </c>
      <c r="H524" t="s">
        <v>304</v>
      </c>
      <c r="I524" t="s">
        <v>13</v>
      </c>
      <c r="J524" t="s">
        <v>13</v>
      </c>
      <c r="K524" s="17">
        <v>8564970.8599999994</v>
      </c>
      <c r="L524" s="17">
        <v>2699248.28</v>
      </c>
      <c r="M524" s="10">
        <f t="shared" si="115"/>
        <v>0.3151497330371536</v>
      </c>
      <c r="N524" s="17">
        <v>466223.54999999993</v>
      </c>
      <c r="O524" s="17">
        <v>0</v>
      </c>
      <c r="P524" s="17">
        <v>0</v>
      </c>
      <c r="Q524" s="17">
        <f t="shared" si="123"/>
        <v>466223.54999999993</v>
      </c>
      <c r="R524" s="10">
        <f t="shared" si="124"/>
        <v>0.17272347766393686</v>
      </c>
      <c r="S524" s="9">
        <f t="shared" si="116"/>
        <v>1.2</v>
      </c>
      <c r="T524" s="17">
        <f t="shared" si="117"/>
        <v>388691.75231999997</v>
      </c>
      <c r="U524" s="17">
        <f t="shared" si="125"/>
        <v>-77531.79767999996</v>
      </c>
      <c r="V524" s="17" t="str">
        <f t="shared" si="126"/>
        <v>N</v>
      </c>
      <c r="W524" s="17">
        <f t="shared" si="118"/>
        <v>599547.96019999997</v>
      </c>
      <c r="X524" s="17">
        <f t="shared" si="119"/>
        <v>188947.37959999999</v>
      </c>
      <c r="Y524" s="17">
        <f t="shared" si="120"/>
        <v>40812.633993599993</v>
      </c>
      <c r="Z524" s="17">
        <f t="shared" si="127"/>
        <v>429504.38631359994</v>
      </c>
      <c r="AA524" s="17">
        <f t="shared" si="114"/>
        <v>-36719.163686399988</v>
      </c>
      <c r="AB524" s="17">
        <f t="shared" si="121"/>
        <v>647296.60992377822</v>
      </c>
      <c r="AC524" s="17">
        <f t="shared" si="122"/>
        <v>203995.35381333326</v>
      </c>
      <c r="AD524" s="17">
        <v>9496177.8800000008</v>
      </c>
      <c r="AE524" s="17">
        <v>3174848.94</v>
      </c>
      <c r="AF524" s="17">
        <v>7512112.96</v>
      </c>
      <c r="AG524" s="17">
        <v>2454922.85</v>
      </c>
      <c r="AH524" s="17">
        <v>7723140.7999999998</v>
      </c>
      <c r="AI524">
        <v>110.9</v>
      </c>
      <c r="AJ524">
        <v>169.25</v>
      </c>
      <c r="AK524" s="1">
        <v>20000</v>
      </c>
      <c r="AL524" s="1">
        <v>33850</v>
      </c>
    </row>
    <row r="525" spans="1:38" x14ac:dyDescent="0.35">
      <c r="A525" t="s">
        <v>1689</v>
      </c>
      <c r="B525" t="s">
        <v>1690</v>
      </c>
      <c r="C525" s="2">
        <v>37655</v>
      </c>
      <c r="D525" s="3">
        <v>21.923287671232877</v>
      </c>
      <c r="E525" s="3" t="s">
        <v>64</v>
      </c>
      <c r="F525" s="3" t="s">
        <v>14</v>
      </c>
      <c r="G525" t="s">
        <v>1691</v>
      </c>
      <c r="H525" t="s">
        <v>77</v>
      </c>
      <c r="I525" t="s">
        <v>13</v>
      </c>
      <c r="J525" t="s">
        <v>13</v>
      </c>
      <c r="K525" s="17">
        <v>7608856.2699999996</v>
      </c>
      <c r="L525" s="17">
        <v>1827190.8900000001</v>
      </c>
      <c r="M525" s="10">
        <f t="shared" si="115"/>
        <v>0.240140019099086</v>
      </c>
      <c r="N525" s="17">
        <v>223252.2</v>
      </c>
      <c r="O525" s="17">
        <v>0</v>
      </c>
      <c r="P525" s="17">
        <v>324.38475513750382</v>
      </c>
      <c r="Q525" s="17">
        <f t="shared" si="123"/>
        <v>222927.81524486252</v>
      </c>
      <c r="R525" s="10">
        <f t="shared" si="124"/>
        <v>0.1220057611193883</v>
      </c>
      <c r="S525" s="9">
        <f t="shared" si="116"/>
        <v>1</v>
      </c>
      <c r="T525" s="17">
        <f t="shared" si="117"/>
        <v>219262.9068</v>
      </c>
      <c r="U525" s="17">
        <f t="shared" si="125"/>
        <v>-3664.9084448625217</v>
      </c>
      <c r="V525" s="17" t="str">
        <f t="shared" si="126"/>
        <v>N</v>
      </c>
      <c r="W525" s="17">
        <f t="shared" si="118"/>
        <v>532619.93890000007</v>
      </c>
      <c r="X525" s="17">
        <f t="shared" si="119"/>
        <v>127903.36230000004</v>
      </c>
      <c r="Y525" s="17">
        <f t="shared" si="120"/>
        <v>23022.605214000007</v>
      </c>
      <c r="Z525" s="17">
        <f t="shared" si="127"/>
        <v>242285.51201400001</v>
      </c>
      <c r="AA525" s="17">
        <f t="shared" si="114"/>
        <v>19033.312013999996</v>
      </c>
      <c r="AB525" s="17">
        <f t="shared" si="121"/>
        <v>0</v>
      </c>
      <c r="AC525" s="17">
        <f t="shared" si="122"/>
        <v>0</v>
      </c>
      <c r="AD525" s="17">
        <v>7495891.7400000002</v>
      </c>
      <c r="AE525" s="17">
        <v>1664121.25</v>
      </c>
      <c r="AF525" s="17">
        <v>6987826.2400000002</v>
      </c>
      <c r="AG525" s="17">
        <v>1674303.6</v>
      </c>
      <c r="AH525" s="17">
        <v>7833876.5099999998</v>
      </c>
      <c r="AI525">
        <v>97.13</v>
      </c>
      <c r="AJ525">
        <v>0</v>
      </c>
      <c r="AK525" s="1">
        <v>20000</v>
      </c>
      <c r="AL525" s="1">
        <v>0</v>
      </c>
    </row>
    <row r="526" spans="1:38" x14ac:dyDescent="0.35">
      <c r="A526" t="s">
        <v>1692</v>
      </c>
      <c r="B526" t="s">
        <v>1693</v>
      </c>
      <c r="C526" s="2">
        <v>31321</v>
      </c>
      <c r="D526" s="3">
        <v>39.276712328767125</v>
      </c>
      <c r="E526" s="3" t="s">
        <v>64</v>
      </c>
      <c r="F526" s="3" t="s">
        <v>14</v>
      </c>
      <c r="G526" t="s">
        <v>1694</v>
      </c>
      <c r="H526" t="s">
        <v>357</v>
      </c>
      <c r="I526" t="s">
        <v>13</v>
      </c>
      <c r="J526" t="s">
        <v>13</v>
      </c>
      <c r="K526" s="17">
        <v>7972712.6500000004</v>
      </c>
      <c r="L526" s="17">
        <v>3830146.1900000004</v>
      </c>
      <c r="M526" s="10">
        <f t="shared" si="115"/>
        <v>0.48040690266191899</v>
      </c>
      <c r="N526" s="17">
        <v>702850.58000000007</v>
      </c>
      <c r="O526" s="17">
        <v>0</v>
      </c>
      <c r="P526" s="17">
        <v>0</v>
      </c>
      <c r="Q526" s="17">
        <f t="shared" si="123"/>
        <v>702850.58000000007</v>
      </c>
      <c r="R526" s="10">
        <f t="shared" si="124"/>
        <v>0.18350489645409593</v>
      </c>
      <c r="S526" s="9">
        <f t="shared" si="116"/>
        <v>1.2</v>
      </c>
      <c r="T526" s="17">
        <f t="shared" si="117"/>
        <v>551541.05136000004</v>
      </c>
      <c r="U526" s="17">
        <f t="shared" si="125"/>
        <v>-151309.52864000003</v>
      </c>
      <c r="V526" s="17" t="str">
        <f t="shared" si="126"/>
        <v>N</v>
      </c>
      <c r="W526" s="17">
        <f t="shared" si="118"/>
        <v>558089.88550000009</v>
      </c>
      <c r="X526" s="17">
        <f t="shared" si="119"/>
        <v>268110.23330000008</v>
      </c>
      <c r="Y526" s="17">
        <f t="shared" si="120"/>
        <v>57911.810392800013</v>
      </c>
      <c r="Z526" s="17">
        <f t="shared" si="127"/>
        <v>609452.86175280006</v>
      </c>
      <c r="AA526" s="17">
        <f t="shared" si="114"/>
        <v>-93397.718247200013</v>
      </c>
      <c r="AB526" s="17">
        <f t="shared" si="121"/>
        <v>1080076.5134917262</v>
      </c>
      <c r="AC526" s="17">
        <f t="shared" si="122"/>
        <v>518876.21248444455</v>
      </c>
      <c r="AD526" s="17">
        <v>7157656.3899999997</v>
      </c>
      <c r="AE526" s="17">
        <v>2895645.42</v>
      </c>
      <c r="AF526" s="17">
        <v>6332710.2400000002</v>
      </c>
      <c r="AG526" s="17">
        <v>2650947.88</v>
      </c>
      <c r="AH526" s="17">
        <v>6750460.7199999997</v>
      </c>
      <c r="AI526">
        <v>118.11</v>
      </c>
      <c r="AJ526">
        <v>200</v>
      </c>
      <c r="AK526" s="1">
        <v>20000</v>
      </c>
      <c r="AL526" s="1">
        <v>40000</v>
      </c>
    </row>
    <row r="527" spans="1:38" x14ac:dyDescent="0.35">
      <c r="A527" t="s">
        <v>1695</v>
      </c>
      <c r="B527" t="s">
        <v>1696</v>
      </c>
      <c r="C527" s="2">
        <v>43486</v>
      </c>
      <c r="D527" s="3">
        <v>5.9479452054794519</v>
      </c>
      <c r="E527" s="3" t="s">
        <v>64</v>
      </c>
      <c r="F527" s="3" t="s">
        <v>14</v>
      </c>
      <c r="G527" t="s">
        <v>1697</v>
      </c>
      <c r="H527" t="s">
        <v>104</v>
      </c>
      <c r="I527" t="s">
        <v>13</v>
      </c>
      <c r="J527" t="s">
        <v>13</v>
      </c>
      <c r="K527" s="17">
        <v>3964050.69</v>
      </c>
      <c r="L527" s="17">
        <v>1260356.21</v>
      </c>
      <c r="M527" s="10">
        <f t="shared" si="115"/>
        <v>0.31794654220226432</v>
      </c>
      <c r="N527" s="17">
        <v>184613.5</v>
      </c>
      <c r="O527" s="17">
        <v>0</v>
      </c>
      <c r="P527" s="17">
        <v>0</v>
      </c>
      <c r="Q527" s="17">
        <f t="shared" si="123"/>
        <v>184613.5</v>
      </c>
      <c r="R527" s="10">
        <f t="shared" si="124"/>
        <v>0.14647724074767721</v>
      </c>
      <c r="S527" s="9">
        <f t="shared" si="116"/>
        <v>1.2</v>
      </c>
      <c r="T527" s="17">
        <f t="shared" si="117"/>
        <v>181491.29423999996</v>
      </c>
      <c r="U527" s="17">
        <f t="shared" si="125"/>
        <v>-3122.2057600000408</v>
      </c>
      <c r="V527" s="17" t="str">
        <f t="shared" si="126"/>
        <v>N</v>
      </c>
      <c r="W527" s="17">
        <f t="shared" si="118"/>
        <v>277483.54830000002</v>
      </c>
      <c r="X527" s="17">
        <f t="shared" si="119"/>
        <v>88224.934700000013</v>
      </c>
      <c r="Y527" s="17">
        <f t="shared" si="120"/>
        <v>19056.585895200002</v>
      </c>
      <c r="Z527" s="17">
        <f t="shared" si="127"/>
        <v>200547.88013519996</v>
      </c>
      <c r="AA527" s="17">
        <f t="shared" ref="AA527:AA562" si="128">Z527-N527</f>
        <v>15934.380135199957</v>
      </c>
      <c r="AB527" s="17">
        <f t="shared" si="121"/>
        <v>0</v>
      </c>
      <c r="AC527" s="17">
        <f t="shared" si="122"/>
        <v>0</v>
      </c>
      <c r="AD527" s="17">
        <v>3713163.11</v>
      </c>
      <c r="AE527" s="17">
        <v>1131207.01</v>
      </c>
      <c r="AF527" s="17">
        <v>5143671.91</v>
      </c>
      <c r="AG527" s="17">
        <v>1711449.38</v>
      </c>
      <c r="AH527" s="17">
        <v>5597241.9400000004</v>
      </c>
      <c r="AI527">
        <v>70.819999999999993</v>
      </c>
      <c r="AJ527">
        <v>0</v>
      </c>
      <c r="AK527" s="1">
        <v>20000</v>
      </c>
      <c r="AL527" s="1">
        <v>0</v>
      </c>
    </row>
    <row r="528" spans="1:38" x14ac:dyDescent="0.35">
      <c r="A528" t="s">
        <v>1698</v>
      </c>
      <c r="B528" t="s">
        <v>1699</v>
      </c>
      <c r="C528" s="2">
        <v>42905</v>
      </c>
      <c r="D528" s="3">
        <v>7.5397260273972604</v>
      </c>
      <c r="E528" s="3" t="s">
        <v>64</v>
      </c>
      <c r="F528" s="3" t="s">
        <v>14</v>
      </c>
      <c r="G528" t="s">
        <v>1700</v>
      </c>
      <c r="H528" t="s">
        <v>1216</v>
      </c>
      <c r="I528" t="s">
        <v>13</v>
      </c>
      <c r="J528" t="s">
        <v>13</v>
      </c>
      <c r="K528" s="17">
        <v>5873664.4699999997</v>
      </c>
      <c r="L528" s="17">
        <v>1327881.7100000002</v>
      </c>
      <c r="M528" s="10">
        <f t="shared" si="115"/>
        <v>0.22607381078408795</v>
      </c>
      <c r="N528" s="17">
        <v>144477.40999999997</v>
      </c>
      <c r="O528" s="17">
        <v>0</v>
      </c>
      <c r="P528" s="17">
        <v>0</v>
      </c>
      <c r="Q528" s="17">
        <f t="shared" si="123"/>
        <v>144477.40999999997</v>
      </c>
      <c r="R528" s="10">
        <f t="shared" si="124"/>
        <v>0.10880292191086806</v>
      </c>
      <c r="S528" s="9">
        <f t="shared" si="116"/>
        <v>0.75</v>
      </c>
      <c r="T528" s="17">
        <f t="shared" si="117"/>
        <v>119509.35390000002</v>
      </c>
      <c r="U528" s="17">
        <f t="shared" si="125"/>
        <v>-24968.056099999958</v>
      </c>
      <c r="V528" s="17" t="str">
        <f t="shared" si="126"/>
        <v>N</v>
      </c>
      <c r="W528" s="17">
        <f t="shared" si="118"/>
        <v>411156.51290000003</v>
      </c>
      <c r="X528" s="17">
        <f t="shared" si="119"/>
        <v>92951.719700000016</v>
      </c>
      <c r="Y528" s="17">
        <f t="shared" si="120"/>
        <v>12548.482159500001</v>
      </c>
      <c r="Z528" s="17">
        <f t="shared" si="127"/>
        <v>132057.83605950003</v>
      </c>
      <c r="AA528" s="17">
        <f t="shared" si="128"/>
        <v>-12419.573940499948</v>
      </c>
      <c r="AB528" s="17">
        <f t="shared" si="121"/>
        <v>305199.58399194572</v>
      </c>
      <c r="AC528" s="17">
        <f t="shared" si="122"/>
        <v>68997.633002777497</v>
      </c>
      <c r="AD528" s="17">
        <v>4955930.4400000004</v>
      </c>
      <c r="AE528" s="17">
        <v>1002340.78</v>
      </c>
      <c r="AF528" s="17">
        <v>5456730.2199999997</v>
      </c>
      <c r="AG528" s="17">
        <v>1251614.05</v>
      </c>
      <c r="AH528" s="17">
        <v>6567204.8200000003</v>
      </c>
      <c r="AI528">
        <v>89.44</v>
      </c>
      <c r="AJ528">
        <v>0</v>
      </c>
      <c r="AK528" s="1">
        <v>20000</v>
      </c>
      <c r="AL528" s="1">
        <v>0</v>
      </c>
    </row>
    <row r="529" spans="1:38" x14ac:dyDescent="0.35">
      <c r="A529" t="s">
        <v>1701</v>
      </c>
      <c r="B529" t="s">
        <v>1702</v>
      </c>
      <c r="C529" s="2">
        <v>42870</v>
      </c>
      <c r="D529" s="3">
        <v>7.6356164383561644</v>
      </c>
      <c r="E529" s="3" t="s">
        <v>64</v>
      </c>
      <c r="F529" s="3" t="s">
        <v>14</v>
      </c>
      <c r="G529" t="s">
        <v>1703</v>
      </c>
      <c r="H529" t="s">
        <v>112</v>
      </c>
      <c r="I529" t="s">
        <v>13</v>
      </c>
      <c r="J529" t="s">
        <v>13</v>
      </c>
      <c r="K529" s="17">
        <v>4886589.34</v>
      </c>
      <c r="L529" s="17">
        <v>1138118.48</v>
      </c>
      <c r="M529" s="10">
        <f t="shared" si="115"/>
        <v>0.23290651225461889</v>
      </c>
      <c r="N529" s="17">
        <v>117784.12000000001</v>
      </c>
      <c r="O529" s="17">
        <v>0</v>
      </c>
      <c r="P529" s="17">
        <v>3491.6789556000149</v>
      </c>
      <c r="Q529" s="17">
        <f t="shared" si="123"/>
        <v>114292.4410444</v>
      </c>
      <c r="R529" s="10">
        <f t="shared" si="124"/>
        <v>0.10042226978372235</v>
      </c>
      <c r="S529" s="9">
        <f t="shared" si="116"/>
        <v>0.75</v>
      </c>
      <c r="T529" s="17">
        <f t="shared" si="117"/>
        <v>102430.66320000001</v>
      </c>
      <c r="U529" s="17">
        <f t="shared" si="125"/>
        <v>-11861.777844399985</v>
      </c>
      <c r="V529" s="17" t="str">
        <f t="shared" si="126"/>
        <v>N</v>
      </c>
      <c r="W529" s="17">
        <f t="shared" si="118"/>
        <v>342061.25380000001</v>
      </c>
      <c r="X529" s="17">
        <f t="shared" si="119"/>
        <v>79668.293600000005</v>
      </c>
      <c r="Y529" s="17">
        <f t="shared" si="120"/>
        <v>10755.219636</v>
      </c>
      <c r="Z529" s="17">
        <f t="shared" si="127"/>
        <v>113185.882836</v>
      </c>
      <c r="AA529" s="17">
        <f t="shared" si="128"/>
        <v>-4598.2371640000056</v>
      </c>
      <c r="AB529" s="17">
        <f t="shared" si="121"/>
        <v>109682.47205683551</v>
      </c>
      <c r="AC529" s="17">
        <f t="shared" si="122"/>
        <v>25545.762022222254</v>
      </c>
      <c r="AD529" s="17">
        <v>3972875.7</v>
      </c>
      <c r="AE529" s="17">
        <v>831237.14</v>
      </c>
      <c r="AF529" s="17">
        <v>4543096.5</v>
      </c>
      <c r="AG529" s="17">
        <v>947311.41</v>
      </c>
      <c r="AH529" s="17">
        <v>4457172.66</v>
      </c>
      <c r="AI529">
        <v>109.63</v>
      </c>
      <c r="AJ529">
        <v>159.72999999999999</v>
      </c>
      <c r="AK529" s="1">
        <v>20000</v>
      </c>
      <c r="AL529" s="1">
        <v>31945</v>
      </c>
    </row>
    <row r="530" spans="1:38" x14ac:dyDescent="0.35">
      <c r="A530" t="s">
        <v>1704</v>
      </c>
      <c r="B530" t="s">
        <v>1705</v>
      </c>
      <c r="C530" s="2">
        <v>43409</v>
      </c>
      <c r="D530" s="3">
        <v>6.1589041095890407</v>
      </c>
      <c r="E530" s="3" t="s">
        <v>64</v>
      </c>
      <c r="F530" s="3" t="s">
        <v>14</v>
      </c>
      <c r="G530" t="s">
        <v>1706</v>
      </c>
      <c r="H530" t="s">
        <v>128</v>
      </c>
      <c r="I530" t="s">
        <v>13</v>
      </c>
      <c r="J530" t="s">
        <v>13</v>
      </c>
      <c r="K530" s="17">
        <v>10431958.310000001</v>
      </c>
      <c r="L530" s="17">
        <v>2653010.8799999994</v>
      </c>
      <c r="M530" s="10">
        <f t="shared" si="115"/>
        <v>0.25431570958799193</v>
      </c>
      <c r="N530" s="17">
        <v>406867.09</v>
      </c>
      <c r="O530" s="17">
        <v>0</v>
      </c>
      <c r="P530" s="17">
        <v>275.95547340000121</v>
      </c>
      <c r="Q530" s="17">
        <f t="shared" si="123"/>
        <v>406591.13452660001</v>
      </c>
      <c r="R530" s="10">
        <f t="shared" si="124"/>
        <v>0.1532564896705588</v>
      </c>
      <c r="S530" s="9">
        <f t="shared" si="116"/>
        <v>1</v>
      </c>
      <c r="T530" s="17">
        <f t="shared" si="117"/>
        <v>318361.30559999991</v>
      </c>
      <c r="U530" s="17">
        <f t="shared" si="125"/>
        <v>-88229.828926600108</v>
      </c>
      <c r="V530" s="17" t="str">
        <f t="shared" si="126"/>
        <v>N</v>
      </c>
      <c r="W530" s="17">
        <f t="shared" si="118"/>
        <v>730237.0817000001</v>
      </c>
      <c r="X530" s="17">
        <f t="shared" si="119"/>
        <v>185710.76159999997</v>
      </c>
      <c r="Y530" s="17">
        <f t="shared" si="120"/>
        <v>33427.937087999991</v>
      </c>
      <c r="Z530" s="17">
        <f t="shared" si="127"/>
        <v>351789.24268799991</v>
      </c>
      <c r="AA530" s="17">
        <f t="shared" si="128"/>
        <v>-55077.847312000114</v>
      </c>
      <c r="AB530" s="17">
        <f t="shared" si="121"/>
        <v>1203181.8290657054</v>
      </c>
      <c r="AC530" s="17">
        <f t="shared" si="122"/>
        <v>305988.04062222288</v>
      </c>
      <c r="AD530" s="17">
        <v>7947966.1100000003</v>
      </c>
      <c r="AE530" s="17">
        <v>1868931.74</v>
      </c>
      <c r="AF530" s="17">
        <v>11623626.07</v>
      </c>
      <c r="AG530" s="17">
        <v>3441222.87</v>
      </c>
      <c r="AH530" s="17">
        <v>12627479.43</v>
      </c>
      <c r="AI530">
        <v>82.61</v>
      </c>
      <c r="AJ530">
        <v>0</v>
      </c>
      <c r="AK530" s="1">
        <v>20000</v>
      </c>
      <c r="AL530" s="1">
        <v>0</v>
      </c>
    </row>
    <row r="531" spans="1:38" x14ac:dyDescent="0.35">
      <c r="A531" t="s">
        <v>1707</v>
      </c>
      <c r="B531" t="s">
        <v>1708</v>
      </c>
      <c r="C531" s="2">
        <v>30907</v>
      </c>
      <c r="D531" s="3">
        <v>40.410958904109592</v>
      </c>
      <c r="E531" s="3" t="s">
        <v>64</v>
      </c>
      <c r="F531" s="3" t="s">
        <v>14</v>
      </c>
      <c r="G531" t="s">
        <v>1709</v>
      </c>
      <c r="H531" t="s">
        <v>108</v>
      </c>
      <c r="I531" t="s">
        <v>13</v>
      </c>
      <c r="J531" t="s">
        <v>13</v>
      </c>
      <c r="K531" s="17">
        <v>9356235.1199999992</v>
      </c>
      <c r="L531" s="17">
        <v>2671186.6699999995</v>
      </c>
      <c r="M531" s="10">
        <f t="shared" si="115"/>
        <v>0.2854980273304632</v>
      </c>
      <c r="N531" s="17">
        <v>430974.17</v>
      </c>
      <c r="O531" s="17">
        <v>0</v>
      </c>
      <c r="P531" s="17">
        <v>0</v>
      </c>
      <c r="Q531" s="17">
        <f t="shared" si="123"/>
        <v>430974.17</v>
      </c>
      <c r="R531" s="10">
        <f t="shared" si="124"/>
        <v>0.1613418391309957</v>
      </c>
      <c r="S531" s="9">
        <f t="shared" si="116"/>
        <v>1</v>
      </c>
      <c r="T531" s="17">
        <f t="shared" si="117"/>
        <v>320542.40039999993</v>
      </c>
      <c r="U531" s="17">
        <f t="shared" si="125"/>
        <v>-110431.76960000006</v>
      </c>
      <c r="V531" s="17" t="str">
        <f t="shared" si="126"/>
        <v>N</v>
      </c>
      <c r="W531" s="17">
        <f t="shared" si="118"/>
        <v>654936.4584</v>
      </c>
      <c r="X531" s="17">
        <f t="shared" si="119"/>
        <v>186983.06689999998</v>
      </c>
      <c r="Y531" s="17">
        <f t="shared" si="120"/>
        <v>33656.952041999997</v>
      </c>
      <c r="Z531" s="17">
        <f t="shared" si="127"/>
        <v>354199.35244199994</v>
      </c>
      <c r="AA531" s="17">
        <f t="shared" si="128"/>
        <v>-76774.817558000039</v>
      </c>
      <c r="AB531" s="17">
        <f t="shared" si="121"/>
        <v>1493974.4705045116</v>
      </c>
      <c r="AC531" s="17">
        <f t="shared" si="122"/>
        <v>426526.76421111135</v>
      </c>
      <c r="AD531" s="17">
        <v>13363317.32</v>
      </c>
      <c r="AE531" s="17">
        <v>3144717.77</v>
      </c>
      <c r="AF531" s="17">
        <v>10603585.029999999</v>
      </c>
      <c r="AG531" s="17">
        <v>2739440.67</v>
      </c>
      <c r="AH531" s="17">
        <v>11341976.41</v>
      </c>
      <c r="AI531">
        <v>82.49</v>
      </c>
      <c r="AJ531">
        <v>0</v>
      </c>
      <c r="AK531" s="1">
        <v>20000</v>
      </c>
      <c r="AL531" s="1">
        <v>0</v>
      </c>
    </row>
    <row r="532" spans="1:38" x14ac:dyDescent="0.35">
      <c r="A532" t="s">
        <v>1710</v>
      </c>
      <c r="B532" t="s">
        <v>1711</v>
      </c>
      <c r="C532" s="2">
        <v>37274</v>
      </c>
      <c r="D532" s="3">
        <v>22.967123287671232</v>
      </c>
      <c r="E532" s="3" t="s">
        <v>64</v>
      </c>
      <c r="F532" s="3" t="s">
        <v>14</v>
      </c>
      <c r="G532" t="s">
        <v>1712</v>
      </c>
      <c r="H532" t="s">
        <v>81</v>
      </c>
      <c r="I532" t="s">
        <v>13</v>
      </c>
      <c r="J532" t="s">
        <v>13</v>
      </c>
      <c r="K532" s="17">
        <v>3951506.09</v>
      </c>
      <c r="L532" s="17">
        <v>999367.73999999987</v>
      </c>
      <c r="M532" s="10">
        <f t="shared" si="115"/>
        <v>0.25290806017712603</v>
      </c>
      <c r="N532" s="17">
        <v>111474.31000000001</v>
      </c>
      <c r="O532" s="17">
        <v>0</v>
      </c>
      <c r="P532" s="17">
        <v>634.6056746250033</v>
      </c>
      <c r="Q532" s="17">
        <f t="shared" si="123"/>
        <v>110839.704325375</v>
      </c>
      <c r="R532" s="10">
        <f t="shared" si="124"/>
        <v>0.11090982817333589</v>
      </c>
      <c r="S532" s="9">
        <f t="shared" si="116"/>
        <v>1</v>
      </c>
      <c r="T532" s="17">
        <f t="shared" si="117"/>
        <v>119924.12879999998</v>
      </c>
      <c r="U532" s="17">
        <f t="shared" si="125"/>
        <v>9084.4244746249751</v>
      </c>
      <c r="V532" s="17" t="str">
        <f t="shared" si="126"/>
        <v>Y</v>
      </c>
      <c r="W532" s="17">
        <f t="shared" si="118"/>
        <v>276605.42629999999</v>
      </c>
      <c r="X532" s="17">
        <f t="shared" si="119"/>
        <v>69955.741799999989</v>
      </c>
      <c r="Y532" s="17">
        <f t="shared" si="120"/>
        <v>12592.033523999997</v>
      </c>
      <c r="Z532" s="17">
        <f t="shared" si="127"/>
        <v>132516.16232399998</v>
      </c>
      <c r="AA532" s="17">
        <f t="shared" si="128"/>
        <v>21041.852323999963</v>
      </c>
      <c r="AB532" s="17">
        <f t="shared" si="121"/>
        <v>0</v>
      </c>
      <c r="AC532" s="17">
        <f t="shared" si="122"/>
        <v>0</v>
      </c>
      <c r="AD532" s="17">
        <v>5504232.5800000001</v>
      </c>
      <c r="AE532" s="17">
        <v>1080201.68</v>
      </c>
      <c r="AF532" s="17">
        <v>4816506.5599999996</v>
      </c>
      <c r="AG532" s="17">
        <v>1072112.52</v>
      </c>
      <c r="AH532" s="17">
        <v>5003679.37</v>
      </c>
      <c r="AI532">
        <v>78.97</v>
      </c>
      <c r="AJ532">
        <v>0</v>
      </c>
      <c r="AK532" s="1">
        <v>20000</v>
      </c>
      <c r="AL532" s="1">
        <v>0</v>
      </c>
    </row>
    <row r="533" spans="1:38" x14ac:dyDescent="0.35">
      <c r="A533" t="s">
        <v>1713</v>
      </c>
      <c r="B533" t="s">
        <v>1714</v>
      </c>
      <c r="C533" s="2">
        <v>35618</v>
      </c>
      <c r="D533" s="3">
        <v>27.504109589041096</v>
      </c>
      <c r="E533" s="3" t="s">
        <v>64</v>
      </c>
      <c r="F533" s="3" t="s">
        <v>14</v>
      </c>
      <c r="G533" t="s">
        <v>1715</v>
      </c>
      <c r="H533" t="s">
        <v>334</v>
      </c>
      <c r="I533" t="s">
        <v>13</v>
      </c>
      <c r="J533" t="s">
        <v>13</v>
      </c>
      <c r="K533" s="17">
        <v>3090184.63</v>
      </c>
      <c r="L533" s="17">
        <v>781591.81</v>
      </c>
      <c r="M533" s="10">
        <f t="shared" si="115"/>
        <v>0.25292722072726126</v>
      </c>
      <c r="N533" s="17">
        <v>87290.99</v>
      </c>
      <c r="O533" s="17">
        <v>0</v>
      </c>
      <c r="P533" s="17">
        <v>4334.7334724249959</v>
      </c>
      <c r="Q533" s="17">
        <f t="shared" si="123"/>
        <v>82956.256527575009</v>
      </c>
      <c r="R533" s="10">
        <f t="shared" si="124"/>
        <v>0.10613757138470399</v>
      </c>
      <c r="S533" s="9">
        <f t="shared" si="116"/>
        <v>1</v>
      </c>
      <c r="T533" s="17">
        <f t="shared" si="117"/>
        <v>93791.017200000002</v>
      </c>
      <c r="U533" s="17">
        <f t="shared" si="125"/>
        <v>10834.760672424993</v>
      </c>
      <c r="V533" s="17" t="str">
        <f t="shared" si="126"/>
        <v>Y</v>
      </c>
      <c r="W533" s="17">
        <f t="shared" si="118"/>
        <v>216312.9241</v>
      </c>
      <c r="X533" s="17">
        <f t="shared" si="119"/>
        <v>54711.426700000011</v>
      </c>
      <c r="Y533" s="17">
        <f t="shared" si="120"/>
        <v>9848.0568060000023</v>
      </c>
      <c r="Z533" s="17">
        <f t="shared" si="127"/>
        <v>103639.07400600001</v>
      </c>
      <c r="AA533" s="17">
        <f t="shared" si="128"/>
        <v>16348.084006000005</v>
      </c>
      <c r="AB533" s="17">
        <f t="shared" si="121"/>
        <v>0</v>
      </c>
      <c r="AC533" s="17">
        <f t="shared" si="122"/>
        <v>0</v>
      </c>
      <c r="AD533" s="17">
        <v>5795752.9100000001</v>
      </c>
      <c r="AE533" s="17">
        <v>1642946.91</v>
      </c>
      <c r="AF533" s="17">
        <v>3962590.07</v>
      </c>
      <c r="AG533" s="17">
        <v>1110616.76</v>
      </c>
      <c r="AH533" s="17">
        <v>4566008.13</v>
      </c>
      <c r="AI533">
        <v>67.680000000000007</v>
      </c>
      <c r="AJ533">
        <v>0</v>
      </c>
      <c r="AK533" s="1">
        <v>20000</v>
      </c>
      <c r="AL533" s="1">
        <v>0</v>
      </c>
    </row>
    <row r="534" spans="1:38" x14ac:dyDescent="0.35">
      <c r="A534" t="s">
        <v>1716</v>
      </c>
      <c r="B534" t="s">
        <v>1717</v>
      </c>
      <c r="C534" s="2">
        <v>31048</v>
      </c>
      <c r="D534" s="3">
        <v>40.024657534246572</v>
      </c>
      <c r="E534" s="3" t="s">
        <v>64</v>
      </c>
      <c r="F534" s="3" t="s">
        <v>8</v>
      </c>
      <c r="G534" t="s">
        <v>1718</v>
      </c>
      <c r="H534" t="s">
        <v>254</v>
      </c>
      <c r="I534" t="s">
        <v>13</v>
      </c>
      <c r="J534" t="s">
        <v>13</v>
      </c>
      <c r="K534" s="17">
        <v>5700059.5800000001</v>
      </c>
      <c r="L534" s="17">
        <v>1473963.98</v>
      </c>
      <c r="M534" s="10">
        <f t="shared" si="115"/>
        <v>0.25858746901028007</v>
      </c>
      <c r="N534" s="17">
        <v>185871.55000000002</v>
      </c>
      <c r="O534" s="17">
        <v>0</v>
      </c>
      <c r="P534" s="17">
        <v>5501.2533563963007</v>
      </c>
      <c r="Q534" s="17">
        <f t="shared" si="123"/>
        <v>180370.29664360371</v>
      </c>
      <c r="R534" s="10">
        <f t="shared" si="124"/>
        <v>0.12237089853688535</v>
      </c>
      <c r="S534" s="9">
        <f t="shared" si="116"/>
        <v>1</v>
      </c>
      <c r="T534" s="17">
        <f t="shared" si="117"/>
        <v>176875.6776</v>
      </c>
      <c r="U534" s="17">
        <f t="shared" si="125"/>
        <v>-3494.6190436037141</v>
      </c>
      <c r="V534" s="17" t="str">
        <f t="shared" si="126"/>
        <v>N</v>
      </c>
      <c r="W534" s="17">
        <f t="shared" si="118"/>
        <v>399004.17060000007</v>
      </c>
      <c r="X534" s="17">
        <f t="shared" si="119"/>
        <v>103177.47860000002</v>
      </c>
      <c r="Y534" s="17">
        <f t="shared" si="120"/>
        <v>18571.946148000003</v>
      </c>
      <c r="Z534" s="17">
        <f t="shared" si="127"/>
        <v>195447.62374800001</v>
      </c>
      <c r="AA534" s="17">
        <f t="shared" si="128"/>
        <v>9576.0737479999952</v>
      </c>
      <c r="AB534" s="17">
        <f t="shared" si="121"/>
        <v>0</v>
      </c>
      <c r="AC534" s="17">
        <f t="shared" si="122"/>
        <v>0</v>
      </c>
      <c r="AD534" s="17">
        <v>5651391.9800000004</v>
      </c>
      <c r="AE534" s="17">
        <v>1275795.83</v>
      </c>
      <c r="AF534" s="17">
        <v>6006569.0099999998</v>
      </c>
      <c r="AG534" s="17">
        <v>1584573.46</v>
      </c>
      <c r="AH534" s="17">
        <v>6176778.3399999999</v>
      </c>
      <c r="AI534">
        <v>92.28</v>
      </c>
      <c r="AJ534">
        <v>0</v>
      </c>
      <c r="AK534" s="1">
        <v>20000</v>
      </c>
      <c r="AL534" s="1">
        <v>0</v>
      </c>
    </row>
    <row r="535" spans="1:38" x14ac:dyDescent="0.35">
      <c r="A535" t="s">
        <v>1719</v>
      </c>
      <c r="B535" t="s">
        <v>1720</v>
      </c>
      <c r="C535" s="2">
        <v>42240</v>
      </c>
      <c r="D535" s="3">
        <v>9.3616438356164391</v>
      </c>
      <c r="E535" s="3" t="s">
        <v>64</v>
      </c>
      <c r="F535" s="3" t="s">
        <v>8</v>
      </c>
      <c r="G535" t="s">
        <v>1721</v>
      </c>
      <c r="H535" t="s">
        <v>250</v>
      </c>
      <c r="I535" t="s">
        <v>13</v>
      </c>
      <c r="J535" t="s">
        <v>13</v>
      </c>
      <c r="K535" s="17">
        <v>3597735.58</v>
      </c>
      <c r="L535" s="17">
        <v>624429.34999999986</v>
      </c>
      <c r="M535" s="26">
        <f t="shared" si="115"/>
        <v>0.17356176853886518</v>
      </c>
      <c r="N535" s="17">
        <v>41494.58</v>
      </c>
      <c r="O535" s="17">
        <v>0</v>
      </c>
      <c r="P535" s="17">
        <v>1801.5265537500018</v>
      </c>
      <c r="Q535" s="17">
        <f t="shared" si="123"/>
        <v>39693.05344625</v>
      </c>
      <c r="R535" s="10">
        <f t="shared" si="124"/>
        <v>6.3566924658890564E-2</v>
      </c>
      <c r="S535" s="9">
        <f t="shared" si="116"/>
        <v>0.75</v>
      </c>
      <c r="T535" s="17">
        <f t="shared" si="117"/>
        <v>56198.641499999983</v>
      </c>
      <c r="U535" s="17">
        <f t="shared" si="125"/>
        <v>16505.588053749983</v>
      </c>
      <c r="V535" s="17" t="str">
        <f t="shared" si="126"/>
        <v>Y</v>
      </c>
      <c r="W535" s="17">
        <f t="shared" si="118"/>
        <v>251841.49060000002</v>
      </c>
      <c r="X535" s="17">
        <f t="shared" si="119"/>
        <v>43710.054499999991</v>
      </c>
      <c r="Y535" s="17">
        <f t="shared" si="120"/>
        <v>5900.8573574999982</v>
      </c>
      <c r="Z535" s="17">
        <f t="shared" si="127"/>
        <v>62099.498857499981</v>
      </c>
      <c r="AA535" s="17">
        <f t="shared" si="128"/>
        <v>20604.918857499979</v>
      </c>
      <c r="AB535" s="17">
        <f t="shared" si="121"/>
        <v>0</v>
      </c>
      <c r="AC535" s="17">
        <f t="shared" si="122"/>
        <v>0</v>
      </c>
      <c r="AD535" s="17">
        <v>5454957.7599999998</v>
      </c>
      <c r="AE535" s="17">
        <v>843548.93</v>
      </c>
      <c r="AF535" s="17">
        <v>5252809.42</v>
      </c>
      <c r="AG535" s="17">
        <v>838211.66</v>
      </c>
      <c r="AH535" s="17">
        <v>5739113.54</v>
      </c>
      <c r="AI535">
        <v>62.69</v>
      </c>
      <c r="AJ535">
        <v>0</v>
      </c>
      <c r="AK535" s="1">
        <v>20000</v>
      </c>
      <c r="AL535" s="1">
        <v>0</v>
      </c>
    </row>
    <row r="536" spans="1:38" x14ac:dyDescent="0.35">
      <c r="A536" t="s">
        <v>1722</v>
      </c>
      <c r="B536" t="s">
        <v>1723</v>
      </c>
      <c r="C536" s="2">
        <v>33441</v>
      </c>
      <c r="D536" s="3">
        <v>33.468493150684928</v>
      </c>
      <c r="E536" s="3" t="s">
        <v>64</v>
      </c>
      <c r="F536" s="3" t="s">
        <v>8</v>
      </c>
      <c r="G536" t="s">
        <v>1724</v>
      </c>
      <c r="H536" t="s">
        <v>250</v>
      </c>
      <c r="I536" t="s">
        <v>13</v>
      </c>
      <c r="J536" t="s">
        <v>13</v>
      </c>
      <c r="K536" s="17">
        <v>8859366.8499999996</v>
      </c>
      <c r="L536" s="17">
        <v>2209292.15</v>
      </c>
      <c r="M536" s="10">
        <f t="shared" si="115"/>
        <v>0.2493735937800115</v>
      </c>
      <c r="N536" s="17">
        <v>295396.47999999998</v>
      </c>
      <c r="O536" s="17">
        <v>0</v>
      </c>
      <c r="P536" s="17">
        <v>1014.545685</v>
      </c>
      <c r="Q536" s="17">
        <f t="shared" si="123"/>
        <v>294381.93431499996</v>
      </c>
      <c r="R536" s="10">
        <f t="shared" si="124"/>
        <v>0.13324717345100781</v>
      </c>
      <c r="S536" s="9">
        <f t="shared" si="116"/>
        <v>1</v>
      </c>
      <c r="T536" s="17">
        <f t="shared" si="117"/>
        <v>265115.05799999996</v>
      </c>
      <c r="U536" s="17">
        <f t="shared" si="125"/>
        <v>-29266.876315000001</v>
      </c>
      <c r="V536" s="17" t="str">
        <f t="shared" si="126"/>
        <v>N</v>
      </c>
      <c r="W536" s="17">
        <f t="shared" si="118"/>
        <v>620155.67950000009</v>
      </c>
      <c r="X536" s="17">
        <f t="shared" si="119"/>
        <v>154650.45050000004</v>
      </c>
      <c r="Y536" s="17">
        <f t="shared" si="120"/>
        <v>27837.081090000007</v>
      </c>
      <c r="Z536" s="17">
        <f t="shared" si="127"/>
        <v>292952.13908999995</v>
      </c>
      <c r="AA536" s="17">
        <f t="shared" si="128"/>
        <v>-2444.3409100000281</v>
      </c>
      <c r="AB536" s="17">
        <f t="shared" si="121"/>
        <v>54455.131020014414</v>
      </c>
      <c r="AC536" s="17">
        <f t="shared" si="122"/>
        <v>13579.671722222378</v>
      </c>
      <c r="AD536" s="17">
        <v>8336275.0700000003</v>
      </c>
      <c r="AE536" s="17">
        <v>1708990.27</v>
      </c>
      <c r="AF536" s="17">
        <v>9227897.3000000007</v>
      </c>
      <c r="AG536" s="17">
        <v>2078624.27</v>
      </c>
      <c r="AH536" s="17">
        <v>10022095.189999999</v>
      </c>
      <c r="AI536">
        <v>88.4</v>
      </c>
      <c r="AJ536">
        <v>0</v>
      </c>
      <c r="AK536" s="1">
        <v>20000</v>
      </c>
      <c r="AL536" s="1">
        <v>0</v>
      </c>
    </row>
    <row r="537" spans="1:38" x14ac:dyDescent="0.35">
      <c r="A537" t="s">
        <v>1725</v>
      </c>
      <c r="B537" t="s">
        <v>1726</v>
      </c>
      <c r="C537" s="2">
        <v>32818</v>
      </c>
      <c r="D537" s="3">
        <v>35.175342465753424</v>
      </c>
      <c r="E537" s="3" t="s">
        <v>64</v>
      </c>
      <c r="F537" s="3" t="s">
        <v>8</v>
      </c>
      <c r="G537" t="s">
        <v>1727</v>
      </c>
      <c r="H537" t="s">
        <v>242</v>
      </c>
      <c r="I537" t="s">
        <v>13</v>
      </c>
      <c r="J537" t="s">
        <v>13</v>
      </c>
      <c r="K537" s="17">
        <v>5571103.8300000001</v>
      </c>
      <c r="L537" s="17">
        <v>1226122.24</v>
      </c>
      <c r="M537" s="10">
        <f t="shared" si="115"/>
        <v>0.22008605070281018</v>
      </c>
      <c r="N537" s="17">
        <v>130445.79999999999</v>
      </c>
      <c r="O537" s="17">
        <v>0</v>
      </c>
      <c r="P537" s="17">
        <v>0</v>
      </c>
      <c r="Q537" s="17">
        <f t="shared" si="123"/>
        <v>130445.79999999999</v>
      </c>
      <c r="R537" s="10">
        <f t="shared" si="124"/>
        <v>0.10638890295310197</v>
      </c>
      <c r="S537" s="9">
        <f t="shared" si="116"/>
        <v>0.75</v>
      </c>
      <c r="T537" s="17">
        <f t="shared" si="117"/>
        <v>110351.00159999999</v>
      </c>
      <c r="U537" s="17">
        <f t="shared" si="125"/>
        <v>-20094.7984</v>
      </c>
      <c r="V537" s="17" t="str">
        <f t="shared" si="126"/>
        <v>N</v>
      </c>
      <c r="W537" s="17">
        <f t="shared" si="118"/>
        <v>389977.26810000004</v>
      </c>
      <c r="X537" s="17">
        <f t="shared" si="119"/>
        <v>85828.556800000006</v>
      </c>
      <c r="Y537" s="17">
        <f t="shared" si="120"/>
        <v>11586.855168</v>
      </c>
      <c r="Z537" s="17">
        <f t="shared" si="127"/>
        <v>121937.85676799998</v>
      </c>
      <c r="AA537" s="17">
        <f t="shared" si="128"/>
        <v>-8507.9432320000051</v>
      </c>
      <c r="AB537" s="17">
        <f t="shared" si="121"/>
        <v>214763.04898902617</v>
      </c>
      <c r="AC537" s="17">
        <f t="shared" si="122"/>
        <v>47266.351288888916</v>
      </c>
      <c r="AD537" s="17">
        <v>3777423.33</v>
      </c>
      <c r="AE537" s="17">
        <v>904304.73</v>
      </c>
      <c r="AF537" s="17">
        <v>4896166.6900000004</v>
      </c>
      <c r="AG537" s="17">
        <v>1091190.98</v>
      </c>
      <c r="AH537" s="17">
        <v>5934768.4400000004</v>
      </c>
      <c r="AI537">
        <v>93.87</v>
      </c>
      <c r="AJ537">
        <v>0</v>
      </c>
      <c r="AK537" s="1">
        <v>20000</v>
      </c>
      <c r="AL537" s="1">
        <v>0</v>
      </c>
    </row>
    <row r="538" spans="1:38" x14ac:dyDescent="0.35">
      <c r="A538" t="s">
        <v>1728</v>
      </c>
      <c r="B538" t="s">
        <v>1729</v>
      </c>
      <c r="C538" s="2">
        <v>34022</v>
      </c>
      <c r="D538" s="3">
        <v>31.876712328767123</v>
      </c>
      <c r="E538" s="3" t="s">
        <v>64</v>
      </c>
      <c r="F538" s="3" t="s">
        <v>8</v>
      </c>
      <c r="G538" t="s">
        <v>1730</v>
      </c>
      <c r="H538" t="s">
        <v>381</v>
      </c>
      <c r="I538" t="s">
        <v>13</v>
      </c>
      <c r="J538" t="s">
        <v>13</v>
      </c>
      <c r="K538" s="17">
        <v>11158474.08</v>
      </c>
      <c r="L538" s="17">
        <v>2734467.48</v>
      </c>
      <c r="M538" s="10">
        <f t="shared" si="115"/>
        <v>0.24505747474030964</v>
      </c>
      <c r="N538" s="17">
        <v>379442.92000000004</v>
      </c>
      <c r="O538" s="17">
        <v>0</v>
      </c>
      <c r="P538" s="17">
        <v>0</v>
      </c>
      <c r="Q538" s="17">
        <f t="shared" si="123"/>
        <v>379442.92000000004</v>
      </c>
      <c r="R538" s="10">
        <f t="shared" si="124"/>
        <v>0.13876300331792574</v>
      </c>
      <c r="S538" s="9">
        <f t="shared" si="116"/>
        <v>1</v>
      </c>
      <c r="T538" s="17">
        <f t="shared" si="117"/>
        <v>328136.09759999998</v>
      </c>
      <c r="U538" s="17">
        <f t="shared" si="125"/>
        <v>-51306.822400000063</v>
      </c>
      <c r="V538" s="17" t="str">
        <f t="shared" si="126"/>
        <v>N</v>
      </c>
      <c r="W538" s="17">
        <f t="shared" si="118"/>
        <v>781093.18560000008</v>
      </c>
      <c r="X538" s="17">
        <f t="shared" si="119"/>
        <v>191412.72360000003</v>
      </c>
      <c r="Y538" s="17">
        <f t="shared" si="120"/>
        <v>34454.290248000005</v>
      </c>
      <c r="Z538" s="17">
        <f t="shared" si="127"/>
        <v>362590.38784799998</v>
      </c>
      <c r="AA538" s="17">
        <f t="shared" si="128"/>
        <v>-16852.532152000058</v>
      </c>
      <c r="AB538" s="17">
        <f t="shared" si="121"/>
        <v>382053.95987793588</v>
      </c>
      <c r="AC538" s="17">
        <f t="shared" si="122"/>
        <v>93625.178622222549</v>
      </c>
      <c r="AD538" s="17">
        <v>9022993.3800000008</v>
      </c>
      <c r="AE538" s="17">
        <v>1963292.46</v>
      </c>
      <c r="AF538" s="17">
        <v>11056025.98</v>
      </c>
      <c r="AG538" s="17">
        <v>2405258.25</v>
      </c>
      <c r="AH538" s="17">
        <v>12200932.25</v>
      </c>
      <c r="AI538">
        <v>91.46</v>
      </c>
      <c r="AJ538">
        <v>0</v>
      </c>
      <c r="AK538" s="1">
        <v>20000</v>
      </c>
      <c r="AL538" s="1">
        <v>0</v>
      </c>
    </row>
    <row r="539" spans="1:38" x14ac:dyDescent="0.35">
      <c r="A539" t="s">
        <v>1731</v>
      </c>
      <c r="B539" t="s">
        <v>1732</v>
      </c>
      <c r="C539" s="2">
        <v>35877</v>
      </c>
      <c r="D539" s="3">
        <v>26.794520547945204</v>
      </c>
      <c r="E539" s="3" t="s">
        <v>64</v>
      </c>
      <c r="F539" s="3" t="s">
        <v>8</v>
      </c>
      <c r="G539" t="s">
        <v>1733</v>
      </c>
      <c r="H539" t="s">
        <v>242</v>
      </c>
      <c r="I539" t="s">
        <v>13</v>
      </c>
      <c r="J539" t="s">
        <v>13</v>
      </c>
      <c r="K539" s="17">
        <v>6620293.7199999997</v>
      </c>
      <c r="L539" s="17">
        <v>1375379.0700000003</v>
      </c>
      <c r="M539" s="26">
        <f t="shared" si="115"/>
        <v>0.20775197116178712</v>
      </c>
      <c r="N539" s="17">
        <v>110070.34</v>
      </c>
      <c r="O539" s="17">
        <v>0</v>
      </c>
      <c r="P539" s="17">
        <v>327.05618718730693</v>
      </c>
      <c r="Q539" s="17">
        <f t="shared" si="123"/>
        <v>109743.28381281269</v>
      </c>
      <c r="R539" s="10">
        <f t="shared" si="124"/>
        <v>7.9791299872559979E-2</v>
      </c>
      <c r="S539" s="9">
        <f t="shared" si="116"/>
        <v>0.75</v>
      </c>
      <c r="T539" s="17">
        <f t="shared" si="117"/>
        <v>123784.11630000002</v>
      </c>
      <c r="U539" s="17">
        <f t="shared" si="125"/>
        <v>14040.832487187334</v>
      </c>
      <c r="V539" s="17" t="str">
        <f t="shared" si="126"/>
        <v>Y</v>
      </c>
      <c r="W539" s="17">
        <f t="shared" si="118"/>
        <v>463420.56040000002</v>
      </c>
      <c r="X539" s="17">
        <f t="shared" si="119"/>
        <v>96276.534900000028</v>
      </c>
      <c r="Y539" s="17">
        <f t="shared" si="120"/>
        <v>12997.332211500003</v>
      </c>
      <c r="Z539" s="17">
        <f t="shared" si="127"/>
        <v>136781.44851150003</v>
      </c>
      <c r="AA539" s="17">
        <f t="shared" si="128"/>
        <v>26711.108511500031</v>
      </c>
      <c r="AB539" s="17">
        <f t="shared" si="121"/>
        <v>0</v>
      </c>
      <c r="AC539" s="17">
        <f t="shared" si="122"/>
        <v>0</v>
      </c>
      <c r="AD539" s="17">
        <v>3687748.47</v>
      </c>
      <c r="AE539" s="17">
        <v>723872.91</v>
      </c>
      <c r="AF539" s="17">
        <v>4017269.62</v>
      </c>
      <c r="AG539" s="17">
        <v>826523.91</v>
      </c>
      <c r="AH539" s="17">
        <v>4929355.46</v>
      </c>
      <c r="AI539">
        <v>134.30000000000001</v>
      </c>
      <c r="AJ539">
        <v>200</v>
      </c>
      <c r="AK539" s="1">
        <v>9500</v>
      </c>
      <c r="AL539" s="1">
        <v>19000</v>
      </c>
    </row>
    <row r="540" spans="1:38" x14ac:dyDescent="0.35">
      <c r="A540" t="s">
        <v>1734</v>
      </c>
      <c r="B540" t="s">
        <v>1735</v>
      </c>
      <c r="C540" s="2">
        <v>29082</v>
      </c>
      <c r="D540" s="3">
        <v>45.410958904109592</v>
      </c>
      <c r="E540" s="3" t="s">
        <v>64</v>
      </c>
      <c r="F540" s="3" t="s">
        <v>8</v>
      </c>
      <c r="G540" t="s">
        <v>1736</v>
      </c>
      <c r="H540" t="s">
        <v>1737</v>
      </c>
      <c r="I540" t="s">
        <v>13</v>
      </c>
      <c r="J540" t="s">
        <v>13</v>
      </c>
      <c r="K540" s="17">
        <v>32848638.079999998</v>
      </c>
      <c r="L540" s="17">
        <v>1741123.21</v>
      </c>
      <c r="M540" s="26">
        <f t="shared" si="115"/>
        <v>5.3004426112268216E-2</v>
      </c>
      <c r="N540" s="17">
        <v>146069.4</v>
      </c>
      <c r="O540" s="17">
        <v>0</v>
      </c>
      <c r="P540" s="17">
        <v>0</v>
      </c>
      <c r="Q540" s="17">
        <f t="shared" si="123"/>
        <v>146069.4</v>
      </c>
      <c r="R540" s="10">
        <f t="shared" si="124"/>
        <v>8.3893775673692841E-2</v>
      </c>
      <c r="S540" s="9">
        <f t="shared" si="116"/>
        <v>0.75</v>
      </c>
      <c r="T540" s="17">
        <f t="shared" si="117"/>
        <v>156701.08889999997</v>
      </c>
      <c r="U540" s="17">
        <f t="shared" si="125"/>
        <v>10631.688899999979</v>
      </c>
      <c r="V540" s="17" t="str">
        <f t="shared" si="126"/>
        <v>Y</v>
      </c>
      <c r="W540" s="17">
        <f t="shared" si="118"/>
        <v>2299404.6655999999</v>
      </c>
      <c r="X540" s="17">
        <f t="shared" si="119"/>
        <v>121878.6247</v>
      </c>
      <c r="Y540" s="17">
        <f t="shared" si="120"/>
        <v>16453.614334500002</v>
      </c>
      <c r="Z540" s="17">
        <f t="shared" si="127"/>
        <v>173154.70323449996</v>
      </c>
      <c r="AA540" s="17">
        <f t="shared" si="128"/>
        <v>27085.303234499966</v>
      </c>
      <c r="AB540" s="17">
        <f t="shared" si="121"/>
        <v>0</v>
      </c>
      <c r="AC540" s="17">
        <f t="shared" si="122"/>
        <v>0</v>
      </c>
      <c r="AD540" s="17">
        <v>33945679.479999997</v>
      </c>
      <c r="AE540" s="17">
        <v>1226552.04</v>
      </c>
      <c r="AF540" s="17">
        <v>35233246.119999997</v>
      </c>
      <c r="AG540" s="17">
        <v>2491811.7200000002</v>
      </c>
      <c r="AH540" s="17">
        <v>37347223.020000003</v>
      </c>
      <c r="AI540">
        <v>87.95</v>
      </c>
      <c r="AJ540">
        <v>0</v>
      </c>
      <c r="AK540" s="1">
        <v>20000</v>
      </c>
      <c r="AL540" s="1">
        <v>0</v>
      </c>
    </row>
    <row r="541" spans="1:38" x14ac:dyDescent="0.35">
      <c r="A541" t="s">
        <v>1738</v>
      </c>
      <c r="B541" t="s">
        <v>1739</v>
      </c>
      <c r="C541" s="2">
        <v>41498</v>
      </c>
      <c r="D541" s="3">
        <v>11.394520547945206</v>
      </c>
      <c r="E541" s="3" t="s">
        <v>64</v>
      </c>
      <c r="F541" s="3" t="s">
        <v>8</v>
      </c>
      <c r="G541" t="s">
        <v>1740</v>
      </c>
      <c r="H541" t="s">
        <v>928</v>
      </c>
      <c r="I541" t="s">
        <v>13</v>
      </c>
      <c r="J541" t="s">
        <v>13</v>
      </c>
      <c r="K541" s="17">
        <v>10249154.73</v>
      </c>
      <c r="L541" s="17">
        <v>2210844.3499999996</v>
      </c>
      <c r="M541" s="10">
        <f t="shared" si="115"/>
        <v>0.21570992030481323</v>
      </c>
      <c r="N541" s="17">
        <v>243703.16999999998</v>
      </c>
      <c r="O541" s="17">
        <v>0</v>
      </c>
      <c r="P541" s="17">
        <v>0</v>
      </c>
      <c r="Q541" s="17">
        <f t="shared" si="123"/>
        <v>243703.16999999998</v>
      </c>
      <c r="R541" s="10">
        <f t="shared" si="124"/>
        <v>0.1102308129470987</v>
      </c>
      <c r="S541" s="9">
        <f t="shared" si="116"/>
        <v>0.75</v>
      </c>
      <c r="T541" s="17">
        <f t="shared" si="117"/>
        <v>198975.99149999995</v>
      </c>
      <c r="U541" s="17">
        <f t="shared" si="125"/>
        <v>-44727.178500000038</v>
      </c>
      <c r="V541" s="17" t="str">
        <f t="shared" si="126"/>
        <v>N</v>
      </c>
      <c r="W541" s="17">
        <f t="shared" si="118"/>
        <v>717440.83110000007</v>
      </c>
      <c r="X541" s="17">
        <f t="shared" si="119"/>
        <v>154759.10449999999</v>
      </c>
      <c r="Y541" s="17">
        <f t="shared" si="120"/>
        <v>20892.479107499996</v>
      </c>
      <c r="Z541" s="17">
        <f t="shared" si="127"/>
        <v>219868.47060749994</v>
      </c>
      <c r="AA541" s="17">
        <f t="shared" si="128"/>
        <v>-23834.699392500042</v>
      </c>
      <c r="AB541" s="17">
        <f t="shared" si="121"/>
        <v>613856.77783334476</v>
      </c>
      <c r="AC541" s="17">
        <f t="shared" si="122"/>
        <v>132414.99662500023</v>
      </c>
      <c r="AD541" s="17">
        <v>8054512.8399999999</v>
      </c>
      <c r="AE541" s="17">
        <v>1753882.49</v>
      </c>
      <c r="AF541" s="17">
        <v>9429683.6600000001</v>
      </c>
      <c r="AG541" s="17">
        <v>2067436.82</v>
      </c>
      <c r="AH541" s="17">
        <v>9875267.0199999996</v>
      </c>
      <c r="AI541">
        <v>103.79</v>
      </c>
      <c r="AJ541">
        <v>118.95</v>
      </c>
      <c r="AK541" s="1">
        <v>20000</v>
      </c>
      <c r="AL541" s="1">
        <v>23790</v>
      </c>
    </row>
    <row r="542" spans="1:38" x14ac:dyDescent="0.35">
      <c r="A542" t="s">
        <v>1741</v>
      </c>
      <c r="B542" t="s">
        <v>1742</v>
      </c>
      <c r="C542" s="2">
        <v>29696</v>
      </c>
      <c r="D542" s="3">
        <v>43.728767123287675</v>
      </c>
      <c r="E542" s="3" t="s">
        <v>64</v>
      </c>
      <c r="F542" s="3" t="s">
        <v>8</v>
      </c>
      <c r="G542" t="s">
        <v>1743</v>
      </c>
      <c r="H542" t="s">
        <v>374</v>
      </c>
      <c r="I542" t="s">
        <v>13</v>
      </c>
      <c r="J542" t="s">
        <v>13</v>
      </c>
      <c r="K542" s="17">
        <v>4841443.4400000004</v>
      </c>
      <c r="L542" s="17">
        <v>917866.19999999984</v>
      </c>
      <c r="M542" s="26">
        <f t="shared" si="115"/>
        <v>0.189585236588037</v>
      </c>
      <c r="N542" s="17">
        <v>66839.199999999997</v>
      </c>
      <c r="O542" s="17">
        <v>0</v>
      </c>
      <c r="P542" s="17">
        <v>3562.1126975999941</v>
      </c>
      <c r="Q542" s="17">
        <f t="shared" si="123"/>
        <v>63277.087302400003</v>
      </c>
      <c r="R542" s="10">
        <f t="shared" si="124"/>
        <v>6.8939337021452593E-2</v>
      </c>
      <c r="S542" s="9">
        <f t="shared" si="116"/>
        <v>0.75</v>
      </c>
      <c r="T542" s="17">
        <f t="shared" si="117"/>
        <v>82607.957999999984</v>
      </c>
      <c r="U542" s="17">
        <f t="shared" si="125"/>
        <v>19330.870697599981</v>
      </c>
      <c r="V542" s="17" t="str">
        <f t="shared" si="126"/>
        <v>Y</v>
      </c>
      <c r="W542" s="17">
        <f t="shared" si="118"/>
        <v>338901.04080000008</v>
      </c>
      <c r="X542" s="17">
        <f t="shared" si="119"/>
        <v>64250.633999999991</v>
      </c>
      <c r="Y542" s="17">
        <f t="shared" si="120"/>
        <v>8673.8355899999988</v>
      </c>
      <c r="Z542" s="17">
        <f t="shared" si="127"/>
        <v>91281.793589999987</v>
      </c>
      <c r="AA542" s="17">
        <f t="shared" si="128"/>
        <v>24442.593589999989</v>
      </c>
      <c r="AB542" s="17">
        <f t="shared" si="121"/>
        <v>0</v>
      </c>
      <c r="AC542" s="17">
        <f t="shared" si="122"/>
        <v>0</v>
      </c>
      <c r="AD542" s="17">
        <v>5071954.05</v>
      </c>
      <c r="AE542" s="17">
        <v>802496.56</v>
      </c>
      <c r="AF542" s="17">
        <v>5691956.2400000002</v>
      </c>
      <c r="AG542" s="17">
        <v>953261.09</v>
      </c>
      <c r="AH542" s="17">
        <v>6037152.4699999997</v>
      </c>
      <c r="AI542">
        <v>80.19</v>
      </c>
      <c r="AJ542">
        <v>0</v>
      </c>
      <c r="AK542" s="1">
        <v>20000</v>
      </c>
      <c r="AL542" s="1">
        <v>0</v>
      </c>
    </row>
    <row r="543" spans="1:38" x14ac:dyDescent="0.35">
      <c r="A543" t="s">
        <v>1744</v>
      </c>
      <c r="B543" t="s">
        <v>1745</v>
      </c>
      <c r="C543" s="2">
        <v>34702</v>
      </c>
      <c r="D543" s="3">
        <v>30.013698630136986</v>
      </c>
      <c r="E543" s="3" t="s">
        <v>64</v>
      </c>
      <c r="F543" s="3" t="s">
        <v>8</v>
      </c>
      <c r="G543" t="s">
        <v>1746</v>
      </c>
      <c r="H543" t="s">
        <v>242</v>
      </c>
      <c r="I543" t="s">
        <v>13</v>
      </c>
      <c r="J543" t="s">
        <v>13</v>
      </c>
      <c r="K543" s="17">
        <v>14356280.43</v>
      </c>
      <c r="L543" s="17">
        <v>3884545.9300000006</v>
      </c>
      <c r="M543" s="10">
        <f t="shared" si="115"/>
        <v>0.27058164187727562</v>
      </c>
      <c r="N543" s="17">
        <v>635237.29</v>
      </c>
      <c r="O543" s="17">
        <v>0</v>
      </c>
      <c r="P543" s="17">
        <v>0</v>
      </c>
      <c r="Q543" s="17">
        <f t="shared" si="123"/>
        <v>635237.29</v>
      </c>
      <c r="R543" s="10">
        <f t="shared" si="124"/>
        <v>0.16352935489682829</v>
      </c>
      <c r="S543" s="9">
        <f t="shared" si="116"/>
        <v>1</v>
      </c>
      <c r="T543" s="17">
        <f t="shared" si="117"/>
        <v>466145.51160000009</v>
      </c>
      <c r="U543" s="17">
        <f t="shared" si="125"/>
        <v>-169091.77839999995</v>
      </c>
      <c r="V543" s="17" t="str">
        <f t="shared" si="126"/>
        <v>N</v>
      </c>
      <c r="W543" s="17">
        <f t="shared" si="118"/>
        <v>1004939.6301000001</v>
      </c>
      <c r="X543" s="17">
        <f t="shared" si="119"/>
        <v>271918.21510000003</v>
      </c>
      <c r="Y543" s="17">
        <f t="shared" si="120"/>
        <v>48945.278718000001</v>
      </c>
      <c r="Z543" s="17">
        <f t="shared" si="127"/>
        <v>515090.79031800007</v>
      </c>
      <c r="AA543" s="17">
        <f t="shared" si="128"/>
        <v>-120146.49968199997</v>
      </c>
      <c r="AB543" s="17">
        <f t="shared" si="121"/>
        <v>2466836.068988116</v>
      </c>
      <c r="AC543" s="17">
        <f t="shared" si="122"/>
        <v>667480.55378888873</v>
      </c>
      <c r="AD543" s="17">
        <v>15098715.98</v>
      </c>
      <c r="AE543" s="17">
        <v>3811012.87</v>
      </c>
      <c r="AF543" s="17">
        <v>14347070.529999999</v>
      </c>
      <c r="AG543" s="17">
        <v>3892028.63</v>
      </c>
      <c r="AH543" s="17">
        <v>15207894.76</v>
      </c>
      <c r="AI543">
        <v>94.4</v>
      </c>
      <c r="AJ543">
        <v>0</v>
      </c>
      <c r="AK543" s="1">
        <v>20000</v>
      </c>
      <c r="AL543" s="1">
        <v>0</v>
      </c>
    </row>
    <row r="544" spans="1:38" x14ac:dyDescent="0.35">
      <c r="A544" t="s">
        <v>1747</v>
      </c>
      <c r="B544" t="s">
        <v>1748</v>
      </c>
      <c r="C544" s="2">
        <v>41099</v>
      </c>
      <c r="D544" s="3">
        <v>12.487671232876712</v>
      </c>
      <c r="E544" s="3" t="s">
        <v>64</v>
      </c>
      <c r="F544" s="3" t="s">
        <v>8</v>
      </c>
      <c r="G544" t="s">
        <v>1749</v>
      </c>
      <c r="H544" t="s">
        <v>381</v>
      </c>
      <c r="I544" t="s">
        <v>13</v>
      </c>
      <c r="J544" t="s">
        <v>13</v>
      </c>
      <c r="K544" s="17">
        <v>10497546.77</v>
      </c>
      <c r="L544" s="17">
        <v>2841041.5</v>
      </c>
      <c r="M544" s="10">
        <f t="shared" si="115"/>
        <v>0.27063861321572374</v>
      </c>
      <c r="N544" s="17">
        <v>450602.75</v>
      </c>
      <c r="O544" s="17">
        <v>0</v>
      </c>
      <c r="P544" s="17">
        <v>0</v>
      </c>
      <c r="Q544" s="17">
        <f t="shared" si="123"/>
        <v>450602.75</v>
      </c>
      <c r="R544" s="10">
        <f t="shared" si="124"/>
        <v>0.1586047757486119</v>
      </c>
      <c r="S544" s="9">
        <f t="shared" si="116"/>
        <v>1</v>
      </c>
      <c r="T544" s="17">
        <f t="shared" si="117"/>
        <v>340924.98</v>
      </c>
      <c r="U544" s="17">
        <f t="shared" si="125"/>
        <v>-109677.77000000002</v>
      </c>
      <c r="V544" s="17" t="str">
        <f t="shared" si="126"/>
        <v>N</v>
      </c>
      <c r="W544" s="17">
        <f t="shared" si="118"/>
        <v>734828.27390000003</v>
      </c>
      <c r="X544" s="17">
        <f t="shared" si="119"/>
        <v>198872.90500000003</v>
      </c>
      <c r="Y544" s="17">
        <f t="shared" si="120"/>
        <v>35797.122900000002</v>
      </c>
      <c r="Z544" s="17">
        <f t="shared" si="127"/>
        <v>376722.1029</v>
      </c>
      <c r="AA544" s="17">
        <f t="shared" si="128"/>
        <v>-73880.647100000002</v>
      </c>
      <c r="AB544" s="17">
        <f t="shared" si="121"/>
        <v>1516590.8314689738</v>
      </c>
      <c r="AC544" s="17">
        <f t="shared" si="122"/>
        <v>410448.03944444447</v>
      </c>
      <c r="AD544" s="17">
        <v>8214488.71</v>
      </c>
      <c r="AE544" s="17">
        <v>1918127.4</v>
      </c>
      <c r="AF544" s="17">
        <v>10211349.689999999</v>
      </c>
      <c r="AG544" s="17">
        <v>2593332.33</v>
      </c>
      <c r="AH544" s="17">
        <v>10761931.970000001</v>
      </c>
      <c r="AI544">
        <v>97.54</v>
      </c>
      <c r="AJ544">
        <v>0</v>
      </c>
      <c r="AK544" s="1">
        <v>20000</v>
      </c>
      <c r="AL544" s="1">
        <v>0</v>
      </c>
    </row>
    <row r="545" spans="1:38" x14ac:dyDescent="0.35">
      <c r="A545" t="s">
        <v>1750</v>
      </c>
      <c r="B545" t="s">
        <v>1751</v>
      </c>
      <c r="C545" s="2">
        <v>30721</v>
      </c>
      <c r="D545" s="3">
        <v>40.920547945205477</v>
      </c>
      <c r="E545" s="3" t="s">
        <v>64</v>
      </c>
      <c r="F545" s="3" t="s">
        <v>8</v>
      </c>
      <c r="G545" t="s">
        <v>1752</v>
      </c>
      <c r="H545" t="s">
        <v>254</v>
      </c>
      <c r="I545" t="s">
        <v>13</v>
      </c>
      <c r="J545" t="s">
        <v>13</v>
      </c>
      <c r="K545" s="17">
        <v>5257166.45</v>
      </c>
      <c r="L545" s="17">
        <v>989486.35000000009</v>
      </c>
      <c r="M545" s="26">
        <f t="shared" si="115"/>
        <v>0.18821666755481939</v>
      </c>
      <c r="N545" s="17">
        <v>71068.69</v>
      </c>
      <c r="O545" s="17">
        <v>0</v>
      </c>
      <c r="P545" s="17">
        <v>2067.5146773750021</v>
      </c>
      <c r="Q545" s="17">
        <f t="shared" si="123"/>
        <v>69001.175322625</v>
      </c>
      <c r="R545" s="10">
        <f t="shared" si="124"/>
        <v>6.9734337742632824E-2</v>
      </c>
      <c r="S545" s="9">
        <f t="shared" si="116"/>
        <v>0.75</v>
      </c>
      <c r="T545" s="17">
        <f t="shared" si="117"/>
        <v>89053.771500000003</v>
      </c>
      <c r="U545" s="17">
        <f t="shared" si="125"/>
        <v>20052.596177375002</v>
      </c>
      <c r="V545" s="17" t="str">
        <f t="shared" si="126"/>
        <v>Y</v>
      </c>
      <c r="W545" s="17">
        <f t="shared" si="118"/>
        <v>368001.65150000004</v>
      </c>
      <c r="X545" s="17">
        <f t="shared" si="119"/>
        <v>69264.044500000004</v>
      </c>
      <c r="Y545" s="17">
        <f t="shared" si="120"/>
        <v>9350.6460074999995</v>
      </c>
      <c r="Z545" s="17">
        <f t="shared" si="127"/>
        <v>98404.417507500009</v>
      </c>
      <c r="AA545" s="17">
        <f t="shared" si="128"/>
        <v>27335.727507500007</v>
      </c>
      <c r="AB545" s="17">
        <f t="shared" si="121"/>
        <v>0</v>
      </c>
      <c r="AC545" s="17">
        <f t="shared" si="122"/>
        <v>0</v>
      </c>
      <c r="AD545" s="17">
        <v>4452905.2300000004</v>
      </c>
      <c r="AE545" s="17">
        <v>859684.9</v>
      </c>
      <c r="AF545" s="17">
        <v>4566398.37</v>
      </c>
      <c r="AG545" s="17">
        <v>789695.36</v>
      </c>
      <c r="AH545" s="17">
        <v>6155669.5700000003</v>
      </c>
      <c r="AI545">
        <v>85.4</v>
      </c>
      <c r="AJ545">
        <v>0</v>
      </c>
      <c r="AK545" s="1">
        <v>20000</v>
      </c>
      <c r="AL545" s="1">
        <v>0</v>
      </c>
    </row>
    <row r="546" spans="1:38" x14ac:dyDescent="0.35">
      <c r="A546" t="s">
        <v>1753</v>
      </c>
      <c r="B546" t="s">
        <v>1754</v>
      </c>
      <c r="C546" s="2">
        <v>34486</v>
      </c>
      <c r="D546" s="3">
        <v>30.605479452054794</v>
      </c>
      <c r="E546" s="3" t="s">
        <v>64</v>
      </c>
      <c r="F546" s="3" t="s">
        <v>8</v>
      </c>
      <c r="G546" t="s">
        <v>1755</v>
      </c>
      <c r="H546" t="s">
        <v>304</v>
      </c>
      <c r="I546" t="s">
        <v>13</v>
      </c>
      <c r="J546" t="s">
        <v>13</v>
      </c>
      <c r="K546" s="17">
        <v>4303681.08</v>
      </c>
      <c r="L546" s="17">
        <v>1257003.43</v>
      </c>
      <c r="M546" s="10">
        <f t="shared" si="115"/>
        <v>0.2920763427014903</v>
      </c>
      <c r="N546" s="17">
        <v>175273.90000000002</v>
      </c>
      <c r="O546" s="17">
        <v>0</v>
      </c>
      <c r="P546" s="17">
        <v>318.83634750000056</v>
      </c>
      <c r="Q546" s="17">
        <f t="shared" si="123"/>
        <v>174955.06365250002</v>
      </c>
      <c r="R546" s="10">
        <f t="shared" si="124"/>
        <v>0.13918423727173126</v>
      </c>
      <c r="S546" s="9">
        <f t="shared" si="116"/>
        <v>1.2</v>
      </c>
      <c r="T546" s="17">
        <f t="shared" si="117"/>
        <v>181008.49391999998</v>
      </c>
      <c r="U546" s="17">
        <f t="shared" si="125"/>
        <v>6053.4302674999635</v>
      </c>
      <c r="V546" s="17" t="str">
        <f t="shared" si="126"/>
        <v>Y</v>
      </c>
      <c r="W546" s="17">
        <f t="shared" si="118"/>
        <v>301257.67560000002</v>
      </c>
      <c r="X546" s="17">
        <f t="shared" si="119"/>
        <v>87990.240099999995</v>
      </c>
      <c r="Y546" s="17">
        <f t="shared" si="120"/>
        <v>19005.891861599997</v>
      </c>
      <c r="Z546" s="17">
        <f t="shared" si="127"/>
        <v>200014.38578159997</v>
      </c>
      <c r="AA546" s="17">
        <f t="shared" si="128"/>
        <v>24740.485781599942</v>
      </c>
      <c r="AB546" s="17">
        <f t="shared" si="121"/>
        <v>0</v>
      </c>
      <c r="AC546" s="17">
        <f t="shared" si="122"/>
        <v>0</v>
      </c>
      <c r="AD546" s="17">
        <v>4157299.54</v>
      </c>
      <c r="AE546" s="17">
        <v>1181484.6299999999</v>
      </c>
      <c r="AF546" s="17">
        <v>4282086.5999999996</v>
      </c>
      <c r="AG546" s="17">
        <v>1269398.03</v>
      </c>
      <c r="AH546" s="17">
        <v>4562830.07</v>
      </c>
      <c r="AI546">
        <v>94.32</v>
      </c>
      <c r="AJ546">
        <v>0</v>
      </c>
      <c r="AK546" s="1">
        <v>20000</v>
      </c>
      <c r="AL546" s="1">
        <v>0</v>
      </c>
    </row>
    <row r="547" spans="1:38" x14ac:dyDescent="0.35">
      <c r="A547" t="s">
        <v>1756</v>
      </c>
      <c r="B547" t="s">
        <v>1757</v>
      </c>
      <c r="C547" s="2">
        <v>37340</v>
      </c>
      <c r="D547" s="3">
        <v>22.786301369863015</v>
      </c>
      <c r="E547" s="3" t="s">
        <v>64</v>
      </c>
      <c r="F547" s="3" t="s">
        <v>8</v>
      </c>
      <c r="G547" t="s">
        <v>1758</v>
      </c>
      <c r="H547" t="s">
        <v>304</v>
      </c>
      <c r="I547" t="s">
        <v>13</v>
      </c>
      <c r="J547" t="s">
        <v>13</v>
      </c>
      <c r="K547" s="17">
        <v>2606436.81</v>
      </c>
      <c r="L547" s="17">
        <v>858843.00999999989</v>
      </c>
      <c r="M547" s="10">
        <f t="shared" si="115"/>
        <v>0.32950847175919062</v>
      </c>
      <c r="N547" s="17">
        <v>109407.22999999998</v>
      </c>
      <c r="O547" s="17">
        <v>0</v>
      </c>
      <c r="P547" s="17">
        <v>0</v>
      </c>
      <c r="Q547" s="17">
        <f t="shared" si="123"/>
        <v>109407.22999999998</v>
      </c>
      <c r="R547" s="10">
        <f t="shared" si="124"/>
        <v>0.12738909058595005</v>
      </c>
      <c r="S547" s="9">
        <f t="shared" si="116"/>
        <v>1.2</v>
      </c>
      <c r="T547" s="17">
        <f t="shared" si="117"/>
        <v>123673.39343999999</v>
      </c>
      <c r="U547" s="17">
        <f t="shared" si="125"/>
        <v>14266.163440000004</v>
      </c>
      <c r="V547" s="17" t="str">
        <f t="shared" si="126"/>
        <v>Y</v>
      </c>
      <c r="W547" s="17">
        <f t="shared" si="118"/>
        <v>182450.57670000003</v>
      </c>
      <c r="X547" s="17">
        <f t="shared" si="119"/>
        <v>60119.010700000006</v>
      </c>
      <c r="Y547" s="17">
        <f t="shared" si="120"/>
        <v>12985.7063112</v>
      </c>
      <c r="Z547" s="17">
        <f t="shared" si="127"/>
        <v>136659.09975119997</v>
      </c>
      <c r="AA547" s="17">
        <f t="shared" si="128"/>
        <v>27251.869751199993</v>
      </c>
      <c r="AB547" s="17">
        <f t="shared" si="121"/>
        <v>0</v>
      </c>
      <c r="AC547" s="17">
        <f t="shared" si="122"/>
        <v>0</v>
      </c>
      <c r="AD547" s="17">
        <v>3161915.94</v>
      </c>
      <c r="AE547" s="17">
        <v>1035429.64</v>
      </c>
      <c r="AF547" s="17">
        <v>2704176.22</v>
      </c>
      <c r="AG547" s="17">
        <v>919416.49</v>
      </c>
      <c r="AH547" s="17">
        <v>2892944.09</v>
      </c>
      <c r="AI547">
        <v>90.1</v>
      </c>
      <c r="AJ547">
        <v>0</v>
      </c>
      <c r="AK547" s="1">
        <v>20000</v>
      </c>
      <c r="AL547" s="1">
        <v>0</v>
      </c>
    </row>
    <row r="548" spans="1:38" x14ac:dyDescent="0.35">
      <c r="A548" t="s">
        <v>1759</v>
      </c>
      <c r="B548" t="s">
        <v>1760</v>
      </c>
      <c r="C548" s="2">
        <v>35044</v>
      </c>
      <c r="D548" s="3">
        <v>29.076712328767123</v>
      </c>
      <c r="E548" s="3" t="s">
        <v>64</v>
      </c>
      <c r="F548" s="3" t="s">
        <v>8</v>
      </c>
      <c r="G548" t="s">
        <v>1761</v>
      </c>
      <c r="H548" t="s">
        <v>242</v>
      </c>
      <c r="I548" t="s">
        <v>13</v>
      </c>
      <c r="J548" t="s">
        <v>13</v>
      </c>
      <c r="K548" s="17">
        <v>4869499.08</v>
      </c>
      <c r="L548" s="17">
        <v>1196838.54</v>
      </c>
      <c r="M548" s="10">
        <f t="shared" si="115"/>
        <v>0.24578268120342267</v>
      </c>
      <c r="N548" s="17">
        <v>129558.80999999998</v>
      </c>
      <c r="O548" s="17">
        <v>0</v>
      </c>
      <c r="P548" s="17">
        <v>0</v>
      </c>
      <c r="Q548" s="17">
        <f t="shared" si="123"/>
        <v>129558.80999999998</v>
      </c>
      <c r="R548" s="10">
        <f t="shared" si="124"/>
        <v>0.10825086732250448</v>
      </c>
      <c r="S548" s="9">
        <f t="shared" si="116"/>
        <v>1</v>
      </c>
      <c r="T548" s="17">
        <f t="shared" si="117"/>
        <v>143620.62479999999</v>
      </c>
      <c r="U548" s="17">
        <f t="shared" si="125"/>
        <v>14061.814800000007</v>
      </c>
      <c r="V548" s="17" t="str">
        <f t="shared" si="126"/>
        <v>Y</v>
      </c>
      <c r="W548" s="17">
        <f t="shared" si="118"/>
        <v>340864.93560000003</v>
      </c>
      <c r="X548" s="17">
        <f t="shared" si="119"/>
        <v>83778.697800000009</v>
      </c>
      <c r="Y548" s="17">
        <f t="shared" si="120"/>
        <v>15080.165604000002</v>
      </c>
      <c r="Z548" s="17">
        <f t="shared" si="127"/>
        <v>158700.790404</v>
      </c>
      <c r="AA548" s="17">
        <f t="shared" si="128"/>
        <v>29141.980404000016</v>
      </c>
      <c r="AB548" s="17">
        <f t="shared" si="121"/>
        <v>0</v>
      </c>
      <c r="AC548" s="17">
        <f t="shared" si="122"/>
        <v>0</v>
      </c>
      <c r="AD548" s="17">
        <v>4453343.8499999996</v>
      </c>
      <c r="AE548" s="17">
        <v>1059316.18</v>
      </c>
      <c r="AF548" s="17">
        <v>4441875.07</v>
      </c>
      <c r="AG548" s="17">
        <v>1078719.49</v>
      </c>
      <c r="AH548" s="17">
        <v>4656254.95</v>
      </c>
      <c r="AI548">
        <v>104.58</v>
      </c>
      <c r="AJ548">
        <v>122.9</v>
      </c>
      <c r="AK548" s="1">
        <v>20000</v>
      </c>
      <c r="AL548" s="1">
        <v>24580</v>
      </c>
    </row>
    <row r="549" spans="1:38" x14ac:dyDescent="0.35">
      <c r="A549" t="s">
        <v>1762</v>
      </c>
      <c r="B549" t="s">
        <v>1763</v>
      </c>
      <c r="C549" s="2">
        <v>42653</v>
      </c>
      <c r="D549" s="3">
        <v>8.2301369863013694</v>
      </c>
      <c r="E549" s="3" t="s">
        <v>64</v>
      </c>
      <c r="F549" s="3" t="s">
        <v>8</v>
      </c>
      <c r="G549" t="s">
        <v>1764</v>
      </c>
      <c r="H549" t="s">
        <v>831</v>
      </c>
      <c r="I549" t="s">
        <v>13</v>
      </c>
      <c r="J549" t="s">
        <v>13</v>
      </c>
      <c r="K549" s="17">
        <v>3266270.07</v>
      </c>
      <c r="L549" s="17">
        <v>875153.77</v>
      </c>
      <c r="M549" s="10">
        <f t="shared" si="115"/>
        <v>0.2679367447407679</v>
      </c>
      <c r="N549" s="17">
        <v>100240.42</v>
      </c>
      <c r="O549" s="17">
        <v>0</v>
      </c>
      <c r="P549" s="17">
        <v>0</v>
      </c>
      <c r="Q549" s="17">
        <f t="shared" si="123"/>
        <v>100240.42</v>
      </c>
      <c r="R549" s="10">
        <f t="shared" si="124"/>
        <v>0.11454035100597235</v>
      </c>
      <c r="S549" s="9">
        <f t="shared" si="116"/>
        <v>1</v>
      </c>
      <c r="T549" s="17">
        <f t="shared" si="117"/>
        <v>105018.45239999999</v>
      </c>
      <c r="U549" s="17">
        <f t="shared" si="125"/>
        <v>4778.0323999999964</v>
      </c>
      <c r="V549" s="17" t="str">
        <f t="shared" si="126"/>
        <v>Y</v>
      </c>
      <c r="W549" s="17">
        <f t="shared" si="118"/>
        <v>228638.90490000002</v>
      </c>
      <c r="X549" s="17">
        <f t="shared" si="119"/>
        <v>61260.763900000013</v>
      </c>
      <c r="Y549" s="17">
        <f t="shared" si="120"/>
        <v>11026.937502000002</v>
      </c>
      <c r="Z549" s="17">
        <f t="shared" si="127"/>
        <v>116045.389902</v>
      </c>
      <c r="AA549" s="17">
        <f t="shared" si="128"/>
        <v>15804.969901999997</v>
      </c>
      <c r="AB549" s="17">
        <f t="shared" si="121"/>
        <v>0</v>
      </c>
      <c r="AC549" s="17">
        <f t="shared" si="122"/>
        <v>0</v>
      </c>
      <c r="AD549" s="17">
        <v>3911419.87</v>
      </c>
      <c r="AE549" s="17">
        <v>1051868.43</v>
      </c>
      <c r="AF549" s="17">
        <v>4354894.12</v>
      </c>
      <c r="AG549" s="17">
        <v>968241.94</v>
      </c>
      <c r="AH549" s="17">
        <v>4971555.63</v>
      </c>
      <c r="AI549">
        <v>65.7</v>
      </c>
      <c r="AJ549">
        <v>0</v>
      </c>
      <c r="AK549" s="1">
        <v>20000</v>
      </c>
      <c r="AL549" s="1">
        <v>0</v>
      </c>
    </row>
    <row r="550" spans="1:38" x14ac:dyDescent="0.35">
      <c r="A550" t="s">
        <v>1765</v>
      </c>
      <c r="B550" t="s">
        <v>1766</v>
      </c>
      <c r="C550" s="2">
        <v>37624</v>
      </c>
      <c r="D550" s="3">
        <v>22.008219178082193</v>
      </c>
      <c r="E550" s="3" t="s">
        <v>64</v>
      </c>
      <c r="F550" s="3" t="s">
        <v>8</v>
      </c>
      <c r="G550" t="s">
        <v>1767</v>
      </c>
      <c r="H550" t="s">
        <v>831</v>
      </c>
      <c r="I550" t="s">
        <v>13</v>
      </c>
      <c r="J550" t="s">
        <v>13</v>
      </c>
      <c r="K550" s="17">
        <v>5637959.75</v>
      </c>
      <c r="L550" s="17">
        <v>1206834.07</v>
      </c>
      <c r="M550" s="10">
        <f t="shared" si="115"/>
        <v>0.2140551056612279</v>
      </c>
      <c r="N550" s="17">
        <v>121071.25</v>
      </c>
      <c r="O550" s="17">
        <v>0</v>
      </c>
      <c r="P550" s="17">
        <v>0</v>
      </c>
      <c r="Q550" s="17">
        <f t="shared" si="123"/>
        <v>121071.25</v>
      </c>
      <c r="R550" s="10">
        <f t="shared" si="124"/>
        <v>0.10032137226619729</v>
      </c>
      <c r="S550" s="9">
        <f t="shared" si="116"/>
        <v>0.75</v>
      </c>
      <c r="T550" s="17">
        <f t="shared" si="117"/>
        <v>108615.06630000001</v>
      </c>
      <c r="U550" s="17">
        <f t="shared" si="125"/>
        <v>-12456.183699999994</v>
      </c>
      <c r="V550" s="17" t="str">
        <f t="shared" si="126"/>
        <v>N</v>
      </c>
      <c r="W550" s="17">
        <f t="shared" si="118"/>
        <v>394657.18250000005</v>
      </c>
      <c r="X550" s="17">
        <f t="shared" si="119"/>
        <v>84478.384900000019</v>
      </c>
      <c r="Y550" s="17">
        <f t="shared" si="120"/>
        <v>11404.581961500004</v>
      </c>
      <c r="Z550" s="17">
        <f t="shared" si="127"/>
        <v>120019.64826150001</v>
      </c>
      <c r="AA550" s="17">
        <f t="shared" si="128"/>
        <v>-1051.6017384999868</v>
      </c>
      <c r="AB550" s="17">
        <f t="shared" si="121"/>
        <v>27293.120911591945</v>
      </c>
      <c r="AC550" s="17">
        <f t="shared" si="122"/>
        <v>5842.2318805554823</v>
      </c>
      <c r="AD550" s="17">
        <v>8004859.5700000003</v>
      </c>
      <c r="AE550" s="17">
        <v>1707879.22</v>
      </c>
      <c r="AF550" s="17">
        <v>7363700.7000000002</v>
      </c>
      <c r="AG550" s="17">
        <v>1652322.18</v>
      </c>
      <c r="AH550" s="17">
        <v>7616956.0899999999</v>
      </c>
      <c r="AI550">
        <v>74.02</v>
      </c>
      <c r="AJ550">
        <v>0</v>
      </c>
      <c r="AK550" s="1">
        <v>20000</v>
      </c>
      <c r="AL550" s="1">
        <v>0</v>
      </c>
    </row>
    <row r="551" spans="1:38" x14ac:dyDescent="0.35">
      <c r="A551" t="s">
        <v>1768</v>
      </c>
      <c r="B551" t="s">
        <v>1769</v>
      </c>
      <c r="C551" s="2">
        <v>43693</v>
      </c>
      <c r="D551" s="3">
        <v>5.3808219178082188</v>
      </c>
      <c r="E551" s="3" t="s">
        <v>64</v>
      </c>
      <c r="F551" s="3" t="s">
        <v>8</v>
      </c>
      <c r="G551" t="s">
        <v>1770</v>
      </c>
      <c r="H551" t="s">
        <v>164</v>
      </c>
      <c r="I551" t="s">
        <v>13</v>
      </c>
      <c r="J551" t="s">
        <v>13</v>
      </c>
      <c r="K551" s="17">
        <v>3518746.91</v>
      </c>
      <c r="L551" s="17">
        <v>1045990.5900000001</v>
      </c>
      <c r="M551" s="10">
        <f t="shared" si="115"/>
        <v>0.29726224043774718</v>
      </c>
      <c r="N551" s="17">
        <v>141986.33000000002</v>
      </c>
      <c r="O551" s="17">
        <v>0</v>
      </c>
      <c r="P551" s="17">
        <v>222.08606193745072</v>
      </c>
      <c r="Q551" s="17">
        <f t="shared" si="123"/>
        <v>141764.24393806257</v>
      </c>
      <c r="R551" s="10">
        <f t="shared" si="124"/>
        <v>0.13553108918318527</v>
      </c>
      <c r="S551" s="9">
        <f t="shared" si="116"/>
        <v>1.2</v>
      </c>
      <c r="T551" s="17">
        <f t="shared" si="117"/>
        <v>150622.64496000001</v>
      </c>
      <c r="U551" s="17">
        <f t="shared" si="125"/>
        <v>8858.4010219374322</v>
      </c>
      <c r="V551" s="17" t="str">
        <f t="shared" si="126"/>
        <v>Y</v>
      </c>
      <c r="W551" s="17">
        <f t="shared" si="118"/>
        <v>246312.28370000003</v>
      </c>
      <c r="X551" s="17">
        <f t="shared" si="119"/>
        <v>73219.3413</v>
      </c>
      <c r="Y551" s="17">
        <f t="shared" si="120"/>
        <v>15815.377720799999</v>
      </c>
      <c r="Z551" s="17">
        <f t="shared" si="127"/>
        <v>166438.0226808</v>
      </c>
      <c r="AA551" s="17">
        <f t="shared" si="128"/>
        <v>24451.692680799984</v>
      </c>
      <c r="AB551" s="17">
        <f t="shared" si="121"/>
        <v>0</v>
      </c>
      <c r="AC551" s="17">
        <f t="shared" si="122"/>
        <v>0</v>
      </c>
      <c r="AD551" s="17">
        <v>2460621.2200000002</v>
      </c>
      <c r="AE551" s="17">
        <v>754887.04</v>
      </c>
      <c r="AF551" s="17">
        <v>3150099.74</v>
      </c>
      <c r="AG551" s="17">
        <v>1003026.33</v>
      </c>
      <c r="AH551" s="17">
        <v>3462525.46</v>
      </c>
      <c r="AI551">
        <v>101.62</v>
      </c>
      <c r="AJ551">
        <v>108.1</v>
      </c>
      <c r="AK551" s="1">
        <v>20000</v>
      </c>
      <c r="AL551" s="1">
        <v>21620</v>
      </c>
    </row>
    <row r="552" spans="1:38" x14ac:dyDescent="0.35">
      <c r="A552" t="s">
        <v>1771</v>
      </c>
      <c r="B552" t="s">
        <v>1772</v>
      </c>
      <c r="C552" s="2">
        <v>37389</v>
      </c>
      <c r="D552" s="3">
        <v>22.652054794520549</v>
      </c>
      <c r="E552" s="3" t="s">
        <v>64</v>
      </c>
      <c r="F552" s="3" t="s">
        <v>8</v>
      </c>
      <c r="G552" t="s">
        <v>1773</v>
      </c>
      <c r="H552" t="s">
        <v>1774</v>
      </c>
      <c r="I552" t="s">
        <v>13</v>
      </c>
      <c r="J552" t="s">
        <v>13</v>
      </c>
      <c r="K552" s="17">
        <v>12897247.85</v>
      </c>
      <c r="L552" s="17">
        <v>3012000.54</v>
      </c>
      <c r="M552" s="10">
        <f t="shared" si="115"/>
        <v>0.23353823815985672</v>
      </c>
      <c r="N552" s="17">
        <v>420165.76999999996</v>
      </c>
      <c r="O552" s="17">
        <v>0</v>
      </c>
      <c r="P552" s="17">
        <v>0</v>
      </c>
      <c r="Q552" s="17">
        <f t="shared" si="123"/>
        <v>420165.76999999996</v>
      </c>
      <c r="R552" s="10">
        <f t="shared" si="124"/>
        <v>0.13949724258681573</v>
      </c>
      <c r="S552" s="9">
        <f t="shared" si="116"/>
        <v>0.75</v>
      </c>
      <c r="T552" s="17">
        <f t="shared" si="117"/>
        <v>271080.04859999998</v>
      </c>
      <c r="U552" s="17">
        <f t="shared" si="125"/>
        <v>-149085.72139999998</v>
      </c>
      <c r="V552" s="17" t="str">
        <f t="shared" si="126"/>
        <v>N</v>
      </c>
      <c r="W552" s="17">
        <f t="shared" si="118"/>
        <v>902807.34950000001</v>
      </c>
      <c r="X552" s="17">
        <f t="shared" si="119"/>
        <v>210840.03780000002</v>
      </c>
      <c r="Y552" s="17">
        <f t="shared" si="120"/>
        <v>28463.405103000001</v>
      </c>
      <c r="Z552" s="17">
        <f t="shared" si="127"/>
        <v>299543.45370299998</v>
      </c>
      <c r="AA552" s="17">
        <f t="shared" si="128"/>
        <v>-120622.31629699998</v>
      </c>
      <c r="AB552" s="17">
        <f t="shared" si="121"/>
        <v>2869440.0741735427</v>
      </c>
      <c r="AC552" s="17">
        <f t="shared" si="122"/>
        <v>670123.9794277777</v>
      </c>
      <c r="AD552" s="17">
        <v>10517692.189999999</v>
      </c>
      <c r="AE552" s="17">
        <v>2326614.92</v>
      </c>
      <c r="AF552" s="17">
        <v>11481134.92</v>
      </c>
      <c r="AG552" s="17">
        <v>2636449.2799999998</v>
      </c>
      <c r="AH552" s="17">
        <v>12086030.93</v>
      </c>
      <c r="AI552">
        <v>106.71</v>
      </c>
      <c r="AJ552">
        <v>137.83000000000001</v>
      </c>
      <c r="AK552" s="1">
        <v>20000</v>
      </c>
      <c r="AL552" s="1">
        <v>27565</v>
      </c>
    </row>
    <row r="553" spans="1:38" x14ac:dyDescent="0.35">
      <c r="A553" t="s">
        <v>1775</v>
      </c>
      <c r="B553" t="s">
        <v>1776</v>
      </c>
      <c r="C553" s="2">
        <v>41028</v>
      </c>
      <c r="D553" s="3">
        <v>12.682191780821919</v>
      </c>
      <c r="E553" s="3" t="s">
        <v>64</v>
      </c>
      <c r="F553" s="3" t="s">
        <v>8</v>
      </c>
      <c r="G553" t="s">
        <v>1777</v>
      </c>
      <c r="H553" t="s">
        <v>1737</v>
      </c>
      <c r="I553" t="s">
        <v>13</v>
      </c>
      <c r="J553" t="s">
        <v>13</v>
      </c>
      <c r="K553" s="17">
        <v>18008448.949999999</v>
      </c>
      <c r="L553" s="17">
        <v>4005232.7499999995</v>
      </c>
      <c r="M553" s="10">
        <f t="shared" si="115"/>
        <v>0.22240853507819727</v>
      </c>
      <c r="N553" s="17">
        <v>505133.76</v>
      </c>
      <c r="O553" s="17">
        <v>0</v>
      </c>
      <c r="P553" s="17">
        <v>0</v>
      </c>
      <c r="Q553" s="17">
        <f t="shared" si="123"/>
        <v>505133.76</v>
      </c>
      <c r="R553" s="10">
        <f t="shared" si="124"/>
        <v>0.12611845341572223</v>
      </c>
      <c r="S553" s="9">
        <f t="shared" si="116"/>
        <v>0.75</v>
      </c>
      <c r="T553" s="17">
        <f t="shared" si="117"/>
        <v>360470.94749999995</v>
      </c>
      <c r="U553" s="17">
        <f t="shared" si="125"/>
        <v>-144662.81250000006</v>
      </c>
      <c r="V553" s="17" t="str">
        <f t="shared" si="126"/>
        <v>N</v>
      </c>
      <c r="W553" s="17">
        <f t="shared" si="118"/>
        <v>1260591.4265000001</v>
      </c>
      <c r="X553" s="17">
        <f t="shared" si="119"/>
        <v>280366.29249999998</v>
      </c>
      <c r="Y553" s="17">
        <f t="shared" si="120"/>
        <v>37849.449487499995</v>
      </c>
      <c r="Z553" s="17">
        <f t="shared" si="127"/>
        <v>398320.39698749996</v>
      </c>
      <c r="AA553" s="17">
        <f t="shared" si="128"/>
        <v>-106813.36301250005</v>
      </c>
      <c r="AB553" s="17">
        <f t="shared" si="121"/>
        <v>2668097.1217360389</v>
      </c>
      <c r="AC553" s="17">
        <f t="shared" si="122"/>
        <v>593407.57229166699</v>
      </c>
      <c r="AD553" s="17">
        <v>11598930.23</v>
      </c>
      <c r="AE553" s="17">
        <v>2455738.59</v>
      </c>
      <c r="AF553" s="17">
        <v>14469508.720000001</v>
      </c>
      <c r="AG553" s="17">
        <v>2858441.6</v>
      </c>
      <c r="AH553" s="17">
        <v>15338929.960000001</v>
      </c>
      <c r="AI553">
        <v>117.4</v>
      </c>
      <c r="AJ553">
        <v>200</v>
      </c>
      <c r="AK553" s="1">
        <v>20000</v>
      </c>
      <c r="AL553" s="1">
        <v>40000</v>
      </c>
    </row>
    <row r="554" spans="1:38" x14ac:dyDescent="0.35">
      <c r="A554" t="s">
        <v>1778</v>
      </c>
      <c r="B554" t="s">
        <v>1779</v>
      </c>
      <c r="C554" s="2">
        <v>42614</v>
      </c>
      <c r="D554" s="3">
        <v>8.3369863013698637</v>
      </c>
      <c r="E554" s="3" t="s">
        <v>64</v>
      </c>
      <c r="F554" s="3" t="s">
        <v>8</v>
      </c>
      <c r="G554" t="s">
        <v>1780</v>
      </c>
      <c r="H554" t="s">
        <v>831</v>
      </c>
      <c r="I554" t="s">
        <v>13</v>
      </c>
      <c r="J554" t="s">
        <v>13</v>
      </c>
      <c r="K554" s="17">
        <v>4171264.95</v>
      </c>
      <c r="L554" s="17">
        <v>1046493.2799999999</v>
      </c>
      <c r="M554" s="10">
        <f t="shared" si="115"/>
        <v>0.25088151736801084</v>
      </c>
      <c r="N554" s="17">
        <v>128428.17999999998</v>
      </c>
      <c r="O554" s="17">
        <v>0</v>
      </c>
      <c r="P554" s="17">
        <v>0</v>
      </c>
      <c r="Q554" s="17">
        <f t="shared" si="123"/>
        <v>128428.17999999998</v>
      </c>
      <c r="R554" s="10">
        <f t="shared" si="124"/>
        <v>0.12272241251276834</v>
      </c>
      <c r="S554" s="9">
        <f t="shared" si="116"/>
        <v>1</v>
      </c>
      <c r="T554" s="17">
        <f t="shared" si="117"/>
        <v>125579.19359999998</v>
      </c>
      <c r="U554" s="17">
        <f t="shared" si="125"/>
        <v>-2848.9863999999943</v>
      </c>
      <c r="V554" s="17" t="str">
        <f t="shared" si="126"/>
        <v>N</v>
      </c>
      <c r="W554" s="17">
        <f t="shared" si="118"/>
        <v>291988.54650000005</v>
      </c>
      <c r="X554" s="17">
        <f t="shared" si="119"/>
        <v>73254.529600000009</v>
      </c>
      <c r="Y554" s="17">
        <f t="shared" si="120"/>
        <v>13185.815328000001</v>
      </c>
      <c r="Z554" s="17">
        <f t="shared" si="127"/>
        <v>138765.008928</v>
      </c>
      <c r="AA554" s="17">
        <f t="shared" si="128"/>
        <v>10336.828928000017</v>
      </c>
      <c r="AB554" s="17">
        <f t="shared" si="121"/>
        <v>0</v>
      </c>
      <c r="AC554" s="17">
        <f t="shared" si="122"/>
        <v>0</v>
      </c>
      <c r="AD554" s="17">
        <v>3423284.94</v>
      </c>
      <c r="AE554" s="17">
        <v>848845.31</v>
      </c>
      <c r="AF554" s="17">
        <v>3901310.81</v>
      </c>
      <c r="AG554" s="17">
        <v>1055317.46</v>
      </c>
      <c r="AH554" s="17">
        <v>4115769.37</v>
      </c>
      <c r="AI554">
        <v>101.35</v>
      </c>
      <c r="AJ554">
        <v>106.75</v>
      </c>
      <c r="AK554" s="1">
        <v>20000</v>
      </c>
      <c r="AL554" s="1">
        <v>21350</v>
      </c>
    </row>
    <row r="555" spans="1:38" x14ac:dyDescent="0.35">
      <c r="A555" t="s">
        <v>1781</v>
      </c>
      <c r="B555" t="s">
        <v>1782</v>
      </c>
      <c r="C555" s="2">
        <v>42709</v>
      </c>
      <c r="D555" s="3">
        <v>8.0767123287671225</v>
      </c>
      <c r="E555" s="3" t="s">
        <v>64</v>
      </c>
      <c r="F555" s="3" t="s">
        <v>8</v>
      </c>
      <c r="G555" t="s">
        <v>1783</v>
      </c>
      <c r="H555" t="s">
        <v>254</v>
      </c>
      <c r="I555" t="s">
        <v>13</v>
      </c>
      <c r="J555" t="s">
        <v>13</v>
      </c>
      <c r="K555" s="17">
        <v>2190703.87</v>
      </c>
      <c r="L555" s="17">
        <v>516083.29000000004</v>
      </c>
      <c r="M555" s="10">
        <f t="shared" si="115"/>
        <v>0.23557875487753624</v>
      </c>
      <c r="N555" s="17">
        <v>103064.71</v>
      </c>
      <c r="O555" s="17">
        <v>48841.259999999995</v>
      </c>
      <c r="P555" s="17">
        <v>488.84601909375124</v>
      </c>
      <c r="Q555" s="17">
        <f t="shared" si="123"/>
        <v>53734.603980906264</v>
      </c>
      <c r="R555" s="10">
        <f t="shared" si="124"/>
        <v>0.10412002291511174</v>
      </c>
      <c r="S555" s="9">
        <f t="shared" si="116"/>
        <v>0.75</v>
      </c>
      <c r="T555" s="17">
        <f t="shared" si="117"/>
        <v>46447.496100000004</v>
      </c>
      <c r="U555" s="17">
        <f t="shared" si="125"/>
        <v>-7287.1078809062601</v>
      </c>
      <c r="V555" s="17" t="str">
        <f t="shared" si="126"/>
        <v>N</v>
      </c>
      <c r="W555" s="17">
        <f t="shared" si="118"/>
        <v>153349.27090000003</v>
      </c>
      <c r="X555" s="17">
        <f t="shared" si="119"/>
        <v>36125.830300000009</v>
      </c>
      <c r="Y555" s="17">
        <f t="shared" si="120"/>
        <v>4876.9870905000016</v>
      </c>
      <c r="Z555" s="17">
        <f t="shared" si="127"/>
        <v>51324.483190500003</v>
      </c>
      <c r="AA555" s="17">
        <f t="shared" si="128"/>
        <v>-51740.226809500004</v>
      </c>
      <c r="AB555" s="17">
        <f t="shared" si="121"/>
        <v>1220168.1966043527</v>
      </c>
      <c r="AC555" s="17">
        <f t="shared" si="122"/>
        <v>287445.70449722226</v>
      </c>
      <c r="AD555" s="17">
        <v>4773471.55</v>
      </c>
      <c r="AE555" s="17">
        <v>1244905.7</v>
      </c>
      <c r="AF555" s="17">
        <v>3540034.83</v>
      </c>
      <c r="AG555" s="17">
        <v>934806.57</v>
      </c>
      <c r="AH555" s="17">
        <v>2277422.65</v>
      </c>
      <c r="AI555">
        <v>96.19</v>
      </c>
      <c r="AJ555">
        <v>0</v>
      </c>
      <c r="AK555" s="1">
        <v>20000</v>
      </c>
      <c r="AL555" s="1">
        <v>0</v>
      </c>
    </row>
    <row r="556" spans="1:38" x14ac:dyDescent="0.35">
      <c r="A556" t="s">
        <v>1784</v>
      </c>
      <c r="B556" t="s">
        <v>1785</v>
      </c>
      <c r="C556" s="2">
        <v>32402</v>
      </c>
      <c r="D556" s="3">
        <v>36.315068493150683</v>
      </c>
      <c r="E556" s="3" t="s">
        <v>64</v>
      </c>
      <c r="F556" s="3" t="s">
        <v>8</v>
      </c>
      <c r="G556" t="s">
        <v>1786</v>
      </c>
      <c r="H556" t="s">
        <v>258</v>
      </c>
      <c r="I556" t="s">
        <v>13</v>
      </c>
      <c r="J556" t="s">
        <v>13</v>
      </c>
      <c r="K556" s="17">
        <v>3942116.53</v>
      </c>
      <c r="L556" s="17">
        <v>1336028.7700000003</v>
      </c>
      <c r="M556" s="10">
        <f t="shared" si="115"/>
        <v>0.33891153643801603</v>
      </c>
      <c r="N556" s="17">
        <v>192813.36</v>
      </c>
      <c r="O556" s="17">
        <v>0</v>
      </c>
      <c r="P556" s="17">
        <v>0</v>
      </c>
      <c r="Q556" s="17">
        <f t="shared" si="123"/>
        <v>192813.36</v>
      </c>
      <c r="R556" s="10">
        <f t="shared" si="124"/>
        <v>0.1443182694336739</v>
      </c>
      <c r="S556" s="9">
        <f t="shared" si="116"/>
        <v>1.2</v>
      </c>
      <c r="T556" s="17">
        <f t="shared" si="117"/>
        <v>192388.14288000003</v>
      </c>
      <c r="U556" s="17">
        <f t="shared" si="125"/>
        <v>-425.2171199999575</v>
      </c>
      <c r="V556" s="17" t="str">
        <f t="shared" si="126"/>
        <v>N</v>
      </c>
      <c r="W556" s="17">
        <f t="shared" si="118"/>
        <v>275948.15710000001</v>
      </c>
      <c r="X556" s="17">
        <f t="shared" si="119"/>
        <v>93522.01390000002</v>
      </c>
      <c r="Y556" s="17">
        <f t="shared" si="120"/>
        <v>20200.755002400005</v>
      </c>
      <c r="Z556" s="17">
        <f t="shared" si="127"/>
        <v>212588.89788240002</v>
      </c>
      <c r="AA556" s="17">
        <f t="shared" si="128"/>
        <v>19775.537882400036</v>
      </c>
      <c r="AB556" s="17">
        <f t="shared" si="121"/>
        <v>0</v>
      </c>
      <c r="AC556" s="17">
        <f t="shared" si="122"/>
        <v>0</v>
      </c>
      <c r="AD556" s="17">
        <v>3872943.75</v>
      </c>
      <c r="AE556" s="17">
        <v>1264804.1499999999</v>
      </c>
      <c r="AF556" s="17">
        <v>4129113.84</v>
      </c>
      <c r="AG556" s="17">
        <v>1367098.44</v>
      </c>
      <c r="AH556" s="17">
        <v>4394821.47</v>
      </c>
      <c r="AI556">
        <v>89.7</v>
      </c>
      <c r="AJ556">
        <v>0</v>
      </c>
      <c r="AK556" s="1">
        <v>20000</v>
      </c>
      <c r="AL556" s="1">
        <v>0</v>
      </c>
    </row>
    <row r="557" spans="1:38" x14ac:dyDescent="0.35">
      <c r="A557" t="s">
        <v>1787</v>
      </c>
      <c r="B557" t="s">
        <v>1788</v>
      </c>
      <c r="C557" s="2">
        <v>34393</v>
      </c>
      <c r="D557" s="3">
        <v>30.860273972602741</v>
      </c>
      <c r="E557" s="3" t="s">
        <v>64</v>
      </c>
      <c r="F557" s="3" t="s">
        <v>8</v>
      </c>
      <c r="G557" t="s">
        <v>1789</v>
      </c>
      <c r="H557" t="s">
        <v>242</v>
      </c>
      <c r="I557" t="s">
        <v>13</v>
      </c>
      <c r="J557" t="s">
        <v>13</v>
      </c>
      <c r="K557" s="17">
        <v>3204703.3</v>
      </c>
      <c r="L557" s="17">
        <v>942276.27</v>
      </c>
      <c r="M557" s="10">
        <f t="shared" si="115"/>
        <v>0.29402917580544824</v>
      </c>
      <c r="N557" s="17">
        <v>120211.79</v>
      </c>
      <c r="O557" s="17">
        <v>0</v>
      </c>
      <c r="P557" s="17">
        <v>11875.645242074999</v>
      </c>
      <c r="Q557" s="17">
        <f t="shared" si="123"/>
        <v>108336.14475792499</v>
      </c>
      <c r="R557" s="10">
        <f t="shared" si="124"/>
        <v>0.11497280384438101</v>
      </c>
      <c r="S557" s="9">
        <f t="shared" si="116"/>
        <v>1.2</v>
      </c>
      <c r="T557" s="17">
        <f t="shared" si="117"/>
        <v>135687.78287999998</v>
      </c>
      <c r="U557" s="17">
        <f t="shared" si="125"/>
        <v>27351.63812207499</v>
      </c>
      <c r="V557" s="17" t="str">
        <f t="shared" si="126"/>
        <v>Y</v>
      </c>
      <c r="W557" s="17">
        <f t="shared" si="118"/>
        <v>224329.231</v>
      </c>
      <c r="X557" s="17">
        <f t="shared" si="119"/>
        <v>65959.338900000002</v>
      </c>
      <c r="Y557" s="17">
        <f t="shared" si="120"/>
        <v>14247.217202399999</v>
      </c>
      <c r="Z557" s="17">
        <f t="shared" si="127"/>
        <v>149935.00008239999</v>
      </c>
      <c r="AA557" s="17">
        <f t="shared" si="128"/>
        <v>29723.210082399994</v>
      </c>
      <c r="AB557" s="17">
        <f t="shared" si="121"/>
        <v>0</v>
      </c>
      <c r="AC557" s="17">
        <f t="shared" si="122"/>
        <v>0</v>
      </c>
      <c r="AD557" s="17">
        <v>2926838.72</v>
      </c>
      <c r="AE557" s="17">
        <v>803106.32</v>
      </c>
      <c r="AF557" s="17">
        <v>3174445.41</v>
      </c>
      <c r="AG557" s="17">
        <v>918972.09</v>
      </c>
      <c r="AH557" s="17">
        <v>3419477.31</v>
      </c>
      <c r="AI557">
        <v>93.72</v>
      </c>
      <c r="AJ557">
        <v>0</v>
      </c>
      <c r="AK557" s="1">
        <v>20000</v>
      </c>
      <c r="AL557" s="1">
        <v>0</v>
      </c>
    </row>
    <row r="558" spans="1:38" x14ac:dyDescent="0.35">
      <c r="A558" t="s">
        <v>1790</v>
      </c>
      <c r="B558" t="s">
        <v>1791</v>
      </c>
      <c r="C558" s="2">
        <v>33469</v>
      </c>
      <c r="D558" s="3">
        <v>33.391780821917806</v>
      </c>
      <c r="E558" s="3" t="s">
        <v>64</v>
      </c>
      <c r="F558" s="3" t="s">
        <v>8</v>
      </c>
      <c r="G558" t="s">
        <v>1792</v>
      </c>
      <c r="H558" t="s">
        <v>374</v>
      </c>
      <c r="I558" t="s">
        <v>13</v>
      </c>
      <c r="J558" t="s">
        <v>13</v>
      </c>
      <c r="K558" s="17">
        <v>9607383.4199999999</v>
      </c>
      <c r="L558" s="17">
        <v>2373915.8499999996</v>
      </c>
      <c r="M558" s="10">
        <f t="shared" si="115"/>
        <v>0.24709286037841921</v>
      </c>
      <c r="N558" s="17">
        <v>329522.15000000008</v>
      </c>
      <c r="O558" s="17">
        <v>0</v>
      </c>
      <c r="P558" s="17">
        <v>0</v>
      </c>
      <c r="Q558" s="17">
        <f t="shared" si="123"/>
        <v>329522.15000000008</v>
      </c>
      <c r="R558" s="10">
        <f t="shared" si="124"/>
        <v>0.13880953278103778</v>
      </c>
      <c r="S558" s="9">
        <f t="shared" si="116"/>
        <v>1</v>
      </c>
      <c r="T558" s="17">
        <f t="shared" si="117"/>
        <v>284869.90199999994</v>
      </c>
      <c r="U558" s="17">
        <f t="shared" si="125"/>
        <v>-44652.248000000138</v>
      </c>
      <c r="V558" s="17" t="str">
        <f t="shared" si="126"/>
        <v>N</v>
      </c>
      <c r="W558" s="17">
        <f t="shared" si="118"/>
        <v>672516.83940000006</v>
      </c>
      <c r="X558" s="17">
        <f t="shared" si="119"/>
        <v>166174.10949999999</v>
      </c>
      <c r="Y558" s="17">
        <f t="shared" si="120"/>
        <v>29911.339709999997</v>
      </c>
      <c r="Z558" s="17">
        <f t="shared" si="127"/>
        <v>314781.24170999991</v>
      </c>
      <c r="AA558" s="17">
        <f t="shared" si="128"/>
        <v>-14740.908290000167</v>
      </c>
      <c r="AB558" s="17">
        <f t="shared" si="121"/>
        <v>331429.79048049374</v>
      </c>
      <c r="AC558" s="17">
        <f t="shared" si="122"/>
        <v>81893.934944445369</v>
      </c>
      <c r="AD558" s="17">
        <v>5246673.25</v>
      </c>
      <c r="AE558" s="17">
        <v>1187776.69</v>
      </c>
      <c r="AF558" s="17">
        <v>6284065.2800000003</v>
      </c>
      <c r="AG558" s="17">
        <v>1469639.19</v>
      </c>
      <c r="AH558" s="17">
        <v>7625667.5499999998</v>
      </c>
      <c r="AI558">
        <v>125.99</v>
      </c>
      <c r="AJ558">
        <v>200</v>
      </c>
      <c r="AK558" s="1">
        <v>20000</v>
      </c>
      <c r="AL558" s="1">
        <v>40000</v>
      </c>
    </row>
    <row r="559" spans="1:38" x14ac:dyDescent="0.35">
      <c r="A559" t="s">
        <v>1793</v>
      </c>
      <c r="B559" t="s">
        <v>1794</v>
      </c>
      <c r="C559" s="2">
        <v>30515</v>
      </c>
      <c r="D559" s="3">
        <v>41.484931506849314</v>
      </c>
      <c r="E559" s="3" t="s">
        <v>64</v>
      </c>
      <c r="F559" s="3" t="s">
        <v>8</v>
      </c>
      <c r="G559" t="s">
        <v>1795</v>
      </c>
      <c r="H559" t="s">
        <v>831</v>
      </c>
      <c r="I559" t="s">
        <v>13</v>
      </c>
      <c r="J559" t="s">
        <v>13</v>
      </c>
      <c r="K559" s="17">
        <v>4914548.87</v>
      </c>
      <c r="L559" s="17">
        <v>1310998.3499999999</v>
      </c>
      <c r="M559" s="10">
        <f t="shared" si="115"/>
        <v>0.26675863536585398</v>
      </c>
      <c r="N559" s="17">
        <v>159895.31999999998</v>
      </c>
      <c r="O559" s="17">
        <v>0</v>
      </c>
      <c r="P559" s="17">
        <v>57.530475000000024</v>
      </c>
      <c r="Q559" s="17">
        <f t="shared" si="123"/>
        <v>159837.78952499997</v>
      </c>
      <c r="R559" s="10">
        <f t="shared" si="124"/>
        <v>0.12192066414500063</v>
      </c>
      <c r="S559" s="9">
        <f t="shared" si="116"/>
        <v>1</v>
      </c>
      <c r="T559" s="17">
        <f t="shared" si="117"/>
        <v>157319.80199999997</v>
      </c>
      <c r="U559" s="17">
        <f t="shared" si="125"/>
        <v>-2517.9875250000041</v>
      </c>
      <c r="V559" s="17" t="str">
        <f t="shared" si="126"/>
        <v>N</v>
      </c>
      <c r="W559" s="17">
        <f t="shared" si="118"/>
        <v>344018.42090000003</v>
      </c>
      <c r="X559" s="17">
        <f t="shared" si="119"/>
        <v>91769.884499999986</v>
      </c>
      <c r="Y559" s="17">
        <f t="shared" si="120"/>
        <v>16518.579209999996</v>
      </c>
      <c r="Z559" s="17">
        <f t="shared" si="127"/>
        <v>173838.38120999996</v>
      </c>
      <c r="AA559" s="17">
        <f t="shared" si="128"/>
        <v>13943.061209999985</v>
      </c>
      <c r="AB559" s="17">
        <f t="shared" si="121"/>
        <v>0</v>
      </c>
      <c r="AC559" s="17">
        <f t="shared" si="122"/>
        <v>0</v>
      </c>
      <c r="AD559" s="17">
        <v>5933161.4100000001</v>
      </c>
      <c r="AE559" s="17">
        <v>1363734.03</v>
      </c>
      <c r="AF559" s="17">
        <v>6000319.8200000003</v>
      </c>
      <c r="AG559" s="17">
        <v>1404225.08</v>
      </c>
      <c r="AH559" s="17">
        <v>6159005.5</v>
      </c>
      <c r="AI559">
        <v>79.790000000000006</v>
      </c>
      <c r="AJ559">
        <v>0</v>
      </c>
      <c r="AK559" s="1">
        <v>20000</v>
      </c>
      <c r="AL559" s="1">
        <v>0</v>
      </c>
    </row>
    <row r="560" spans="1:38" x14ac:dyDescent="0.35">
      <c r="A560" t="s">
        <v>1796</v>
      </c>
      <c r="B560" t="s">
        <v>1797</v>
      </c>
      <c r="C560" s="2">
        <v>29570</v>
      </c>
      <c r="D560" s="3">
        <v>44.073972602739723</v>
      </c>
      <c r="E560" s="3" t="s">
        <v>64</v>
      </c>
      <c r="F560" s="3" t="s">
        <v>8</v>
      </c>
      <c r="G560" t="s">
        <v>1798</v>
      </c>
      <c r="H560" t="s">
        <v>374</v>
      </c>
      <c r="I560" t="s">
        <v>13</v>
      </c>
      <c r="J560" t="s">
        <v>13</v>
      </c>
      <c r="K560" s="17">
        <v>11839116.359999999</v>
      </c>
      <c r="L560" s="17">
        <v>2060395.91</v>
      </c>
      <c r="M560" s="26">
        <f t="shared" si="115"/>
        <v>0.17403291321312767</v>
      </c>
      <c r="N560" s="17">
        <v>180004.38999999998</v>
      </c>
      <c r="O560" s="17">
        <v>0</v>
      </c>
      <c r="P560" s="17">
        <v>-151.69652999999926</v>
      </c>
      <c r="Q560" s="17">
        <f t="shared" si="123"/>
        <v>180156.08652999997</v>
      </c>
      <c r="R560" s="10">
        <f t="shared" si="124"/>
        <v>8.7437606362749956E-2</v>
      </c>
      <c r="S560" s="9">
        <f t="shared" si="116"/>
        <v>0.75</v>
      </c>
      <c r="T560" s="17">
        <f t="shared" si="117"/>
        <v>185435.63189999998</v>
      </c>
      <c r="U560" s="17">
        <f t="shared" si="125"/>
        <v>5279.5453700000071</v>
      </c>
      <c r="V560" s="17" t="str">
        <f t="shared" si="126"/>
        <v>Y</v>
      </c>
      <c r="W560" s="17">
        <f t="shared" si="118"/>
        <v>828738.14520000003</v>
      </c>
      <c r="X560" s="17">
        <f t="shared" si="119"/>
        <v>144227.71369999999</v>
      </c>
      <c r="Y560" s="17">
        <f t="shared" si="120"/>
        <v>19470.7413495</v>
      </c>
      <c r="Z560" s="17">
        <f t="shared" si="127"/>
        <v>204906.37324949997</v>
      </c>
      <c r="AA560" s="17">
        <f t="shared" si="128"/>
        <v>24901.983249499986</v>
      </c>
      <c r="AB560" s="17">
        <f t="shared" si="121"/>
        <v>0</v>
      </c>
      <c r="AC560" s="17">
        <f t="shared" si="122"/>
        <v>0</v>
      </c>
      <c r="AD560" s="17">
        <v>11256329.949999999</v>
      </c>
      <c r="AE560" s="17">
        <v>2180588.69</v>
      </c>
      <c r="AF560" s="17">
        <v>11304071.01</v>
      </c>
      <c r="AG560" s="17">
        <v>2046800.98</v>
      </c>
      <c r="AH560" s="17">
        <v>12015021.49</v>
      </c>
      <c r="AI560">
        <v>98.54</v>
      </c>
      <c r="AJ560">
        <v>0</v>
      </c>
      <c r="AK560" s="1">
        <v>20000</v>
      </c>
      <c r="AL560" s="1">
        <v>0</v>
      </c>
    </row>
    <row r="561" spans="1:38" x14ac:dyDescent="0.35">
      <c r="A561" t="s">
        <v>1799</v>
      </c>
      <c r="B561" t="s">
        <v>1800</v>
      </c>
      <c r="C561" s="2">
        <v>41554</v>
      </c>
      <c r="D561" s="3">
        <v>11.241095890410959</v>
      </c>
      <c r="E561" s="3" t="s">
        <v>64</v>
      </c>
      <c r="F561" s="3" t="s">
        <v>8</v>
      </c>
      <c r="G561" t="s">
        <v>1801</v>
      </c>
      <c r="H561" t="s">
        <v>250</v>
      </c>
      <c r="I561" t="s">
        <v>13</v>
      </c>
      <c r="J561" t="s">
        <v>13</v>
      </c>
      <c r="K561" s="17">
        <v>3872269.45</v>
      </c>
      <c r="L561" s="17">
        <v>1040523.01</v>
      </c>
      <c r="M561" s="10">
        <f t="shared" si="115"/>
        <v>0.2687114167636242</v>
      </c>
      <c r="N561" s="17">
        <v>122485.51</v>
      </c>
      <c r="O561" s="17">
        <v>0</v>
      </c>
      <c r="P561" s="17">
        <v>4197.1015655249939</v>
      </c>
      <c r="Q561" s="17">
        <f t="shared" si="123"/>
        <v>118288.408434475</v>
      </c>
      <c r="R561" s="10">
        <f t="shared" si="124"/>
        <v>0.11368168440068903</v>
      </c>
      <c r="S561" s="9">
        <f t="shared" si="116"/>
        <v>1</v>
      </c>
      <c r="T561" s="17">
        <f t="shared" si="117"/>
        <v>124862.76119999999</v>
      </c>
      <c r="U561" s="17">
        <f t="shared" si="125"/>
        <v>6574.3527655249927</v>
      </c>
      <c r="V561" s="17" t="str">
        <f t="shared" si="126"/>
        <v>Y</v>
      </c>
      <c r="W561" s="17">
        <f t="shared" si="118"/>
        <v>271058.86150000006</v>
      </c>
      <c r="X561" s="17">
        <f t="shared" si="119"/>
        <v>72836.610700000005</v>
      </c>
      <c r="Y561" s="17">
        <f t="shared" si="120"/>
        <v>13110.589926000001</v>
      </c>
      <c r="Z561" s="17">
        <f t="shared" si="127"/>
        <v>137973.35112599999</v>
      </c>
      <c r="AA561" s="17">
        <f t="shared" si="128"/>
        <v>15487.841125999999</v>
      </c>
      <c r="AB561" s="17">
        <f t="shared" si="121"/>
        <v>0</v>
      </c>
      <c r="AC561" s="17">
        <f t="shared" si="122"/>
        <v>0</v>
      </c>
      <c r="AD561" s="17">
        <v>3638682.39</v>
      </c>
      <c r="AE561" s="17">
        <v>1000197.92</v>
      </c>
      <c r="AF561" s="17">
        <v>4018695.19</v>
      </c>
      <c r="AG561" s="17">
        <v>1012176.47</v>
      </c>
      <c r="AH561" s="17">
        <v>4484126.38</v>
      </c>
      <c r="AI561">
        <v>86.36</v>
      </c>
      <c r="AJ561">
        <v>0</v>
      </c>
      <c r="AK561" s="1">
        <v>20000</v>
      </c>
      <c r="AL561" s="1">
        <v>0</v>
      </c>
    </row>
    <row r="562" spans="1:38" x14ac:dyDescent="0.35">
      <c r="A562" t="s">
        <v>1802</v>
      </c>
      <c r="B562" t="s">
        <v>1803</v>
      </c>
      <c r="C562" s="2">
        <v>33386</v>
      </c>
      <c r="D562" s="3">
        <v>33.61917808219178</v>
      </c>
      <c r="E562" s="3" t="s">
        <v>64</v>
      </c>
      <c r="F562" s="3" t="s">
        <v>8</v>
      </c>
      <c r="G562" t="s">
        <v>1804</v>
      </c>
      <c r="H562" t="s">
        <v>1774</v>
      </c>
      <c r="I562" t="s">
        <v>13</v>
      </c>
      <c r="J562" t="s">
        <v>13</v>
      </c>
      <c r="K562" s="17">
        <v>26522666.609999999</v>
      </c>
      <c r="L562" s="17">
        <v>4256693.8499999996</v>
      </c>
      <c r="M562" s="10">
        <f t="shared" si="115"/>
        <v>0.1604926801890679</v>
      </c>
      <c r="N562" s="17">
        <v>426209.39</v>
      </c>
      <c r="O562" s="17">
        <v>0</v>
      </c>
      <c r="P562" s="17">
        <v>0</v>
      </c>
      <c r="Q562" s="17">
        <f t="shared" si="123"/>
        <v>426209.39</v>
      </c>
      <c r="R562" s="10">
        <f t="shared" si="124"/>
        <v>0.10012686019221233</v>
      </c>
      <c r="S562" s="9">
        <f t="shared" si="116"/>
        <v>0.75</v>
      </c>
      <c r="T562" s="17">
        <f t="shared" si="117"/>
        <v>383102.44649999996</v>
      </c>
      <c r="U562" s="17">
        <f t="shared" si="125"/>
        <v>-43106.943500000052</v>
      </c>
      <c r="V562" s="17" t="str">
        <f t="shared" si="126"/>
        <v>N</v>
      </c>
      <c r="W562" s="17">
        <f t="shared" si="118"/>
        <v>1856586.6627000002</v>
      </c>
      <c r="X562" s="17">
        <f t="shared" si="119"/>
        <v>297968.56949999998</v>
      </c>
      <c r="Y562" s="17">
        <f t="shared" si="120"/>
        <v>40225.756882499998</v>
      </c>
      <c r="Z562" s="17">
        <f t="shared" si="127"/>
        <v>423328.20338249998</v>
      </c>
      <c r="AA562" s="17">
        <f t="shared" si="128"/>
        <v>-2881.1866175000323</v>
      </c>
      <c r="AB562" s="17">
        <f t="shared" si="121"/>
        <v>99734.095664600449</v>
      </c>
      <c r="AC562" s="17">
        <f t="shared" si="122"/>
        <v>16006.592319444624</v>
      </c>
      <c r="AD562" s="17">
        <v>23777787.469999999</v>
      </c>
      <c r="AE562" s="17">
        <v>3263924.63</v>
      </c>
      <c r="AF562" s="17">
        <v>26492253.629999999</v>
      </c>
      <c r="AG562" s="17">
        <v>4121343.61</v>
      </c>
      <c r="AH562" s="17">
        <v>28094048.59</v>
      </c>
      <c r="AI562">
        <v>94.41</v>
      </c>
      <c r="AJ562">
        <v>0</v>
      </c>
      <c r="AK562" s="1">
        <v>20000</v>
      </c>
      <c r="AL562" s="1">
        <v>0</v>
      </c>
    </row>
  </sheetData>
  <sortState xmlns:xlrd2="http://schemas.microsoft.com/office/spreadsheetml/2017/richdata2" ref="A8:AC562">
    <sortCondition ref="I8:I562"/>
  </sortState>
  <mergeCells count="1">
    <mergeCell ref="O6:P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E960-9410-4392-BA68-E44140F870ED}">
  <dimension ref="A1:H633"/>
  <sheetViews>
    <sheetView workbookViewId="0">
      <selection activeCell="F8" sqref="F8"/>
    </sheetView>
  </sheetViews>
  <sheetFormatPr defaultRowHeight="14.5" x14ac:dyDescent="0.35"/>
  <cols>
    <col min="1" max="1" width="12.54296875" style="13" customWidth="1"/>
    <col min="2" max="2" width="10.54296875" style="13" customWidth="1"/>
    <col min="3" max="3" width="24.26953125" style="13" customWidth="1"/>
    <col min="4" max="4" width="9.453125" style="13" bestFit="1" customWidth="1"/>
    <col min="5" max="5" width="9.453125" style="13" customWidth="1"/>
    <col min="6" max="6" width="24.54296875" style="13" bestFit="1" customWidth="1"/>
    <col min="7" max="7" width="12.81640625" style="15" customWidth="1"/>
    <col min="11" max="11" width="11.81640625" bestFit="1" customWidth="1"/>
  </cols>
  <sheetData>
    <row r="1" spans="1:7" ht="25" x14ac:dyDescent="0.35">
      <c r="A1" s="11" t="s">
        <v>1805</v>
      </c>
      <c r="B1" s="11" t="s">
        <v>1806</v>
      </c>
      <c r="C1" s="11" t="s">
        <v>1807</v>
      </c>
      <c r="D1" s="11" t="s">
        <v>1808</v>
      </c>
      <c r="E1" s="11" t="s">
        <v>1809</v>
      </c>
      <c r="F1" s="11" t="s">
        <v>1810</v>
      </c>
      <c r="G1" s="12" t="s">
        <v>1811</v>
      </c>
    </row>
    <row r="2" spans="1:7" x14ac:dyDescent="0.35">
      <c r="A2" s="13" t="s">
        <v>1812</v>
      </c>
      <c r="B2" s="13" t="s">
        <v>1813</v>
      </c>
      <c r="C2" s="13" t="s">
        <v>1814</v>
      </c>
      <c r="D2" s="13" t="s">
        <v>1815</v>
      </c>
      <c r="E2" s="14" t="str">
        <f t="shared" ref="E2:E65" si="0">IF(D2="60243366","SRI",IF(D2="40200223","SRII",IF(D2="60408345","SRIII",IF(D2="60401001","SRIV",IF(D2="60040101","IS",IF(D2="60141122","IS",IF(D2="60041101","IS",IF(D2="60042101","IS",IF(D2="81401498","IS",IF(D2="61028896","RIG",IF(D2="61028897","RIG",IF(D2="61028898","RIG",IF(D2="60401015","RIG",IF(D2="10698014","RIG IS",0))))))))))))))</f>
        <v>SRIV</v>
      </c>
      <c r="F2" s="13" t="s">
        <v>1816</v>
      </c>
      <c r="G2" s="15">
        <v>27076349.390000001</v>
      </c>
    </row>
    <row r="3" spans="1:7" x14ac:dyDescent="0.35">
      <c r="A3" s="13" t="s">
        <v>1817</v>
      </c>
      <c r="B3" s="13" t="s">
        <v>1818</v>
      </c>
      <c r="C3" s="13" t="s">
        <v>1819</v>
      </c>
      <c r="D3" s="13" t="s">
        <v>1815</v>
      </c>
      <c r="E3" s="14" t="str">
        <f t="shared" si="0"/>
        <v>SRIV</v>
      </c>
      <c r="F3" s="13" t="s">
        <v>1816</v>
      </c>
      <c r="G3" s="15">
        <v>19547590.510000002</v>
      </c>
    </row>
    <row r="4" spans="1:7" x14ac:dyDescent="0.35">
      <c r="A4" s="13" t="s">
        <v>1820</v>
      </c>
      <c r="B4" s="13" t="s">
        <v>1821</v>
      </c>
      <c r="C4" s="13" t="s">
        <v>1822</v>
      </c>
      <c r="D4" s="13" t="s">
        <v>1815</v>
      </c>
      <c r="E4" s="14" t="str">
        <f t="shared" si="0"/>
        <v>SRIV</v>
      </c>
      <c r="F4" s="13" t="s">
        <v>1816</v>
      </c>
      <c r="G4" s="15">
        <v>88425201.859999999</v>
      </c>
    </row>
    <row r="5" spans="1:7" x14ac:dyDescent="0.35">
      <c r="A5" s="13" t="s">
        <v>1823</v>
      </c>
      <c r="B5" s="13" t="s">
        <v>1824</v>
      </c>
      <c r="C5" s="13" t="s">
        <v>1825</v>
      </c>
      <c r="D5" s="13" t="s">
        <v>1815</v>
      </c>
      <c r="E5" s="14" t="str">
        <f t="shared" si="0"/>
        <v>SRIV</v>
      </c>
      <c r="F5" s="13" t="s">
        <v>1826</v>
      </c>
      <c r="G5" s="15">
        <v>13685257.869999999</v>
      </c>
    </row>
    <row r="6" spans="1:7" x14ac:dyDescent="0.35">
      <c r="A6" s="13" t="s">
        <v>1827</v>
      </c>
      <c r="B6" s="13" t="s">
        <v>1828</v>
      </c>
      <c r="C6" s="13" t="s">
        <v>1829</v>
      </c>
      <c r="D6" s="13" t="s">
        <v>1815</v>
      </c>
      <c r="E6" s="14" t="str">
        <f t="shared" si="0"/>
        <v>SRIV</v>
      </c>
      <c r="F6" s="13" t="s">
        <v>1830</v>
      </c>
      <c r="G6" s="15">
        <v>78340963.540000007</v>
      </c>
    </row>
    <row r="7" spans="1:7" x14ac:dyDescent="0.35">
      <c r="A7" s="13" t="s">
        <v>1831</v>
      </c>
      <c r="B7" s="13" t="s">
        <v>1832</v>
      </c>
      <c r="C7" s="13" t="s">
        <v>1833</v>
      </c>
      <c r="D7" s="13" t="s">
        <v>1815</v>
      </c>
      <c r="E7" s="14" t="str">
        <f t="shared" si="0"/>
        <v>SRIV</v>
      </c>
      <c r="F7" s="13" t="s">
        <v>1834</v>
      </c>
      <c r="G7" s="15">
        <v>29393902.489999998</v>
      </c>
    </row>
    <row r="8" spans="1:7" x14ac:dyDescent="0.35">
      <c r="A8" s="13" t="s">
        <v>1835</v>
      </c>
      <c r="B8" s="13" t="s">
        <v>1836</v>
      </c>
      <c r="C8" s="13" t="s">
        <v>1837</v>
      </c>
      <c r="D8" s="13" t="s">
        <v>1815</v>
      </c>
      <c r="E8" s="14" t="str">
        <f t="shared" si="0"/>
        <v>SRIV</v>
      </c>
      <c r="F8" s="13" t="s">
        <v>1838</v>
      </c>
      <c r="G8" s="15">
        <v>39027911.270000003</v>
      </c>
    </row>
    <row r="9" spans="1:7" x14ac:dyDescent="0.35">
      <c r="A9" s="13" t="s">
        <v>1839</v>
      </c>
      <c r="B9" s="13" t="s">
        <v>1840</v>
      </c>
      <c r="C9" s="13" t="s">
        <v>1841</v>
      </c>
      <c r="D9" s="13" t="s">
        <v>1815</v>
      </c>
      <c r="E9" s="14" t="str">
        <f t="shared" si="0"/>
        <v>SRIV</v>
      </c>
      <c r="F9" s="13" t="s">
        <v>1842</v>
      </c>
      <c r="G9" s="15">
        <v>35259889.990000002</v>
      </c>
    </row>
    <row r="10" spans="1:7" x14ac:dyDescent="0.35">
      <c r="A10" s="13" t="s">
        <v>1843</v>
      </c>
      <c r="B10" s="13" t="s">
        <v>1844</v>
      </c>
      <c r="C10" s="13" t="s">
        <v>1845</v>
      </c>
      <c r="D10" s="13" t="s">
        <v>1815</v>
      </c>
      <c r="E10" s="14" t="str">
        <f t="shared" si="0"/>
        <v>SRIV</v>
      </c>
      <c r="F10" s="13" t="s">
        <v>1846</v>
      </c>
      <c r="G10" s="15">
        <v>35383334.710000001</v>
      </c>
    </row>
    <row r="11" spans="1:7" x14ac:dyDescent="0.35">
      <c r="A11" s="13" t="s">
        <v>1847</v>
      </c>
      <c r="B11" s="13" t="s">
        <v>1848</v>
      </c>
      <c r="C11" s="13" t="s">
        <v>1849</v>
      </c>
      <c r="D11" s="13" t="s">
        <v>1815</v>
      </c>
      <c r="E11" s="14" t="str">
        <f t="shared" si="0"/>
        <v>SRIV</v>
      </c>
      <c r="F11" s="13" t="s">
        <v>1850</v>
      </c>
      <c r="G11" s="15">
        <v>29709447</v>
      </c>
    </row>
    <row r="12" spans="1:7" x14ac:dyDescent="0.35">
      <c r="A12" s="13" t="s">
        <v>1851</v>
      </c>
      <c r="B12" s="13" t="s">
        <v>1852</v>
      </c>
      <c r="C12" s="13" t="s">
        <v>1853</v>
      </c>
      <c r="D12" s="13" t="s">
        <v>1815</v>
      </c>
      <c r="E12" s="14" t="str">
        <f t="shared" si="0"/>
        <v>SRIV</v>
      </c>
      <c r="F12" s="13" t="s">
        <v>1854</v>
      </c>
      <c r="G12" s="15">
        <v>33758211.039999999</v>
      </c>
    </row>
    <row r="13" spans="1:7" x14ac:dyDescent="0.35">
      <c r="A13" s="13" t="s">
        <v>1855</v>
      </c>
      <c r="B13" s="13" t="s">
        <v>1856</v>
      </c>
      <c r="C13" s="13" t="s">
        <v>1857</v>
      </c>
      <c r="D13" s="13" t="s">
        <v>1815</v>
      </c>
      <c r="E13" s="14" t="str">
        <f t="shared" si="0"/>
        <v>SRIV</v>
      </c>
      <c r="F13" s="13" t="s">
        <v>1858</v>
      </c>
      <c r="G13" s="15">
        <v>20746953.989999998</v>
      </c>
    </row>
    <row r="14" spans="1:7" x14ac:dyDescent="0.35">
      <c r="A14" s="13" t="s">
        <v>1859</v>
      </c>
      <c r="B14" s="13" t="s">
        <v>1860</v>
      </c>
      <c r="C14" s="13" t="s">
        <v>1861</v>
      </c>
      <c r="D14" s="13" t="s">
        <v>1815</v>
      </c>
      <c r="E14" s="14" t="str">
        <f t="shared" si="0"/>
        <v>SRIV</v>
      </c>
      <c r="F14" s="13" t="s">
        <v>1862</v>
      </c>
      <c r="G14" s="15">
        <v>34105349.460000001</v>
      </c>
    </row>
    <row r="15" spans="1:7" x14ac:dyDescent="0.35">
      <c r="A15" s="13" t="s">
        <v>1863</v>
      </c>
      <c r="B15" s="13" t="s">
        <v>1864</v>
      </c>
      <c r="C15" s="13" t="s">
        <v>1865</v>
      </c>
      <c r="D15" s="13" t="s">
        <v>1815</v>
      </c>
      <c r="E15" s="14" t="str">
        <f t="shared" si="0"/>
        <v>SRIV</v>
      </c>
      <c r="F15" s="13" t="s">
        <v>1830</v>
      </c>
      <c r="G15" s="15">
        <v>29331587</v>
      </c>
    </row>
    <row r="16" spans="1:7" x14ac:dyDescent="0.35">
      <c r="A16" s="13" t="s">
        <v>1399</v>
      </c>
      <c r="B16" s="13" t="s">
        <v>1398</v>
      </c>
      <c r="C16" s="13" t="s">
        <v>1866</v>
      </c>
      <c r="D16" s="13" t="s">
        <v>1867</v>
      </c>
      <c r="E16" s="14" t="str">
        <f t="shared" si="0"/>
        <v>SRIII</v>
      </c>
      <c r="F16" s="13" t="s">
        <v>1858</v>
      </c>
      <c r="G16" s="15">
        <v>6983936.04</v>
      </c>
    </row>
    <row r="17" spans="1:7" x14ac:dyDescent="0.35">
      <c r="A17" s="13" t="s">
        <v>1091</v>
      </c>
      <c r="B17" s="13" t="s">
        <v>1090</v>
      </c>
      <c r="C17" s="13" t="s">
        <v>1868</v>
      </c>
      <c r="D17" s="13" t="s">
        <v>1867</v>
      </c>
      <c r="E17" s="14" t="str">
        <f t="shared" si="0"/>
        <v>SRIII</v>
      </c>
      <c r="F17" s="13" t="s">
        <v>1869</v>
      </c>
      <c r="G17" s="15">
        <v>3714451.14</v>
      </c>
    </row>
    <row r="18" spans="1:7" x14ac:dyDescent="0.35">
      <c r="A18" s="13" t="s">
        <v>1801</v>
      </c>
      <c r="B18" s="13" t="s">
        <v>1800</v>
      </c>
      <c r="C18" s="13" t="s">
        <v>1870</v>
      </c>
      <c r="D18" s="13" t="s">
        <v>1867</v>
      </c>
      <c r="E18" s="14" t="str">
        <f t="shared" si="0"/>
        <v>SRIII</v>
      </c>
      <c r="F18" s="13" t="s">
        <v>1871</v>
      </c>
      <c r="G18" s="15">
        <v>4302613.53</v>
      </c>
    </row>
    <row r="19" spans="1:7" x14ac:dyDescent="0.35">
      <c r="A19" s="13" t="s">
        <v>1315</v>
      </c>
      <c r="B19" s="13" t="s">
        <v>1314</v>
      </c>
      <c r="C19" s="13" t="s">
        <v>1872</v>
      </c>
      <c r="D19" s="13" t="s">
        <v>1867</v>
      </c>
      <c r="E19" s="14" t="str">
        <f t="shared" si="0"/>
        <v>SRIII</v>
      </c>
      <c r="F19" s="13" t="s">
        <v>1873</v>
      </c>
      <c r="G19" s="15">
        <v>6235479.9299999997</v>
      </c>
    </row>
    <row r="20" spans="1:7" x14ac:dyDescent="0.35">
      <c r="A20" s="13" t="s">
        <v>1740</v>
      </c>
      <c r="B20" s="13" t="s">
        <v>1739</v>
      </c>
      <c r="C20" s="13" t="s">
        <v>1874</v>
      </c>
      <c r="D20" s="13" t="s">
        <v>1867</v>
      </c>
      <c r="E20" s="14" t="str">
        <f t="shared" si="0"/>
        <v>SRIII</v>
      </c>
      <c r="F20" s="13" t="s">
        <v>1875</v>
      </c>
      <c r="G20" s="15">
        <v>11091188.390000001</v>
      </c>
    </row>
    <row r="21" spans="1:7" x14ac:dyDescent="0.35">
      <c r="A21" s="13" t="s">
        <v>1351</v>
      </c>
      <c r="B21" s="13" t="s">
        <v>1350</v>
      </c>
      <c r="C21" s="13" t="s">
        <v>1876</v>
      </c>
      <c r="D21" s="13" t="s">
        <v>1867</v>
      </c>
      <c r="E21" s="14" t="str">
        <f t="shared" si="0"/>
        <v>SRIII</v>
      </c>
      <c r="F21" s="13" t="s">
        <v>1877</v>
      </c>
      <c r="G21" s="15">
        <v>3837312.55</v>
      </c>
    </row>
    <row r="22" spans="1:7" x14ac:dyDescent="0.35">
      <c r="A22" s="13" t="s">
        <v>1878</v>
      </c>
      <c r="B22" s="13" t="s">
        <v>1879</v>
      </c>
      <c r="C22" s="13" t="s">
        <v>1880</v>
      </c>
      <c r="D22" s="13" t="s">
        <v>1867</v>
      </c>
      <c r="E22" s="14" t="str">
        <f t="shared" si="0"/>
        <v>SRIII</v>
      </c>
      <c r="F22" s="13" t="s">
        <v>1881</v>
      </c>
      <c r="G22" s="15">
        <v>1200000</v>
      </c>
    </row>
    <row r="23" spans="1:7" x14ac:dyDescent="0.35">
      <c r="A23" s="13" t="s">
        <v>1152</v>
      </c>
      <c r="B23" s="13" t="s">
        <v>1151</v>
      </c>
      <c r="C23" s="13" t="s">
        <v>1882</v>
      </c>
      <c r="D23" s="13" t="s">
        <v>1867</v>
      </c>
      <c r="E23" s="14" t="str">
        <f t="shared" si="0"/>
        <v>SRIII</v>
      </c>
      <c r="F23" s="13" t="s">
        <v>1838</v>
      </c>
      <c r="G23" s="15">
        <v>4888631.0999999996</v>
      </c>
    </row>
    <row r="24" spans="1:7" x14ac:dyDescent="0.35">
      <c r="A24" s="13" t="s">
        <v>1225</v>
      </c>
      <c r="B24" s="13" t="s">
        <v>1224</v>
      </c>
      <c r="C24" s="13" t="s">
        <v>1883</v>
      </c>
      <c r="D24" s="13" t="s">
        <v>1867</v>
      </c>
      <c r="E24" s="14" t="str">
        <f t="shared" si="0"/>
        <v>SRIII</v>
      </c>
      <c r="F24" s="13" t="s">
        <v>1884</v>
      </c>
      <c r="G24" s="15">
        <v>7427738.7000000002</v>
      </c>
    </row>
    <row r="25" spans="1:7" x14ac:dyDescent="0.35">
      <c r="A25" s="13" t="s">
        <v>1513</v>
      </c>
      <c r="B25" s="13" t="s">
        <v>1512</v>
      </c>
      <c r="C25" s="13" t="s">
        <v>1885</v>
      </c>
      <c r="D25" s="13" t="s">
        <v>1867</v>
      </c>
      <c r="E25" s="14" t="str">
        <f t="shared" si="0"/>
        <v>SRIII</v>
      </c>
      <c r="F25" s="13" t="s">
        <v>1886</v>
      </c>
      <c r="G25" s="15">
        <v>6702440.3499999996</v>
      </c>
    </row>
    <row r="26" spans="1:7" x14ac:dyDescent="0.35">
      <c r="A26" s="13" t="s">
        <v>1209</v>
      </c>
      <c r="B26" s="13" t="s">
        <v>1208</v>
      </c>
      <c r="C26" s="13" t="s">
        <v>1887</v>
      </c>
      <c r="D26" s="13" t="s">
        <v>1867</v>
      </c>
      <c r="E26" s="14" t="str">
        <f t="shared" si="0"/>
        <v>SRIII</v>
      </c>
      <c r="F26" s="13" t="s">
        <v>1888</v>
      </c>
      <c r="G26" s="15">
        <v>14548776.57</v>
      </c>
    </row>
    <row r="27" spans="1:7" x14ac:dyDescent="0.35">
      <c r="A27" s="13" t="s">
        <v>1055</v>
      </c>
      <c r="B27" s="13" t="s">
        <v>1054</v>
      </c>
      <c r="C27" s="13" t="s">
        <v>1889</v>
      </c>
      <c r="D27" s="13" t="s">
        <v>1867</v>
      </c>
      <c r="E27" s="14" t="str">
        <f t="shared" si="0"/>
        <v>SRIII</v>
      </c>
      <c r="F27" s="13" t="s">
        <v>1826</v>
      </c>
      <c r="G27" s="15">
        <v>3633103.64</v>
      </c>
    </row>
    <row r="28" spans="1:7" x14ac:dyDescent="0.35">
      <c r="A28" s="13" t="s">
        <v>1113</v>
      </c>
      <c r="B28" s="13" t="s">
        <v>1112</v>
      </c>
      <c r="C28" s="13" t="s">
        <v>1890</v>
      </c>
      <c r="D28" s="13" t="s">
        <v>1867</v>
      </c>
      <c r="E28" s="14" t="str">
        <f t="shared" si="0"/>
        <v>SRIII</v>
      </c>
      <c r="F28" s="13" t="s">
        <v>1891</v>
      </c>
      <c r="G28" s="15">
        <v>6834402.7800000003</v>
      </c>
    </row>
    <row r="29" spans="1:7" x14ac:dyDescent="0.35">
      <c r="A29" s="13" t="s">
        <v>1516</v>
      </c>
      <c r="B29" s="13" t="s">
        <v>1515</v>
      </c>
      <c r="C29" s="13" t="s">
        <v>1892</v>
      </c>
      <c r="D29" s="13" t="s">
        <v>1867</v>
      </c>
      <c r="E29" s="14" t="str">
        <f t="shared" si="0"/>
        <v>SRIII</v>
      </c>
      <c r="F29" s="13" t="s">
        <v>1834</v>
      </c>
      <c r="G29" s="15">
        <v>7778706.3899999997</v>
      </c>
    </row>
    <row r="30" spans="1:7" x14ac:dyDescent="0.35">
      <c r="A30" s="13" t="s">
        <v>1795</v>
      </c>
      <c r="B30" s="13" t="s">
        <v>1794</v>
      </c>
      <c r="C30" s="13" t="s">
        <v>1893</v>
      </c>
      <c r="D30" s="13" t="s">
        <v>1867</v>
      </c>
      <c r="E30" s="14" t="str">
        <f t="shared" si="0"/>
        <v>SRIII</v>
      </c>
      <c r="F30" s="13" t="s">
        <v>1894</v>
      </c>
      <c r="G30" s="15">
        <v>6690341.0300000003</v>
      </c>
    </row>
    <row r="31" spans="1:7" x14ac:dyDescent="0.35">
      <c r="A31" s="13" t="s">
        <v>1435</v>
      </c>
      <c r="B31" s="13" t="s">
        <v>1434</v>
      </c>
      <c r="C31" s="13" t="s">
        <v>1895</v>
      </c>
      <c r="D31" s="13" t="s">
        <v>1867</v>
      </c>
      <c r="E31" s="14" t="str">
        <f t="shared" si="0"/>
        <v>SRIII</v>
      </c>
      <c r="F31" s="13" t="s">
        <v>1891</v>
      </c>
      <c r="G31" s="15">
        <v>7411408.4900000002</v>
      </c>
    </row>
    <row r="32" spans="1:7" x14ac:dyDescent="0.35">
      <c r="A32" s="13" t="s">
        <v>1258</v>
      </c>
      <c r="B32" s="13" t="s">
        <v>1257</v>
      </c>
      <c r="C32" s="13" t="s">
        <v>1896</v>
      </c>
      <c r="D32" s="13" t="s">
        <v>1867</v>
      </c>
      <c r="E32" s="14" t="str">
        <f t="shared" si="0"/>
        <v>SRIII</v>
      </c>
      <c r="F32" s="13" t="s">
        <v>1838</v>
      </c>
      <c r="G32" s="15">
        <v>12268805.800000001</v>
      </c>
    </row>
    <row r="33" spans="1:7" x14ac:dyDescent="0.35">
      <c r="A33" s="13" t="s">
        <v>1420</v>
      </c>
      <c r="B33" s="13" t="s">
        <v>1419</v>
      </c>
      <c r="C33" s="13" t="s">
        <v>1897</v>
      </c>
      <c r="D33" s="13" t="s">
        <v>1867</v>
      </c>
      <c r="E33" s="14" t="str">
        <f t="shared" si="0"/>
        <v>SRIII</v>
      </c>
      <c r="F33" s="13" t="s">
        <v>1898</v>
      </c>
      <c r="G33" s="15">
        <v>7105953.1900000004</v>
      </c>
    </row>
    <row r="34" spans="1:7" x14ac:dyDescent="0.35">
      <c r="A34" s="13" t="s">
        <v>1643</v>
      </c>
      <c r="B34" s="13" t="s">
        <v>1642</v>
      </c>
      <c r="C34" s="13" t="s">
        <v>1899</v>
      </c>
      <c r="D34" s="13" t="s">
        <v>1867</v>
      </c>
      <c r="E34" s="14" t="str">
        <f t="shared" si="0"/>
        <v>SRIII</v>
      </c>
      <c r="F34" s="13" t="s">
        <v>1900</v>
      </c>
      <c r="G34" s="15">
        <v>9484273.4199999999</v>
      </c>
    </row>
    <row r="35" spans="1:7" x14ac:dyDescent="0.35">
      <c r="A35" s="13" t="s">
        <v>1438</v>
      </c>
      <c r="B35" s="13" t="s">
        <v>1437</v>
      </c>
      <c r="C35" s="13" t="s">
        <v>1901</v>
      </c>
      <c r="D35" s="13" t="s">
        <v>1867</v>
      </c>
      <c r="E35" s="14" t="str">
        <f t="shared" si="0"/>
        <v>SRIII</v>
      </c>
      <c r="F35" s="13" t="s">
        <v>1902</v>
      </c>
      <c r="G35" s="15">
        <v>12372162.91</v>
      </c>
    </row>
    <row r="36" spans="1:7" x14ac:dyDescent="0.35">
      <c r="A36" s="13" t="s">
        <v>1709</v>
      </c>
      <c r="B36" s="13" t="s">
        <v>1708</v>
      </c>
      <c r="C36" s="13" t="s">
        <v>1903</v>
      </c>
      <c r="D36" s="13" t="s">
        <v>1867</v>
      </c>
      <c r="E36" s="14" t="str">
        <f t="shared" si="0"/>
        <v>SRIII</v>
      </c>
      <c r="F36" s="13" t="s">
        <v>1904</v>
      </c>
      <c r="G36" s="15">
        <v>10281277.119999999</v>
      </c>
    </row>
    <row r="37" spans="1:7" x14ac:dyDescent="0.35">
      <c r="A37" s="13" t="s">
        <v>1507</v>
      </c>
      <c r="B37" s="13" t="s">
        <v>1506</v>
      </c>
      <c r="C37" s="13" t="s">
        <v>1905</v>
      </c>
      <c r="D37" s="13" t="s">
        <v>1867</v>
      </c>
      <c r="E37" s="14" t="str">
        <f t="shared" si="0"/>
        <v>SRIII</v>
      </c>
      <c r="F37" s="13" t="s">
        <v>1826</v>
      </c>
      <c r="G37" s="15">
        <v>5533070.54</v>
      </c>
    </row>
    <row r="38" spans="1:7" x14ac:dyDescent="0.35">
      <c r="A38" s="13" t="s">
        <v>1504</v>
      </c>
      <c r="B38" s="13" t="s">
        <v>1503</v>
      </c>
      <c r="C38" s="13" t="s">
        <v>1906</v>
      </c>
      <c r="D38" s="13" t="s">
        <v>1867</v>
      </c>
      <c r="E38" s="14" t="str">
        <f t="shared" si="0"/>
        <v>SRIII</v>
      </c>
      <c r="F38" s="13" t="s">
        <v>1907</v>
      </c>
      <c r="G38" s="15">
        <v>9294824.9800000004</v>
      </c>
    </row>
    <row r="39" spans="1:7" x14ac:dyDescent="0.35">
      <c r="A39" s="13" t="s">
        <v>1694</v>
      </c>
      <c r="B39" s="13" t="s">
        <v>1693</v>
      </c>
      <c r="C39" s="13" t="s">
        <v>1908</v>
      </c>
      <c r="D39" s="13" t="s">
        <v>1867</v>
      </c>
      <c r="E39" s="14" t="str">
        <f t="shared" si="0"/>
        <v>SRIII</v>
      </c>
      <c r="F39" s="13" t="s">
        <v>1909</v>
      </c>
      <c r="G39" s="15">
        <v>8375149.5999999996</v>
      </c>
    </row>
    <row r="40" spans="1:7" x14ac:dyDescent="0.35">
      <c r="A40" s="13" t="s">
        <v>1058</v>
      </c>
      <c r="B40" s="13" t="s">
        <v>1057</v>
      </c>
      <c r="C40" s="13" t="s">
        <v>1910</v>
      </c>
      <c r="D40" s="13" t="s">
        <v>1867</v>
      </c>
      <c r="E40" s="14" t="str">
        <f t="shared" si="0"/>
        <v>SRIII</v>
      </c>
      <c r="F40" s="13" t="s">
        <v>1911</v>
      </c>
      <c r="G40" s="15">
        <v>5011072.76</v>
      </c>
    </row>
    <row r="41" spans="1:7" x14ac:dyDescent="0.35">
      <c r="A41" s="13" t="s">
        <v>1237</v>
      </c>
      <c r="B41" s="13" t="s">
        <v>1236</v>
      </c>
      <c r="C41" s="13" t="s">
        <v>1912</v>
      </c>
      <c r="D41" s="13" t="s">
        <v>1867</v>
      </c>
      <c r="E41" s="14" t="str">
        <f t="shared" si="0"/>
        <v>SRIII</v>
      </c>
      <c r="F41" s="13" t="s">
        <v>1913</v>
      </c>
      <c r="G41" s="15">
        <v>5341324.6399999997</v>
      </c>
    </row>
    <row r="42" spans="1:7" x14ac:dyDescent="0.35">
      <c r="A42" s="13" t="s">
        <v>1375</v>
      </c>
      <c r="B42" s="13" t="s">
        <v>1374</v>
      </c>
      <c r="C42" s="13" t="s">
        <v>1914</v>
      </c>
      <c r="D42" s="13" t="s">
        <v>1867</v>
      </c>
      <c r="E42" s="14" t="str">
        <f t="shared" si="0"/>
        <v>SRIII</v>
      </c>
      <c r="F42" s="13" t="s">
        <v>1915</v>
      </c>
      <c r="G42" s="15">
        <v>3631915.35</v>
      </c>
    </row>
    <row r="43" spans="1:7" x14ac:dyDescent="0.35">
      <c r="A43" s="13" t="s">
        <v>1140</v>
      </c>
      <c r="B43" s="13" t="s">
        <v>1139</v>
      </c>
      <c r="C43" s="13" t="s">
        <v>1916</v>
      </c>
      <c r="D43" s="13" t="s">
        <v>1867</v>
      </c>
      <c r="E43" s="14" t="str">
        <f t="shared" si="0"/>
        <v>SRIII</v>
      </c>
      <c r="F43" s="13" t="s">
        <v>1917</v>
      </c>
      <c r="G43" s="15">
        <v>6741799.9699999997</v>
      </c>
    </row>
    <row r="44" spans="1:7" x14ac:dyDescent="0.35">
      <c r="A44" s="13" t="s">
        <v>1155</v>
      </c>
      <c r="B44" s="13" t="s">
        <v>1154</v>
      </c>
      <c r="C44" s="13" t="s">
        <v>1918</v>
      </c>
      <c r="D44" s="13" t="s">
        <v>1867</v>
      </c>
      <c r="E44" s="14" t="str">
        <f t="shared" si="0"/>
        <v>SRIII</v>
      </c>
      <c r="F44" s="13" t="s">
        <v>1858</v>
      </c>
      <c r="G44" s="15">
        <v>5738773.4100000001</v>
      </c>
    </row>
    <row r="45" spans="1:7" x14ac:dyDescent="0.35">
      <c r="A45" s="13" t="s">
        <v>1549</v>
      </c>
      <c r="B45" s="13" t="s">
        <v>1548</v>
      </c>
      <c r="C45" s="13" t="s">
        <v>1919</v>
      </c>
      <c r="D45" s="13" t="s">
        <v>1867</v>
      </c>
      <c r="E45" s="14" t="str">
        <f t="shared" si="0"/>
        <v>SRIII</v>
      </c>
      <c r="F45" s="13" t="s">
        <v>1920</v>
      </c>
      <c r="G45" s="15">
        <v>10304474</v>
      </c>
    </row>
    <row r="46" spans="1:7" x14ac:dyDescent="0.35">
      <c r="A46" s="13" t="s">
        <v>1012</v>
      </c>
      <c r="B46" s="13" t="s">
        <v>1011</v>
      </c>
      <c r="C46" s="13" t="s">
        <v>1921</v>
      </c>
      <c r="D46" s="13" t="s">
        <v>1867</v>
      </c>
      <c r="E46" s="14" t="str">
        <f t="shared" si="0"/>
        <v>SRIII</v>
      </c>
      <c r="F46" s="13" t="s">
        <v>1816</v>
      </c>
      <c r="G46" s="15">
        <v>9606895.2400000002</v>
      </c>
    </row>
    <row r="47" spans="1:7" x14ac:dyDescent="0.35">
      <c r="A47" s="13" t="s">
        <v>1261</v>
      </c>
      <c r="B47" s="13" t="s">
        <v>1260</v>
      </c>
      <c r="C47" s="13" t="s">
        <v>1922</v>
      </c>
      <c r="D47" s="13" t="s">
        <v>1867</v>
      </c>
      <c r="E47" s="14" t="str">
        <f t="shared" si="0"/>
        <v>SRIII</v>
      </c>
      <c r="F47" s="13" t="s">
        <v>1869</v>
      </c>
      <c r="G47" s="15">
        <v>5853819.5700000003</v>
      </c>
    </row>
    <row r="48" spans="1:7" x14ac:dyDescent="0.35">
      <c r="A48" s="13" t="s">
        <v>1009</v>
      </c>
      <c r="B48" s="13" t="s">
        <v>1008</v>
      </c>
      <c r="C48" s="13" t="s">
        <v>1923</v>
      </c>
      <c r="D48" s="13" t="s">
        <v>1867</v>
      </c>
      <c r="E48" s="14" t="str">
        <f t="shared" si="0"/>
        <v>SRIII</v>
      </c>
      <c r="F48" s="13" t="s">
        <v>1909</v>
      </c>
      <c r="G48" s="15">
        <v>4000000</v>
      </c>
    </row>
    <row r="49" spans="1:7" x14ac:dyDescent="0.35">
      <c r="A49" s="13" t="s">
        <v>1264</v>
      </c>
      <c r="B49" s="13" t="s">
        <v>1263</v>
      </c>
      <c r="C49" s="13" t="s">
        <v>1924</v>
      </c>
      <c r="D49" s="13" t="s">
        <v>1867</v>
      </c>
      <c r="E49" s="14" t="str">
        <f t="shared" si="0"/>
        <v>SRIII</v>
      </c>
      <c r="F49" s="13" t="s">
        <v>1826</v>
      </c>
      <c r="G49" s="15">
        <v>5759088.04</v>
      </c>
    </row>
    <row r="50" spans="1:7" x14ac:dyDescent="0.35">
      <c r="A50" s="13" t="s">
        <v>1158</v>
      </c>
      <c r="B50" s="13" t="s">
        <v>1157</v>
      </c>
      <c r="C50" s="13" t="s">
        <v>1925</v>
      </c>
      <c r="D50" s="13" t="s">
        <v>1867</v>
      </c>
      <c r="E50" s="14" t="str">
        <f t="shared" si="0"/>
        <v>SRIII</v>
      </c>
      <c r="F50" s="13" t="s">
        <v>1926</v>
      </c>
      <c r="G50" s="15">
        <v>15711284</v>
      </c>
    </row>
    <row r="51" spans="1:7" x14ac:dyDescent="0.35">
      <c r="A51" s="13" t="s">
        <v>1441</v>
      </c>
      <c r="B51" s="13" t="s">
        <v>1440</v>
      </c>
      <c r="C51" s="13" t="s">
        <v>1927</v>
      </c>
      <c r="D51" s="13" t="s">
        <v>1867</v>
      </c>
      <c r="E51" s="14" t="str">
        <f t="shared" si="0"/>
        <v>SRIII</v>
      </c>
      <c r="F51" s="13" t="s">
        <v>1928</v>
      </c>
      <c r="G51" s="15">
        <v>4446559.1399999997</v>
      </c>
    </row>
    <row r="52" spans="1:7" x14ac:dyDescent="0.35">
      <c r="A52" s="13" t="s">
        <v>1143</v>
      </c>
      <c r="B52" s="13" t="s">
        <v>1142</v>
      </c>
      <c r="C52" s="13" t="s">
        <v>1929</v>
      </c>
      <c r="D52" s="13" t="s">
        <v>1867</v>
      </c>
      <c r="E52" s="14" t="str">
        <f t="shared" si="0"/>
        <v>SRIII</v>
      </c>
      <c r="F52" s="13" t="s">
        <v>1898</v>
      </c>
      <c r="G52" s="15">
        <v>3967093.5</v>
      </c>
    </row>
    <row r="53" spans="1:7" x14ac:dyDescent="0.35">
      <c r="A53" s="13" t="s">
        <v>1339</v>
      </c>
      <c r="B53" s="13" t="s">
        <v>1338</v>
      </c>
      <c r="C53" s="13" t="s">
        <v>1930</v>
      </c>
      <c r="D53" s="13" t="s">
        <v>1867</v>
      </c>
      <c r="E53" s="14" t="str">
        <f t="shared" si="0"/>
        <v>SRIII</v>
      </c>
      <c r="F53" s="13" t="s">
        <v>1911</v>
      </c>
      <c r="G53" s="15">
        <v>11195592.25</v>
      </c>
    </row>
    <row r="54" spans="1:7" x14ac:dyDescent="0.35">
      <c r="A54" s="13" t="s">
        <v>1131</v>
      </c>
      <c r="B54" s="13" t="s">
        <v>1130</v>
      </c>
      <c r="C54" s="13" t="s">
        <v>1931</v>
      </c>
      <c r="D54" s="13" t="s">
        <v>1867</v>
      </c>
      <c r="E54" s="14" t="str">
        <f t="shared" si="0"/>
        <v>SRIII</v>
      </c>
      <c r="F54" s="13" t="s">
        <v>1932</v>
      </c>
      <c r="G54" s="15">
        <v>6820218.5899999999</v>
      </c>
    </row>
    <row r="55" spans="1:7" x14ac:dyDescent="0.35">
      <c r="A55" s="13" t="s">
        <v>1619</v>
      </c>
      <c r="B55" s="13" t="s">
        <v>1618</v>
      </c>
      <c r="C55" s="13" t="s">
        <v>1933</v>
      </c>
      <c r="D55" s="13" t="s">
        <v>1867</v>
      </c>
      <c r="E55" s="14" t="str">
        <f t="shared" si="0"/>
        <v>SRIII</v>
      </c>
      <c r="F55" s="13" t="s">
        <v>1898</v>
      </c>
      <c r="G55" s="15">
        <v>4218535.1100000003</v>
      </c>
    </row>
    <row r="56" spans="1:7" x14ac:dyDescent="0.35">
      <c r="A56" s="13" t="s">
        <v>1116</v>
      </c>
      <c r="B56" s="13" t="s">
        <v>1115</v>
      </c>
      <c r="C56" s="13" t="s">
        <v>1934</v>
      </c>
      <c r="D56" s="13" t="s">
        <v>1867</v>
      </c>
      <c r="E56" s="14" t="str">
        <f t="shared" si="0"/>
        <v>SRIII</v>
      </c>
      <c r="F56" s="13" t="s">
        <v>1838</v>
      </c>
      <c r="G56" s="15">
        <v>3934533.12</v>
      </c>
    </row>
    <row r="57" spans="1:7" x14ac:dyDescent="0.35">
      <c r="A57" s="13" t="s">
        <v>1743</v>
      </c>
      <c r="B57" s="13" t="s">
        <v>1742</v>
      </c>
      <c r="C57" s="13" t="s">
        <v>1935</v>
      </c>
      <c r="D57" s="13" t="s">
        <v>1867</v>
      </c>
      <c r="E57" s="14" t="str">
        <f t="shared" si="0"/>
        <v>SRIII</v>
      </c>
      <c r="F57" s="13" t="s">
        <v>1936</v>
      </c>
      <c r="G57" s="15">
        <v>5183769.3099999996</v>
      </c>
    </row>
    <row r="58" spans="1:7" x14ac:dyDescent="0.35">
      <c r="A58" s="13" t="s">
        <v>1146</v>
      </c>
      <c r="B58" s="13" t="s">
        <v>1145</v>
      </c>
      <c r="C58" s="13" t="s">
        <v>1937</v>
      </c>
      <c r="D58" s="13" t="s">
        <v>1867</v>
      </c>
      <c r="E58" s="14" t="str">
        <f t="shared" si="0"/>
        <v>SRIII</v>
      </c>
      <c r="F58" s="13" t="s">
        <v>1886</v>
      </c>
      <c r="G58" s="15">
        <v>6560727.8799999999</v>
      </c>
    </row>
    <row r="59" spans="1:7" x14ac:dyDescent="0.35">
      <c r="A59" s="13" t="s">
        <v>1667</v>
      </c>
      <c r="B59" s="13" t="s">
        <v>1666</v>
      </c>
      <c r="C59" s="13" t="s">
        <v>1938</v>
      </c>
      <c r="D59" s="13" t="s">
        <v>1867</v>
      </c>
      <c r="E59" s="14" t="str">
        <f t="shared" si="0"/>
        <v>SRIII</v>
      </c>
      <c r="F59" s="13" t="s">
        <v>1915</v>
      </c>
      <c r="G59" s="15">
        <v>8085703.5300000003</v>
      </c>
    </row>
    <row r="60" spans="1:7" x14ac:dyDescent="0.35">
      <c r="A60" s="13" t="s">
        <v>1444</v>
      </c>
      <c r="B60" s="13" t="s">
        <v>1443</v>
      </c>
      <c r="C60" s="13" t="s">
        <v>1939</v>
      </c>
      <c r="D60" s="13" t="s">
        <v>1867</v>
      </c>
      <c r="E60" s="14" t="str">
        <f t="shared" si="0"/>
        <v>SRIII</v>
      </c>
      <c r="F60" s="13" t="s">
        <v>1834</v>
      </c>
      <c r="G60" s="15">
        <v>13662429.6</v>
      </c>
    </row>
    <row r="61" spans="1:7" x14ac:dyDescent="0.35">
      <c r="A61" s="13" t="s">
        <v>1940</v>
      </c>
      <c r="B61" s="13" t="s">
        <v>1941</v>
      </c>
      <c r="C61" s="13" t="s">
        <v>1942</v>
      </c>
      <c r="D61" s="13" t="s">
        <v>1867</v>
      </c>
      <c r="E61" s="14" t="str">
        <f t="shared" si="0"/>
        <v>SRIII</v>
      </c>
      <c r="F61" s="13" t="s">
        <v>1943</v>
      </c>
      <c r="G61" s="15">
        <v>0</v>
      </c>
    </row>
    <row r="62" spans="1:7" x14ac:dyDescent="0.35">
      <c r="A62" s="13" t="s">
        <v>1804</v>
      </c>
      <c r="B62" s="13" t="s">
        <v>1803</v>
      </c>
      <c r="C62" s="13" t="s">
        <v>1944</v>
      </c>
      <c r="D62" s="13" t="s">
        <v>1867</v>
      </c>
      <c r="E62" s="14" t="str">
        <f t="shared" si="0"/>
        <v>SRIII</v>
      </c>
      <c r="F62" s="13" t="s">
        <v>1830</v>
      </c>
      <c r="G62" s="15">
        <v>28735195</v>
      </c>
    </row>
    <row r="63" spans="1:7" x14ac:dyDescent="0.35">
      <c r="A63" s="13" t="s">
        <v>1537</v>
      </c>
      <c r="B63" s="13" t="s">
        <v>1536</v>
      </c>
      <c r="C63" s="13" t="s">
        <v>1945</v>
      </c>
      <c r="D63" s="13" t="s">
        <v>1867</v>
      </c>
      <c r="E63" s="14" t="str">
        <f t="shared" si="0"/>
        <v>SRIII</v>
      </c>
      <c r="F63" s="13" t="s">
        <v>1877</v>
      </c>
      <c r="G63" s="15">
        <v>2871634.44</v>
      </c>
    </row>
    <row r="64" spans="1:7" x14ac:dyDescent="0.35">
      <c r="A64" s="13" t="s">
        <v>1727</v>
      </c>
      <c r="B64" s="13" t="s">
        <v>1726</v>
      </c>
      <c r="C64" s="13" t="s">
        <v>1946</v>
      </c>
      <c r="D64" s="13" t="s">
        <v>1867</v>
      </c>
      <c r="E64" s="14" t="str">
        <f t="shared" si="0"/>
        <v>SRIII</v>
      </c>
      <c r="F64" s="13" t="s">
        <v>1947</v>
      </c>
      <c r="G64" s="15">
        <v>6056392.5599999996</v>
      </c>
    </row>
    <row r="65" spans="1:7" x14ac:dyDescent="0.35">
      <c r="A65" s="13" t="s">
        <v>1634</v>
      </c>
      <c r="B65" s="13" t="s">
        <v>1633</v>
      </c>
      <c r="C65" s="13" t="s">
        <v>1948</v>
      </c>
      <c r="D65" s="13" t="s">
        <v>1867</v>
      </c>
      <c r="E65" s="14" t="str">
        <f t="shared" si="0"/>
        <v>SRIII</v>
      </c>
      <c r="F65" s="13" t="s">
        <v>1949</v>
      </c>
      <c r="G65" s="15">
        <v>5010165.24</v>
      </c>
    </row>
    <row r="66" spans="1:7" x14ac:dyDescent="0.35">
      <c r="A66" s="13" t="s">
        <v>1531</v>
      </c>
      <c r="B66" s="13" t="s">
        <v>1530</v>
      </c>
      <c r="C66" s="13" t="s">
        <v>1950</v>
      </c>
      <c r="D66" s="13" t="s">
        <v>1867</v>
      </c>
      <c r="E66" s="14" t="str">
        <f t="shared" ref="E66:E129" si="1">IF(D66="60243366","SRI",IF(D66="40200223","SRII",IF(D66="60408345","SRIII",IF(D66="60401001","SRIV",IF(D66="60040101","IS",IF(D66="60141122","IS",IF(D66="60041101","IS",IF(D66="60042101","IS",IF(D66="81401498","IS",IF(D66="61028896","RIG",IF(D66="61028897","RIG",IF(D66="61028898","RIG",IF(D66="60401015","RIG",IF(D66="10698014","RIG IS",0))))))))))))))</f>
        <v>SRIII</v>
      </c>
      <c r="F66" s="13" t="s">
        <v>1891</v>
      </c>
      <c r="G66" s="15">
        <v>5048120.18</v>
      </c>
    </row>
    <row r="67" spans="1:7" x14ac:dyDescent="0.35">
      <c r="A67" s="13" t="s">
        <v>1552</v>
      </c>
      <c r="B67" s="13" t="s">
        <v>1551</v>
      </c>
      <c r="C67" s="13" t="s">
        <v>1951</v>
      </c>
      <c r="D67" s="13" t="s">
        <v>1867</v>
      </c>
      <c r="E67" s="14" t="str">
        <f t="shared" si="1"/>
        <v>SRIII</v>
      </c>
      <c r="F67" s="13" t="s">
        <v>1952</v>
      </c>
      <c r="G67" s="15">
        <v>5031593.3899999997</v>
      </c>
    </row>
    <row r="68" spans="1:7" x14ac:dyDescent="0.35">
      <c r="A68" s="13" t="s">
        <v>1085</v>
      </c>
      <c r="B68" s="13" t="s">
        <v>1084</v>
      </c>
      <c r="C68" s="13" t="s">
        <v>1953</v>
      </c>
      <c r="D68" s="13" t="s">
        <v>1867</v>
      </c>
      <c r="E68" s="14" t="str">
        <f t="shared" si="1"/>
        <v>SRIII</v>
      </c>
      <c r="F68" s="13" t="s">
        <v>1854</v>
      </c>
      <c r="G68" s="15">
        <v>5834457.5599999996</v>
      </c>
    </row>
    <row r="69" spans="1:7" x14ac:dyDescent="0.35">
      <c r="A69" s="13" t="s">
        <v>1767</v>
      </c>
      <c r="B69" s="13" t="s">
        <v>1766</v>
      </c>
      <c r="C69" s="13" t="s">
        <v>1954</v>
      </c>
      <c r="D69" s="13" t="s">
        <v>1867</v>
      </c>
      <c r="E69" s="14" t="str">
        <f t="shared" si="1"/>
        <v>SRIII</v>
      </c>
      <c r="F69" s="13" t="s">
        <v>1894</v>
      </c>
      <c r="G69" s="15">
        <v>6210920.9000000004</v>
      </c>
    </row>
    <row r="70" spans="1:7" x14ac:dyDescent="0.35">
      <c r="A70" s="13" t="s">
        <v>1761</v>
      </c>
      <c r="B70" s="13" t="s">
        <v>1760</v>
      </c>
      <c r="C70" s="13" t="s">
        <v>1955</v>
      </c>
      <c r="D70" s="13" t="s">
        <v>1867</v>
      </c>
      <c r="E70" s="14" t="str">
        <f t="shared" si="1"/>
        <v>SRIII</v>
      </c>
      <c r="F70" s="13" t="s">
        <v>1947</v>
      </c>
      <c r="G70" s="15">
        <v>5238921.4400000004</v>
      </c>
    </row>
    <row r="71" spans="1:7" x14ac:dyDescent="0.35">
      <c r="A71" s="13" t="s">
        <v>1783</v>
      </c>
      <c r="B71" s="13" t="s">
        <v>1782</v>
      </c>
      <c r="C71" s="13" t="s">
        <v>1956</v>
      </c>
      <c r="D71" s="13" t="s">
        <v>1867</v>
      </c>
      <c r="E71" s="14" t="str">
        <f t="shared" si="1"/>
        <v>SRIII</v>
      </c>
      <c r="F71" s="13" t="s">
        <v>1957</v>
      </c>
      <c r="G71" s="15">
        <v>1900460.08</v>
      </c>
    </row>
    <row r="72" spans="1:7" x14ac:dyDescent="0.35">
      <c r="A72" s="13" t="s">
        <v>1381</v>
      </c>
      <c r="B72" s="13" t="s">
        <v>1380</v>
      </c>
      <c r="C72" s="13" t="s">
        <v>1958</v>
      </c>
      <c r="D72" s="13" t="s">
        <v>1867</v>
      </c>
      <c r="E72" s="14" t="str">
        <f t="shared" si="1"/>
        <v>SRIII</v>
      </c>
      <c r="F72" s="13" t="s">
        <v>1949</v>
      </c>
      <c r="G72" s="15">
        <v>6825439.71</v>
      </c>
    </row>
    <row r="73" spans="1:7" x14ac:dyDescent="0.35">
      <c r="A73" s="13" t="s">
        <v>1034</v>
      </c>
      <c r="B73" s="13" t="s">
        <v>1033</v>
      </c>
      <c r="C73" s="13" t="s">
        <v>1959</v>
      </c>
      <c r="D73" s="13" t="s">
        <v>1867</v>
      </c>
      <c r="E73" s="14" t="str">
        <f t="shared" si="1"/>
        <v>SRIII</v>
      </c>
      <c r="F73" s="13" t="s">
        <v>1960</v>
      </c>
      <c r="G73" s="15">
        <v>10894075.439999999</v>
      </c>
    </row>
    <row r="74" spans="1:7" x14ac:dyDescent="0.35">
      <c r="A74" s="13" t="s">
        <v>1061</v>
      </c>
      <c r="B74" s="13" t="s">
        <v>1060</v>
      </c>
      <c r="C74" s="13" t="s">
        <v>1961</v>
      </c>
      <c r="D74" s="13" t="s">
        <v>1867</v>
      </c>
      <c r="E74" s="14" t="str">
        <f t="shared" si="1"/>
        <v>SRIII</v>
      </c>
      <c r="F74" s="13" t="s">
        <v>1962</v>
      </c>
      <c r="G74" s="15">
        <v>18952683.66</v>
      </c>
    </row>
    <row r="75" spans="1:7" x14ac:dyDescent="0.35">
      <c r="A75" s="13" t="s">
        <v>1333</v>
      </c>
      <c r="B75" s="13" t="s">
        <v>1332</v>
      </c>
      <c r="C75" s="13" t="s">
        <v>1963</v>
      </c>
      <c r="D75" s="13" t="s">
        <v>1867</v>
      </c>
      <c r="E75" s="14" t="str">
        <f t="shared" si="1"/>
        <v>SRIII</v>
      </c>
      <c r="F75" s="13" t="s">
        <v>1826</v>
      </c>
      <c r="G75" s="15">
        <v>8345248.0800000001</v>
      </c>
    </row>
    <row r="76" spans="1:7" x14ac:dyDescent="0.35">
      <c r="A76" s="13" t="s">
        <v>1098</v>
      </c>
      <c r="B76" s="13" t="s">
        <v>1097</v>
      </c>
      <c r="C76" s="13" t="s">
        <v>1964</v>
      </c>
      <c r="D76" s="13" t="s">
        <v>1867</v>
      </c>
      <c r="E76" s="14" t="str">
        <f t="shared" si="1"/>
        <v>SRIII</v>
      </c>
      <c r="F76" s="13" t="s">
        <v>1965</v>
      </c>
      <c r="G76" s="15">
        <v>6781207.2599999998</v>
      </c>
    </row>
    <row r="77" spans="1:7" x14ac:dyDescent="0.35">
      <c r="A77" s="13" t="s">
        <v>1064</v>
      </c>
      <c r="B77" s="13" t="s">
        <v>1063</v>
      </c>
      <c r="C77" s="13" t="s">
        <v>1966</v>
      </c>
      <c r="D77" s="13" t="s">
        <v>1867</v>
      </c>
      <c r="E77" s="14" t="str">
        <f t="shared" si="1"/>
        <v>SRIII</v>
      </c>
      <c r="F77" s="13" t="s">
        <v>1967</v>
      </c>
      <c r="G77" s="15">
        <v>7634609.6399999997</v>
      </c>
    </row>
    <row r="78" spans="1:7" x14ac:dyDescent="0.35">
      <c r="A78" s="13" t="s">
        <v>1402</v>
      </c>
      <c r="B78" s="13" t="s">
        <v>1401</v>
      </c>
      <c r="C78" s="13" t="s">
        <v>1968</v>
      </c>
      <c r="D78" s="13" t="s">
        <v>1867</v>
      </c>
      <c r="E78" s="14" t="str">
        <f t="shared" si="1"/>
        <v>SRIII</v>
      </c>
      <c r="F78" s="13" t="s">
        <v>1869</v>
      </c>
      <c r="G78" s="15">
        <v>7089388.1600000001</v>
      </c>
    </row>
    <row r="79" spans="1:7" x14ac:dyDescent="0.35">
      <c r="A79" s="13" t="s">
        <v>1777</v>
      </c>
      <c r="B79" s="13" t="s">
        <v>1776</v>
      </c>
      <c r="C79" s="13" t="s">
        <v>1969</v>
      </c>
      <c r="D79" s="13" t="s">
        <v>1867</v>
      </c>
      <c r="E79" s="14" t="str">
        <f t="shared" si="1"/>
        <v>SRIII</v>
      </c>
      <c r="F79" s="13" t="s">
        <v>1970</v>
      </c>
      <c r="G79" s="15">
        <v>19346036</v>
      </c>
    </row>
    <row r="80" spans="1:7" x14ac:dyDescent="0.35">
      <c r="A80" s="13" t="s">
        <v>1031</v>
      </c>
      <c r="B80" s="13" t="s">
        <v>1030</v>
      </c>
      <c r="C80" s="13" t="s">
        <v>1971</v>
      </c>
      <c r="D80" s="13" t="s">
        <v>1867</v>
      </c>
      <c r="E80" s="14" t="str">
        <f t="shared" si="1"/>
        <v>SRIII</v>
      </c>
      <c r="F80" s="13" t="s">
        <v>1972</v>
      </c>
      <c r="G80" s="15">
        <v>6283581.3600000003</v>
      </c>
    </row>
    <row r="81" spans="1:7" x14ac:dyDescent="0.35">
      <c r="A81" s="13" t="s">
        <v>1447</v>
      </c>
      <c r="B81" s="13" t="s">
        <v>1446</v>
      </c>
      <c r="C81" s="13" t="s">
        <v>1973</v>
      </c>
      <c r="D81" s="13" t="s">
        <v>1867</v>
      </c>
      <c r="E81" s="14" t="str">
        <f t="shared" si="1"/>
        <v>SRIII</v>
      </c>
      <c r="F81" s="13" t="s">
        <v>1858</v>
      </c>
      <c r="G81" s="15">
        <v>5064436.8499999996</v>
      </c>
    </row>
    <row r="82" spans="1:7" x14ac:dyDescent="0.35">
      <c r="A82" s="13" t="s">
        <v>1597</v>
      </c>
      <c r="B82" s="13" t="s">
        <v>1596</v>
      </c>
      <c r="C82" s="13" t="s">
        <v>1974</v>
      </c>
      <c r="D82" s="13" t="s">
        <v>1867</v>
      </c>
      <c r="E82" s="14" t="str">
        <f t="shared" si="1"/>
        <v>SRIII</v>
      </c>
      <c r="F82" s="13" t="s">
        <v>1975</v>
      </c>
      <c r="G82" s="15">
        <v>5575462.5499999998</v>
      </c>
    </row>
    <row r="83" spans="1:7" x14ac:dyDescent="0.35">
      <c r="A83" s="13" t="s">
        <v>1764</v>
      </c>
      <c r="B83" s="13" t="s">
        <v>1763</v>
      </c>
      <c r="C83" s="13" t="s">
        <v>1976</v>
      </c>
      <c r="D83" s="13" t="s">
        <v>1867</v>
      </c>
      <c r="E83" s="14" t="str">
        <f t="shared" si="1"/>
        <v>SRIII</v>
      </c>
      <c r="F83" s="13" t="s">
        <v>1894</v>
      </c>
      <c r="G83" s="15">
        <v>4334152.6399999997</v>
      </c>
    </row>
    <row r="84" spans="1:7" x14ac:dyDescent="0.35">
      <c r="A84" s="13" t="s">
        <v>1498</v>
      </c>
      <c r="B84" s="13" t="s">
        <v>1497</v>
      </c>
      <c r="C84" s="13" t="s">
        <v>1977</v>
      </c>
      <c r="D84" s="13" t="s">
        <v>1867</v>
      </c>
      <c r="E84" s="14" t="str">
        <f t="shared" si="1"/>
        <v>SRIII</v>
      </c>
      <c r="F84" s="13" t="s">
        <v>1907</v>
      </c>
      <c r="G84" s="15">
        <v>14364707.890000001</v>
      </c>
    </row>
    <row r="85" spans="1:7" x14ac:dyDescent="0.35">
      <c r="A85" s="13" t="s">
        <v>1555</v>
      </c>
      <c r="B85" s="13" t="s">
        <v>1554</v>
      </c>
      <c r="C85" s="13" t="s">
        <v>1978</v>
      </c>
      <c r="D85" s="13" t="s">
        <v>1867</v>
      </c>
      <c r="E85" s="14" t="str">
        <f t="shared" si="1"/>
        <v>SRIII</v>
      </c>
      <c r="F85" s="13" t="s">
        <v>1979</v>
      </c>
      <c r="G85" s="15">
        <v>2366218.15</v>
      </c>
    </row>
    <row r="86" spans="1:7" x14ac:dyDescent="0.35">
      <c r="A86" s="13" t="s">
        <v>1749</v>
      </c>
      <c r="B86" s="13" t="s">
        <v>1748</v>
      </c>
      <c r="C86" s="13" t="s">
        <v>1980</v>
      </c>
      <c r="D86" s="13" t="s">
        <v>1867</v>
      </c>
      <c r="E86" s="14" t="str">
        <f t="shared" si="1"/>
        <v>SRIII</v>
      </c>
      <c r="F86" s="13" t="s">
        <v>1981</v>
      </c>
      <c r="G86" s="15">
        <v>11369885.93</v>
      </c>
    </row>
    <row r="87" spans="1:7" x14ac:dyDescent="0.35">
      <c r="A87" s="13" t="s">
        <v>1450</v>
      </c>
      <c r="B87" s="13" t="s">
        <v>1449</v>
      </c>
      <c r="C87" s="13" t="s">
        <v>1982</v>
      </c>
      <c r="D87" s="13" t="s">
        <v>1867</v>
      </c>
      <c r="E87" s="14" t="str">
        <f t="shared" si="1"/>
        <v>SRIII</v>
      </c>
      <c r="F87" s="13" t="s">
        <v>1983</v>
      </c>
      <c r="G87" s="15">
        <v>4769493.76</v>
      </c>
    </row>
    <row r="88" spans="1:7" x14ac:dyDescent="0.35">
      <c r="A88" s="13" t="s">
        <v>1432</v>
      </c>
      <c r="B88" s="13" t="s">
        <v>1431</v>
      </c>
      <c r="C88" s="13" t="s">
        <v>1984</v>
      </c>
      <c r="D88" s="13" t="s">
        <v>1867</v>
      </c>
      <c r="E88" s="14" t="str">
        <f t="shared" si="1"/>
        <v>SRIII</v>
      </c>
      <c r="F88" s="13" t="s">
        <v>1985</v>
      </c>
      <c r="G88" s="15">
        <v>3787481.96</v>
      </c>
    </row>
    <row r="89" spans="1:7" x14ac:dyDescent="0.35">
      <c r="A89" s="13" t="s">
        <v>1755</v>
      </c>
      <c r="B89" s="13" t="s">
        <v>1754</v>
      </c>
      <c r="C89" s="13" t="s">
        <v>1986</v>
      </c>
      <c r="D89" s="13" t="s">
        <v>1867</v>
      </c>
      <c r="E89" s="14" t="str">
        <f t="shared" si="1"/>
        <v>SRIII</v>
      </c>
      <c r="F89" s="13" t="s">
        <v>1987</v>
      </c>
      <c r="G89" s="15">
        <v>4690651</v>
      </c>
    </row>
    <row r="90" spans="1:7" x14ac:dyDescent="0.35">
      <c r="A90" s="13" t="s">
        <v>1067</v>
      </c>
      <c r="B90" s="13" t="s">
        <v>1066</v>
      </c>
      <c r="C90" s="13" t="s">
        <v>1988</v>
      </c>
      <c r="D90" s="13" t="s">
        <v>1867</v>
      </c>
      <c r="E90" s="14" t="str">
        <f t="shared" si="1"/>
        <v>SRIII</v>
      </c>
      <c r="F90" s="13" t="s">
        <v>1989</v>
      </c>
      <c r="G90" s="15">
        <v>12741290.9</v>
      </c>
    </row>
    <row r="91" spans="1:7" x14ac:dyDescent="0.35">
      <c r="A91" s="13" t="s">
        <v>1285</v>
      </c>
      <c r="B91" s="13" t="s">
        <v>1284</v>
      </c>
      <c r="C91" s="13" t="s">
        <v>1990</v>
      </c>
      <c r="D91" s="13" t="s">
        <v>1867</v>
      </c>
      <c r="E91" s="14" t="str">
        <f t="shared" si="1"/>
        <v>SRIII</v>
      </c>
      <c r="F91" s="13" t="s">
        <v>1846</v>
      </c>
      <c r="G91" s="15">
        <v>8594647.5999999996</v>
      </c>
    </row>
    <row r="92" spans="1:7" x14ac:dyDescent="0.35">
      <c r="A92" s="13" t="s">
        <v>1076</v>
      </c>
      <c r="B92" s="13" t="s">
        <v>1075</v>
      </c>
      <c r="C92" s="13" t="s">
        <v>1991</v>
      </c>
      <c r="D92" s="13" t="s">
        <v>1867</v>
      </c>
      <c r="E92" s="14" t="str">
        <f t="shared" si="1"/>
        <v>SRIII</v>
      </c>
      <c r="F92" s="13" t="s">
        <v>1902</v>
      </c>
      <c r="G92" s="15">
        <v>18136689.120000001</v>
      </c>
    </row>
    <row r="93" spans="1:7" x14ac:dyDescent="0.35">
      <c r="A93" s="13" t="s">
        <v>1453</v>
      </c>
      <c r="B93" s="13" t="s">
        <v>1452</v>
      </c>
      <c r="C93" s="13" t="s">
        <v>1992</v>
      </c>
      <c r="D93" s="13" t="s">
        <v>1867</v>
      </c>
      <c r="E93" s="14" t="str">
        <f t="shared" si="1"/>
        <v>SRIII</v>
      </c>
      <c r="F93" s="13" t="s">
        <v>1932</v>
      </c>
      <c r="G93" s="15">
        <v>11012996.15</v>
      </c>
    </row>
    <row r="94" spans="1:7" x14ac:dyDescent="0.35">
      <c r="A94" s="13" t="s">
        <v>1179</v>
      </c>
      <c r="B94" s="13" t="s">
        <v>1178</v>
      </c>
      <c r="C94" s="13" t="s">
        <v>1993</v>
      </c>
      <c r="D94" s="13" t="s">
        <v>1867</v>
      </c>
      <c r="E94" s="14" t="str">
        <f t="shared" si="1"/>
        <v>SRIII</v>
      </c>
      <c r="F94" s="13" t="s">
        <v>1952</v>
      </c>
      <c r="G94" s="15">
        <v>13547094.75</v>
      </c>
    </row>
    <row r="95" spans="1:7" x14ac:dyDescent="0.35">
      <c r="A95" s="13" t="s">
        <v>1267</v>
      </c>
      <c r="B95" s="13" t="s">
        <v>1266</v>
      </c>
      <c r="C95" s="13" t="s">
        <v>1994</v>
      </c>
      <c r="D95" s="13" t="s">
        <v>1867</v>
      </c>
      <c r="E95" s="14" t="str">
        <f t="shared" si="1"/>
        <v>SRIII</v>
      </c>
      <c r="F95" s="13" t="s">
        <v>1995</v>
      </c>
      <c r="G95" s="15">
        <v>6366129.9699999997</v>
      </c>
    </row>
    <row r="96" spans="1:7" x14ac:dyDescent="0.35">
      <c r="A96" s="13" t="s">
        <v>1303</v>
      </c>
      <c r="B96" s="13" t="s">
        <v>1302</v>
      </c>
      <c r="C96" s="13" t="s">
        <v>1996</v>
      </c>
      <c r="D96" s="13" t="s">
        <v>1867</v>
      </c>
      <c r="E96" s="14" t="str">
        <f t="shared" si="1"/>
        <v>SRIII</v>
      </c>
      <c r="F96" s="13" t="s">
        <v>1997</v>
      </c>
      <c r="G96" s="15">
        <v>4491457.3600000003</v>
      </c>
    </row>
    <row r="97" spans="1:7" x14ac:dyDescent="0.35">
      <c r="A97" s="13" t="s">
        <v>1780</v>
      </c>
      <c r="B97" s="13" t="s">
        <v>1779</v>
      </c>
      <c r="C97" s="13" t="s">
        <v>1998</v>
      </c>
      <c r="D97" s="13" t="s">
        <v>1867</v>
      </c>
      <c r="E97" s="14" t="str">
        <f t="shared" si="1"/>
        <v>SRIII</v>
      </c>
      <c r="F97" s="13" t="s">
        <v>1894</v>
      </c>
      <c r="G97" s="15">
        <v>4579761.9800000004</v>
      </c>
    </row>
    <row r="98" spans="1:7" x14ac:dyDescent="0.35">
      <c r="A98" s="13" t="s">
        <v>1703</v>
      </c>
      <c r="B98" s="13" t="s">
        <v>1702</v>
      </c>
      <c r="C98" s="13" t="s">
        <v>1999</v>
      </c>
      <c r="D98" s="13" t="s">
        <v>1867</v>
      </c>
      <c r="E98" s="14" t="str">
        <f t="shared" si="1"/>
        <v>SRIII</v>
      </c>
      <c r="F98" s="13" t="s">
        <v>1926</v>
      </c>
      <c r="G98" s="15">
        <v>5396892.6399999997</v>
      </c>
    </row>
    <row r="99" spans="1:7" x14ac:dyDescent="0.35">
      <c r="A99" s="13" t="s">
        <v>1312</v>
      </c>
      <c r="B99" s="13" t="s">
        <v>1311</v>
      </c>
      <c r="C99" s="13" t="s">
        <v>2000</v>
      </c>
      <c r="D99" s="13" t="s">
        <v>1867</v>
      </c>
      <c r="E99" s="14" t="str">
        <f t="shared" si="1"/>
        <v>SRIII</v>
      </c>
      <c r="F99" s="13" t="s">
        <v>2001</v>
      </c>
      <c r="G99" s="15">
        <v>3603263.77</v>
      </c>
    </row>
    <row r="100" spans="1:7" x14ac:dyDescent="0.35">
      <c r="A100" s="13" t="s">
        <v>1073</v>
      </c>
      <c r="B100" s="13" t="s">
        <v>1072</v>
      </c>
      <c r="C100" s="13" t="s">
        <v>2002</v>
      </c>
      <c r="D100" s="13" t="s">
        <v>1867</v>
      </c>
      <c r="E100" s="14" t="str">
        <f t="shared" si="1"/>
        <v>SRIII</v>
      </c>
      <c r="F100" s="13" t="s">
        <v>1960</v>
      </c>
      <c r="G100" s="15">
        <v>13522839.33</v>
      </c>
    </row>
    <row r="101" spans="1:7" x14ac:dyDescent="0.35">
      <c r="A101" s="13" t="s">
        <v>1342</v>
      </c>
      <c r="B101" s="13" t="s">
        <v>1341</v>
      </c>
      <c r="C101" s="13" t="s">
        <v>2003</v>
      </c>
      <c r="D101" s="13" t="s">
        <v>1867</v>
      </c>
      <c r="E101" s="14" t="str">
        <f t="shared" si="1"/>
        <v>SRIII</v>
      </c>
      <c r="F101" s="13" t="s">
        <v>1915</v>
      </c>
      <c r="G101" s="15">
        <v>5544573.6399999997</v>
      </c>
    </row>
    <row r="102" spans="1:7" x14ac:dyDescent="0.35">
      <c r="A102" s="13" t="s">
        <v>1682</v>
      </c>
      <c r="B102" s="13" t="s">
        <v>1681</v>
      </c>
      <c r="C102" s="13" t="s">
        <v>2004</v>
      </c>
      <c r="D102" s="13" t="s">
        <v>1867</v>
      </c>
      <c r="E102" s="14" t="str">
        <f t="shared" si="1"/>
        <v>SRIII</v>
      </c>
      <c r="F102" s="13" t="s">
        <v>1926</v>
      </c>
      <c r="G102" s="15">
        <v>5339970.3600000003</v>
      </c>
    </row>
    <row r="103" spans="1:7" x14ac:dyDescent="0.35">
      <c r="A103" s="13" t="s">
        <v>1456</v>
      </c>
      <c r="B103" s="13" t="s">
        <v>1455</v>
      </c>
      <c r="C103" s="13" t="s">
        <v>2005</v>
      </c>
      <c r="D103" s="13" t="s">
        <v>1867</v>
      </c>
      <c r="E103" s="14" t="str">
        <f t="shared" si="1"/>
        <v>SRIII</v>
      </c>
      <c r="F103" s="13" t="s">
        <v>1962</v>
      </c>
      <c r="G103" s="15">
        <v>8458227.0600000005</v>
      </c>
    </row>
    <row r="104" spans="1:7" x14ac:dyDescent="0.35">
      <c r="A104" s="13" t="s">
        <v>1194</v>
      </c>
      <c r="B104" s="13" t="s">
        <v>1193</v>
      </c>
      <c r="C104" s="13" t="s">
        <v>2006</v>
      </c>
      <c r="D104" s="13" t="s">
        <v>1867</v>
      </c>
      <c r="E104" s="14" t="str">
        <f t="shared" si="1"/>
        <v>SRIII</v>
      </c>
      <c r="F104" s="13" t="s">
        <v>2001</v>
      </c>
      <c r="G104" s="15">
        <v>7231303.4699999997</v>
      </c>
    </row>
    <row r="105" spans="1:7" x14ac:dyDescent="0.35">
      <c r="A105" s="13" t="s">
        <v>496</v>
      </c>
      <c r="B105" s="13" t="s">
        <v>495</v>
      </c>
      <c r="C105" s="13" t="s">
        <v>2007</v>
      </c>
      <c r="D105" s="13" t="s">
        <v>1867</v>
      </c>
      <c r="E105" s="14" t="str">
        <f t="shared" si="1"/>
        <v>SRIII</v>
      </c>
      <c r="F105" s="13" t="s">
        <v>1854</v>
      </c>
      <c r="G105" s="15">
        <v>4987347.16</v>
      </c>
    </row>
    <row r="106" spans="1:7" x14ac:dyDescent="0.35">
      <c r="A106" s="13" t="s">
        <v>391</v>
      </c>
      <c r="B106" s="13" t="s">
        <v>390</v>
      </c>
      <c r="C106" s="13" t="s">
        <v>2008</v>
      </c>
      <c r="D106" s="13" t="s">
        <v>1867</v>
      </c>
      <c r="E106" s="14" t="str">
        <f t="shared" si="1"/>
        <v>SRIII</v>
      </c>
      <c r="F106" s="13" t="s">
        <v>1981</v>
      </c>
      <c r="G106" s="15">
        <v>1200000</v>
      </c>
    </row>
    <row r="107" spans="1:7" x14ac:dyDescent="0.35">
      <c r="A107" s="13" t="s">
        <v>1730</v>
      </c>
      <c r="B107" s="13" t="s">
        <v>1729</v>
      </c>
      <c r="C107" s="13" t="s">
        <v>2009</v>
      </c>
      <c r="D107" s="13" t="s">
        <v>1867</v>
      </c>
      <c r="E107" s="14" t="str">
        <f t="shared" si="1"/>
        <v>SRIII</v>
      </c>
      <c r="F107" s="13" t="s">
        <v>1981</v>
      </c>
      <c r="G107" s="15">
        <v>11987411.07</v>
      </c>
    </row>
    <row r="108" spans="1:7" x14ac:dyDescent="0.35">
      <c r="A108" s="13" t="s">
        <v>1459</v>
      </c>
      <c r="B108" s="13" t="s">
        <v>1458</v>
      </c>
      <c r="C108" s="13" t="s">
        <v>2010</v>
      </c>
      <c r="D108" s="13" t="s">
        <v>1867</v>
      </c>
      <c r="E108" s="14" t="str">
        <f t="shared" si="1"/>
        <v>SRIII</v>
      </c>
      <c r="F108" s="13" t="s">
        <v>1898</v>
      </c>
      <c r="G108" s="15">
        <v>4234801.04</v>
      </c>
    </row>
    <row r="109" spans="1:7" x14ac:dyDescent="0.35">
      <c r="A109" s="13" t="s">
        <v>1670</v>
      </c>
      <c r="B109" s="13" t="s">
        <v>1669</v>
      </c>
      <c r="C109" s="13" t="s">
        <v>2011</v>
      </c>
      <c r="D109" s="13" t="s">
        <v>1867</v>
      </c>
      <c r="E109" s="14" t="str">
        <f t="shared" si="1"/>
        <v>SRIII</v>
      </c>
      <c r="F109" s="13" t="s">
        <v>2012</v>
      </c>
      <c r="G109" s="15">
        <v>8079626.4000000004</v>
      </c>
    </row>
    <row r="110" spans="1:7" x14ac:dyDescent="0.35">
      <c r="A110" s="13" t="s">
        <v>1384</v>
      </c>
      <c r="B110" s="13" t="s">
        <v>1383</v>
      </c>
      <c r="C110" s="13" t="s">
        <v>2013</v>
      </c>
      <c r="D110" s="13" t="s">
        <v>1867</v>
      </c>
      <c r="E110" s="14" t="str">
        <f t="shared" si="1"/>
        <v>SRIII</v>
      </c>
      <c r="F110" s="13" t="s">
        <v>1875</v>
      </c>
      <c r="G110" s="15">
        <v>6845269.2599999998</v>
      </c>
    </row>
    <row r="111" spans="1:7" x14ac:dyDescent="0.35">
      <c r="A111" s="13" t="s">
        <v>1049</v>
      </c>
      <c r="B111" s="13" t="s">
        <v>1048</v>
      </c>
      <c r="C111" s="13" t="s">
        <v>2014</v>
      </c>
      <c r="D111" s="13" t="s">
        <v>1867</v>
      </c>
      <c r="E111" s="14" t="str">
        <f t="shared" si="1"/>
        <v>SRIII</v>
      </c>
      <c r="F111" s="13" t="s">
        <v>2015</v>
      </c>
      <c r="G111" s="15">
        <v>13807883.58</v>
      </c>
    </row>
    <row r="112" spans="1:7" x14ac:dyDescent="0.35">
      <c r="A112" s="13" t="s">
        <v>1646</v>
      </c>
      <c r="B112" s="13" t="s">
        <v>1645</v>
      </c>
      <c r="C112" s="13" t="s">
        <v>2016</v>
      </c>
      <c r="D112" s="13" t="s">
        <v>1867</v>
      </c>
      <c r="E112" s="14" t="str">
        <f t="shared" si="1"/>
        <v>SRIII</v>
      </c>
      <c r="F112" s="13" t="s">
        <v>1826</v>
      </c>
      <c r="G112" s="15">
        <v>3149285.89</v>
      </c>
    </row>
    <row r="113" spans="1:7" x14ac:dyDescent="0.35">
      <c r="A113" s="13" t="s">
        <v>1637</v>
      </c>
      <c r="B113" s="13" t="s">
        <v>1636</v>
      </c>
      <c r="C113" s="13" t="s">
        <v>2017</v>
      </c>
      <c r="D113" s="13" t="s">
        <v>1867</v>
      </c>
      <c r="E113" s="14" t="str">
        <f t="shared" si="1"/>
        <v>SRIII</v>
      </c>
      <c r="F113" s="13" t="s">
        <v>1972</v>
      </c>
      <c r="G113" s="15">
        <v>7552286.5099999998</v>
      </c>
    </row>
    <row r="114" spans="1:7" x14ac:dyDescent="0.35">
      <c r="A114" s="13" t="s">
        <v>545</v>
      </c>
      <c r="B114" s="13" t="s">
        <v>544</v>
      </c>
      <c r="C114" s="13" t="s">
        <v>2018</v>
      </c>
      <c r="D114" s="13" t="s">
        <v>1867</v>
      </c>
      <c r="E114" s="14" t="str">
        <f t="shared" si="1"/>
        <v>SRIII</v>
      </c>
      <c r="F114" s="13" t="s">
        <v>1995</v>
      </c>
      <c r="G114" s="15">
        <v>7201145.9400000004</v>
      </c>
    </row>
    <row r="115" spans="1:7" x14ac:dyDescent="0.35">
      <c r="A115" s="13" t="s">
        <v>1197</v>
      </c>
      <c r="B115" s="13" t="s">
        <v>1196</v>
      </c>
      <c r="C115" s="13" t="s">
        <v>2019</v>
      </c>
      <c r="D115" s="13" t="s">
        <v>1867</v>
      </c>
      <c r="E115" s="14" t="str">
        <f t="shared" si="1"/>
        <v>SRIII</v>
      </c>
      <c r="F115" s="13" t="s">
        <v>2015</v>
      </c>
      <c r="G115" s="15">
        <v>4679248.97</v>
      </c>
    </row>
    <row r="116" spans="1:7" x14ac:dyDescent="0.35">
      <c r="A116" s="13" t="s">
        <v>1228</v>
      </c>
      <c r="B116" s="13" t="s">
        <v>1227</v>
      </c>
      <c r="C116" s="13" t="s">
        <v>2020</v>
      </c>
      <c r="D116" s="13" t="s">
        <v>1867</v>
      </c>
      <c r="E116" s="14" t="str">
        <f t="shared" si="1"/>
        <v>SRIII</v>
      </c>
      <c r="F116" s="13" t="s">
        <v>2021</v>
      </c>
      <c r="G116" s="15">
        <v>7104223.6200000001</v>
      </c>
    </row>
    <row r="117" spans="1:7" x14ac:dyDescent="0.35">
      <c r="A117" s="13" t="s">
        <v>1240</v>
      </c>
      <c r="B117" s="13" t="s">
        <v>1239</v>
      </c>
      <c r="C117" s="13" t="s">
        <v>2022</v>
      </c>
      <c r="D117" s="13" t="s">
        <v>1867</v>
      </c>
      <c r="E117" s="14" t="str">
        <f t="shared" si="1"/>
        <v>SRIII</v>
      </c>
      <c r="F117" s="13" t="s">
        <v>1975</v>
      </c>
      <c r="G117" s="15">
        <v>12219380.25</v>
      </c>
    </row>
    <row r="118" spans="1:7" x14ac:dyDescent="0.35">
      <c r="A118" s="13" t="s">
        <v>1243</v>
      </c>
      <c r="B118" s="13" t="s">
        <v>1242</v>
      </c>
      <c r="C118" s="13" t="s">
        <v>2023</v>
      </c>
      <c r="D118" s="13" t="s">
        <v>1867</v>
      </c>
      <c r="E118" s="14" t="str">
        <f t="shared" si="1"/>
        <v>SRIII</v>
      </c>
      <c r="F118" s="13" t="s">
        <v>1915</v>
      </c>
      <c r="G118" s="15">
        <v>6004240.9199999999</v>
      </c>
    </row>
    <row r="119" spans="1:7" x14ac:dyDescent="0.35">
      <c r="A119" s="13" t="s">
        <v>1462</v>
      </c>
      <c r="B119" s="13" t="s">
        <v>1461</v>
      </c>
      <c r="C119" s="13" t="s">
        <v>2024</v>
      </c>
      <c r="D119" s="13" t="s">
        <v>1867</v>
      </c>
      <c r="E119" s="14" t="str">
        <f t="shared" si="1"/>
        <v>SRIII</v>
      </c>
      <c r="F119" s="13" t="s">
        <v>1952</v>
      </c>
      <c r="G119" s="15">
        <v>7246405.54</v>
      </c>
    </row>
    <row r="120" spans="1:7" x14ac:dyDescent="0.35">
      <c r="A120" s="13" t="s">
        <v>1712</v>
      </c>
      <c r="B120" s="13" t="s">
        <v>1711</v>
      </c>
      <c r="C120" s="13" t="s">
        <v>2025</v>
      </c>
      <c r="D120" s="13" t="s">
        <v>1867</v>
      </c>
      <c r="E120" s="14" t="str">
        <f t="shared" si="1"/>
        <v>SRIII</v>
      </c>
      <c r="F120" s="13" t="s">
        <v>1972</v>
      </c>
      <c r="G120" s="15">
        <v>6069519.5199999996</v>
      </c>
    </row>
    <row r="121" spans="1:7" x14ac:dyDescent="0.35">
      <c r="A121" s="13" t="s">
        <v>1465</v>
      </c>
      <c r="B121" s="13" t="s">
        <v>1464</v>
      </c>
      <c r="C121" s="13" t="s">
        <v>2026</v>
      </c>
      <c r="D121" s="13" t="s">
        <v>1867</v>
      </c>
      <c r="E121" s="14" t="str">
        <f t="shared" si="1"/>
        <v>SRIII</v>
      </c>
      <c r="F121" s="13" t="s">
        <v>1858</v>
      </c>
      <c r="G121" s="15">
        <v>7386353.3700000001</v>
      </c>
    </row>
    <row r="122" spans="1:7" x14ac:dyDescent="0.35">
      <c r="A122" s="13" t="s">
        <v>1417</v>
      </c>
      <c r="B122" s="13" t="s">
        <v>1416</v>
      </c>
      <c r="C122" s="13" t="s">
        <v>2027</v>
      </c>
      <c r="D122" s="13" t="s">
        <v>1867</v>
      </c>
      <c r="E122" s="14" t="str">
        <f t="shared" si="1"/>
        <v>SRIII</v>
      </c>
      <c r="F122" s="13" t="s">
        <v>1869</v>
      </c>
      <c r="G122" s="15">
        <v>8184819.8499999996</v>
      </c>
    </row>
    <row r="123" spans="1:7" x14ac:dyDescent="0.35">
      <c r="A123" s="13" t="s">
        <v>1016</v>
      </c>
      <c r="B123" s="13" t="s">
        <v>1015</v>
      </c>
      <c r="C123" s="13" t="s">
        <v>2028</v>
      </c>
      <c r="D123" s="13" t="s">
        <v>1867</v>
      </c>
      <c r="E123" s="14" t="str">
        <f t="shared" si="1"/>
        <v>SRIII</v>
      </c>
      <c r="F123" s="13" t="s">
        <v>1967</v>
      </c>
      <c r="G123" s="15">
        <v>13750515.67</v>
      </c>
    </row>
    <row r="124" spans="1:7" x14ac:dyDescent="0.35">
      <c r="A124" s="13" t="s">
        <v>1558</v>
      </c>
      <c r="B124" s="13" t="s">
        <v>1557</v>
      </c>
      <c r="C124" s="13" t="s">
        <v>2029</v>
      </c>
      <c r="D124" s="13" t="s">
        <v>1867</v>
      </c>
      <c r="E124" s="14" t="str">
        <f t="shared" si="1"/>
        <v>SRIII</v>
      </c>
      <c r="F124" s="13" t="s">
        <v>1902</v>
      </c>
      <c r="G124" s="15">
        <v>7785829.8099999996</v>
      </c>
    </row>
    <row r="125" spans="1:7" x14ac:dyDescent="0.35">
      <c r="A125" s="13" t="s">
        <v>1070</v>
      </c>
      <c r="B125" s="13" t="s">
        <v>1069</v>
      </c>
      <c r="C125" s="13" t="s">
        <v>2030</v>
      </c>
      <c r="D125" s="13" t="s">
        <v>1867</v>
      </c>
      <c r="E125" s="14" t="str">
        <f t="shared" si="1"/>
        <v>SRIII</v>
      </c>
      <c r="F125" s="13" t="s">
        <v>1983</v>
      </c>
      <c r="G125" s="15">
        <v>8617591.8399999999</v>
      </c>
    </row>
    <row r="126" spans="1:7" x14ac:dyDescent="0.35">
      <c r="A126" s="13" t="s">
        <v>1104</v>
      </c>
      <c r="B126" s="13" t="s">
        <v>1103</v>
      </c>
      <c r="C126" s="13" t="s">
        <v>2031</v>
      </c>
      <c r="D126" s="13" t="s">
        <v>1867</v>
      </c>
      <c r="E126" s="14" t="str">
        <f t="shared" si="1"/>
        <v>SRIII</v>
      </c>
      <c r="F126" s="13" t="s">
        <v>2032</v>
      </c>
      <c r="G126" s="15">
        <v>9494816.8399999999</v>
      </c>
    </row>
    <row r="127" spans="1:7" x14ac:dyDescent="0.35">
      <c r="A127" s="13" t="s">
        <v>1688</v>
      </c>
      <c r="B127" s="13" t="s">
        <v>1687</v>
      </c>
      <c r="C127" s="13" t="s">
        <v>2033</v>
      </c>
      <c r="D127" s="13" t="s">
        <v>1867</v>
      </c>
      <c r="E127" s="14" t="str">
        <f t="shared" si="1"/>
        <v>SRIII</v>
      </c>
      <c r="F127" s="13" t="s">
        <v>1915</v>
      </c>
      <c r="G127" s="15">
        <v>9038312.6400000006</v>
      </c>
    </row>
    <row r="128" spans="1:7" x14ac:dyDescent="0.35">
      <c r="A128" s="13" t="s">
        <v>1582</v>
      </c>
      <c r="B128" s="13" t="s">
        <v>1581</v>
      </c>
      <c r="C128" s="13" t="s">
        <v>2034</v>
      </c>
      <c r="D128" s="13" t="s">
        <v>1867</v>
      </c>
      <c r="E128" s="14" t="str">
        <f t="shared" si="1"/>
        <v>SRIII</v>
      </c>
      <c r="F128" s="13" t="s">
        <v>1846</v>
      </c>
      <c r="G128" s="15">
        <v>6689525.5</v>
      </c>
    </row>
    <row r="129" spans="1:7" x14ac:dyDescent="0.35">
      <c r="A129" s="13" t="s">
        <v>1079</v>
      </c>
      <c r="B129" s="13" t="s">
        <v>1078</v>
      </c>
      <c r="C129" s="13" t="s">
        <v>2035</v>
      </c>
      <c r="D129" s="13" t="s">
        <v>1867</v>
      </c>
      <c r="E129" s="14" t="str">
        <f t="shared" si="1"/>
        <v>SRIII</v>
      </c>
      <c r="F129" s="13" t="s">
        <v>2012</v>
      </c>
      <c r="G129" s="15">
        <v>12938344.869999999</v>
      </c>
    </row>
    <row r="130" spans="1:7" x14ac:dyDescent="0.35">
      <c r="A130" s="13" t="s">
        <v>1786</v>
      </c>
      <c r="B130" s="13" t="s">
        <v>1785</v>
      </c>
      <c r="C130" s="13" t="s">
        <v>2036</v>
      </c>
      <c r="D130" s="13" t="s">
        <v>1867</v>
      </c>
      <c r="E130" s="14" t="str">
        <f t="shared" ref="E130:E193" si="2">IF(D130="60243366","SRI",IF(D130="40200223","SRII",IF(D130="60408345","SRIII",IF(D130="60401001","SRIV",IF(D130="60040101","IS",IF(D130="60141122","IS",IF(D130="60041101","IS",IF(D130="60042101","IS",IF(D130="81401498","IS",IF(D130="61028896","RIG",IF(D130="61028897","RIG",IF(D130="61028898","RIG",IF(D130="60401015","RIG",IF(D130="10698014","RIG IS",0))))))))))))))</f>
        <v>SRIII</v>
      </c>
      <c r="F130" s="13" t="s">
        <v>2037</v>
      </c>
      <c r="G130" s="15">
        <v>5417634.1699999999</v>
      </c>
    </row>
    <row r="131" spans="1:7" x14ac:dyDescent="0.35">
      <c r="A131" s="13" t="s">
        <v>1510</v>
      </c>
      <c r="B131" s="13" t="s">
        <v>1509</v>
      </c>
      <c r="C131" s="13" t="s">
        <v>2038</v>
      </c>
      <c r="D131" s="13" t="s">
        <v>1867</v>
      </c>
      <c r="E131" s="14" t="str">
        <f t="shared" si="2"/>
        <v>SRIII</v>
      </c>
      <c r="F131" s="13" t="s">
        <v>1881</v>
      </c>
      <c r="G131" s="15">
        <v>7036625.6600000001</v>
      </c>
    </row>
    <row r="132" spans="1:7" x14ac:dyDescent="0.35">
      <c r="A132" s="13" t="s">
        <v>1405</v>
      </c>
      <c r="B132" s="13" t="s">
        <v>1404</v>
      </c>
      <c r="C132" s="13" t="s">
        <v>2039</v>
      </c>
      <c r="D132" s="13" t="s">
        <v>1867</v>
      </c>
      <c r="E132" s="14" t="str">
        <f t="shared" si="2"/>
        <v>SRIII</v>
      </c>
      <c r="F132" s="13" t="s">
        <v>2040</v>
      </c>
      <c r="G132" s="15">
        <v>3942612.26</v>
      </c>
    </row>
    <row r="133" spans="1:7" x14ac:dyDescent="0.35">
      <c r="A133" s="13" t="s">
        <v>1330</v>
      </c>
      <c r="B133" s="13" t="s">
        <v>1329</v>
      </c>
      <c r="C133" s="13" t="s">
        <v>2041</v>
      </c>
      <c r="D133" s="13" t="s">
        <v>1867</v>
      </c>
      <c r="E133" s="14" t="str">
        <f t="shared" si="2"/>
        <v>SRIII</v>
      </c>
      <c r="F133" s="13" t="s">
        <v>2042</v>
      </c>
      <c r="G133" s="15">
        <v>5770788.0899999999</v>
      </c>
    </row>
    <row r="134" spans="1:7" x14ac:dyDescent="0.35">
      <c r="A134" s="13" t="s">
        <v>1561</v>
      </c>
      <c r="B134" s="13" t="s">
        <v>1560</v>
      </c>
      <c r="C134" s="13" t="s">
        <v>2043</v>
      </c>
      <c r="D134" s="13" t="s">
        <v>1867</v>
      </c>
      <c r="E134" s="14" t="str">
        <f t="shared" si="2"/>
        <v>SRIII</v>
      </c>
      <c r="F134" s="13" t="s">
        <v>1979</v>
      </c>
      <c r="G134" s="15">
        <v>4896336.7</v>
      </c>
    </row>
    <row r="135" spans="1:7" x14ac:dyDescent="0.35">
      <c r="A135" s="13" t="s">
        <v>1773</v>
      </c>
      <c r="B135" s="13" t="s">
        <v>1772</v>
      </c>
      <c r="C135" s="13" t="s">
        <v>2044</v>
      </c>
      <c r="D135" s="13" t="s">
        <v>1867</v>
      </c>
      <c r="E135" s="14" t="str">
        <f t="shared" si="2"/>
        <v>SRIII</v>
      </c>
      <c r="F135" s="13" t="s">
        <v>1830</v>
      </c>
      <c r="G135" s="15">
        <v>13656169</v>
      </c>
    </row>
    <row r="136" spans="1:7" x14ac:dyDescent="0.35">
      <c r="A136" s="13" t="s">
        <v>1119</v>
      </c>
      <c r="B136" s="13" t="s">
        <v>1118</v>
      </c>
      <c r="C136" s="13" t="s">
        <v>2045</v>
      </c>
      <c r="D136" s="13" t="s">
        <v>1867</v>
      </c>
      <c r="E136" s="14" t="str">
        <f t="shared" si="2"/>
        <v>SRIII</v>
      </c>
      <c r="F136" s="13" t="s">
        <v>2046</v>
      </c>
      <c r="G136" s="15">
        <v>6549278.4100000001</v>
      </c>
    </row>
    <row r="137" spans="1:7" x14ac:dyDescent="0.35">
      <c r="A137" s="13" t="s">
        <v>1468</v>
      </c>
      <c r="B137" s="13" t="s">
        <v>1467</v>
      </c>
      <c r="C137" s="13" t="s">
        <v>2047</v>
      </c>
      <c r="D137" s="13" t="s">
        <v>1867</v>
      </c>
      <c r="E137" s="14" t="str">
        <f t="shared" si="2"/>
        <v>SRIII</v>
      </c>
      <c r="F137" s="13" t="s">
        <v>2048</v>
      </c>
      <c r="G137" s="15">
        <v>4261116.0599999996</v>
      </c>
    </row>
    <row r="138" spans="1:7" x14ac:dyDescent="0.35">
      <c r="A138" s="13" t="s">
        <v>1028</v>
      </c>
      <c r="B138" s="13" t="s">
        <v>1027</v>
      </c>
      <c r="C138" s="13" t="s">
        <v>2049</v>
      </c>
      <c r="D138" s="13" t="s">
        <v>1867</v>
      </c>
      <c r="E138" s="14" t="str">
        <f t="shared" si="2"/>
        <v>SRIII</v>
      </c>
      <c r="F138" s="13" t="s">
        <v>1983</v>
      </c>
      <c r="G138" s="15">
        <v>9467347.7599999998</v>
      </c>
    </row>
    <row r="139" spans="1:7" x14ac:dyDescent="0.35">
      <c r="A139" s="13" t="s">
        <v>1134</v>
      </c>
      <c r="B139" s="13" t="s">
        <v>1133</v>
      </c>
      <c r="C139" s="13" t="s">
        <v>2050</v>
      </c>
      <c r="D139" s="13" t="s">
        <v>1867</v>
      </c>
      <c r="E139" s="14" t="str">
        <f t="shared" si="2"/>
        <v>SRIII</v>
      </c>
      <c r="F139" s="13" t="s">
        <v>1932</v>
      </c>
      <c r="G139" s="15">
        <v>9545113.3499999996</v>
      </c>
    </row>
    <row r="140" spans="1:7" x14ac:dyDescent="0.35">
      <c r="A140" s="13" t="s">
        <v>1043</v>
      </c>
      <c r="B140" s="13" t="s">
        <v>1042</v>
      </c>
      <c r="C140" s="13" t="s">
        <v>2051</v>
      </c>
      <c r="D140" s="13" t="s">
        <v>1867</v>
      </c>
      <c r="E140" s="14" t="str">
        <f t="shared" si="2"/>
        <v>SRIII</v>
      </c>
      <c r="F140" s="13" t="s">
        <v>1965</v>
      </c>
      <c r="G140" s="15">
        <v>17119340.32</v>
      </c>
    </row>
    <row r="141" spans="1:7" x14ac:dyDescent="0.35">
      <c r="A141" s="13" t="s">
        <v>1052</v>
      </c>
      <c r="B141" s="13" t="s">
        <v>1051</v>
      </c>
      <c r="C141" s="13" t="s">
        <v>2052</v>
      </c>
      <c r="D141" s="13" t="s">
        <v>1867</v>
      </c>
      <c r="E141" s="14" t="str">
        <f t="shared" si="2"/>
        <v>SRIII</v>
      </c>
      <c r="F141" s="13" t="s">
        <v>1949</v>
      </c>
      <c r="G141" s="15">
        <v>8731075.0199999996</v>
      </c>
    </row>
    <row r="142" spans="1:7" x14ac:dyDescent="0.35">
      <c r="A142" s="13" t="s">
        <v>1471</v>
      </c>
      <c r="B142" s="13" t="s">
        <v>1470</v>
      </c>
      <c r="C142" s="13" t="s">
        <v>2053</v>
      </c>
      <c r="D142" s="13" t="s">
        <v>1867</v>
      </c>
      <c r="E142" s="14" t="str">
        <f t="shared" si="2"/>
        <v>SRIII</v>
      </c>
      <c r="F142" s="13" t="s">
        <v>2054</v>
      </c>
      <c r="G142" s="15">
        <v>4000000</v>
      </c>
    </row>
    <row r="143" spans="1:7" x14ac:dyDescent="0.35">
      <c r="A143" s="13" t="s">
        <v>1564</v>
      </c>
      <c r="B143" s="13" t="s">
        <v>1563</v>
      </c>
      <c r="C143" s="13" t="s">
        <v>2055</v>
      </c>
      <c r="D143" s="13" t="s">
        <v>1867</v>
      </c>
      <c r="E143" s="14" t="str">
        <f t="shared" si="2"/>
        <v>SRIII</v>
      </c>
      <c r="F143" s="13" t="s">
        <v>2021</v>
      </c>
      <c r="G143" s="15">
        <v>14574216.640000001</v>
      </c>
    </row>
    <row r="144" spans="1:7" x14ac:dyDescent="0.35">
      <c r="A144" s="13" t="s">
        <v>1588</v>
      </c>
      <c r="B144" s="13" t="s">
        <v>1587</v>
      </c>
      <c r="C144" s="13" t="s">
        <v>2056</v>
      </c>
      <c r="D144" s="13" t="s">
        <v>1867</v>
      </c>
      <c r="E144" s="14" t="str">
        <f t="shared" si="2"/>
        <v>SRIII</v>
      </c>
      <c r="F144" s="13" t="s">
        <v>1920</v>
      </c>
      <c r="G144" s="15">
        <v>9469475.7699999996</v>
      </c>
    </row>
    <row r="145" spans="1:7" x14ac:dyDescent="0.35">
      <c r="A145" s="13" t="s">
        <v>1288</v>
      </c>
      <c r="B145" s="13" t="s">
        <v>1287</v>
      </c>
      <c r="C145" s="13" t="s">
        <v>2057</v>
      </c>
      <c r="D145" s="13" t="s">
        <v>1867</v>
      </c>
      <c r="E145" s="14" t="str">
        <f t="shared" si="2"/>
        <v>SRIII</v>
      </c>
      <c r="F145" s="13" t="s">
        <v>1884</v>
      </c>
      <c r="G145" s="15">
        <v>15325505.800000001</v>
      </c>
    </row>
    <row r="146" spans="1:7" x14ac:dyDescent="0.35">
      <c r="A146" s="13" t="s">
        <v>1200</v>
      </c>
      <c r="B146" s="13" t="s">
        <v>1199</v>
      </c>
      <c r="C146" s="13" t="s">
        <v>2058</v>
      </c>
      <c r="D146" s="13" t="s">
        <v>1867</v>
      </c>
      <c r="E146" s="14" t="str">
        <f t="shared" si="2"/>
        <v>SRIII</v>
      </c>
      <c r="F146" s="13" t="s">
        <v>1854</v>
      </c>
      <c r="G146" s="15">
        <v>10249146.09</v>
      </c>
    </row>
    <row r="147" spans="1:7" x14ac:dyDescent="0.35">
      <c r="A147" s="13" t="s">
        <v>1474</v>
      </c>
      <c r="B147" s="13" t="s">
        <v>1473</v>
      </c>
      <c r="C147" s="13" t="s">
        <v>2059</v>
      </c>
      <c r="D147" s="13" t="s">
        <v>1867</v>
      </c>
      <c r="E147" s="14" t="str">
        <f t="shared" si="2"/>
        <v>SRIII</v>
      </c>
      <c r="F147" s="13" t="s">
        <v>1858</v>
      </c>
      <c r="G147" s="15">
        <v>3620938.42</v>
      </c>
    </row>
    <row r="148" spans="1:7" x14ac:dyDescent="0.35">
      <c r="A148" s="13" t="s">
        <v>1652</v>
      </c>
      <c r="B148" s="13" t="s">
        <v>1651</v>
      </c>
      <c r="C148" s="13" t="s">
        <v>2060</v>
      </c>
      <c r="D148" s="13" t="s">
        <v>1867</v>
      </c>
      <c r="E148" s="14" t="str">
        <f t="shared" si="2"/>
        <v>SRIII</v>
      </c>
      <c r="F148" s="13" t="s">
        <v>1904</v>
      </c>
      <c r="G148" s="15">
        <v>5646396.0800000001</v>
      </c>
    </row>
    <row r="149" spans="1:7" x14ac:dyDescent="0.35">
      <c r="A149" s="13" t="s">
        <v>1658</v>
      </c>
      <c r="B149" s="13" t="s">
        <v>1657</v>
      </c>
      <c r="C149" s="13" t="s">
        <v>2061</v>
      </c>
      <c r="D149" s="13" t="s">
        <v>1867</v>
      </c>
      <c r="E149" s="14" t="str">
        <f t="shared" si="2"/>
        <v>SRIII</v>
      </c>
      <c r="F149" s="13" t="s">
        <v>1985</v>
      </c>
      <c r="G149" s="15">
        <v>8090904.2300000004</v>
      </c>
    </row>
    <row r="150" spans="1:7" x14ac:dyDescent="0.35">
      <c r="A150" s="13" t="s">
        <v>1519</v>
      </c>
      <c r="B150" s="13" t="s">
        <v>1518</v>
      </c>
      <c r="C150" s="13" t="s">
        <v>2062</v>
      </c>
      <c r="D150" s="13" t="s">
        <v>1867</v>
      </c>
      <c r="E150" s="14" t="str">
        <f t="shared" si="2"/>
        <v>SRIII</v>
      </c>
      <c r="F150" s="13" t="s">
        <v>1983</v>
      </c>
      <c r="G150" s="15">
        <v>4740557.07</v>
      </c>
    </row>
    <row r="151" spans="1:7" x14ac:dyDescent="0.35">
      <c r="A151" s="13" t="s">
        <v>1685</v>
      </c>
      <c r="B151" s="13" t="s">
        <v>1684</v>
      </c>
      <c r="C151" s="13" t="s">
        <v>2063</v>
      </c>
      <c r="D151" s="13" t="s">
        <v>1867</v>
      </c>
      <c r="E151" s="14" t="str">
        <f t="shared" si="2"/>
        <v>SRIII</v>
      </c>
      <c r="F151" s="13" t="s">
        <v>1962</v>
      </c>
      <c r="G151" s="15">
        <v>7640654.5499999998</v>
      </c>
    </row>
    <row r="152" spans="1:7" x14ac:dyDescent="0.35">
      <c r="A152" s="13" t="s">
        <v>1628</v>
      </c>
      <c r="B152" s="13" t="s">
        <v>1627</v>
      </c>
      <c r="C152" s="13" t="s">
        <v>2064</v>
      </c>
      <c r="D152" s="13" t="s">
        <v>1867</v>
      </c>
      <c r="E152" s="14" t="str">
        <f t="shared" si="2"/>
        <v>SRIII</v>
      </c>
      <c r="F152" s="13" t="s">
        <v>1834</v>
      </c>
      <c r="G152" s="15">
        <v>8539788.0099999998</v>
      </c>
    </row>
    <row r="153" spans="1:7" x14ac:dyDescent="0.35">
      <c r="A153" s="13" t="s">
        <v>1408</v>
      </c>
      <c r="B153" s="13" t="s">
        <v>1407</v>
      </c>
      <c r="C153" s="13" t="s">
        <v>2065</v>
      </c>
      <c r="D153" s="13" t="s">
        <v>1867</v>
      </c>
      <c r="E153" s="14" t="str">
        <f t="shared" si="2"/>
        <v>SRIII</v>
      </c>
      <c r="F153" s="13" t="s">
        <v>2021</v>
      </c>
      <c r="G153" s="15">
        <v>3683709.73</v>
      </c>
    </row>
    <row r="154" spans="1:7" x14ac:dyDescent="0.35">
      <c r="A154" s="13" t="s">
        <v>1270</v>
      </c>
      <c r="B154" s="13" t="s">
        <v>1269</v>
      </c>
      <c r="C154" s="13" t="s">
        <v>2066</v>
      </c>
      <c r="D154" s="13" t="s">
        <v>1867</v>
      </c>
      <c r="E154" s="14" t="str">
        <f t="shared" si="2"/>
        <v>SRIII</v>
      </c>
      <c r="F154" s="13" t="s">
        <v>2021</v>
      </c>
      <c r="G154" s="15">
        <v>5888882.7699999996</v>
      </c>
    </row>
    <row r="155" spans="1:7" x14ac:dyDescent="0.35">
      <c r="A155" s="13" t="s">
        <v>1318</v>
      </c>
      <c r="B155" s="13" t="s">
        <v>1317</v>
      </c>
      <c r="C155" s="13" t="s">
        <v>2067</v>
      </c>
      <c r="D155" s="13" t="s">
        <v>1867</v>
      </c>
      <c r="E155" s="14" t="str">
        <f t="shared" si="2"/>
        <v>SRIII</v>
      </c>
      <c r="F155" s="13" t="s">
        <v>1900</v>
      </c>
      <c r="G155" s="15">
        <v>4280588.7</v>
      </c>
    </row>
    <row r="156" spans="1:7" x14ac:dyDescent="0.35">
      <c r="A156" s="13" t="s">
        <v>1101</v>
      </c>
      <c r="B156" s="13" t="s">
        <v>1100</v>
      </c>
      <c r="C156" s="13" t="s">
        <v>2068</v>
      </c>
      <c r="D156" s="13" t="s">
        <v>1867</v>
      </c>
      <c r="E156" s="14" t="str">
        <f t="shared" si="2"/>
        <v>SRIII</v>
      </c>
      <c r="F156" s="13" t="s">
        <v>2069</v>
      </c>
      <c r="G156" s="15">
        <v>5414410.8899999997</v>
      </c>
    </row>
    <row r="157" spans="1:7" x14ac:dyDescent="0.35">
      <c r="A157" s="13" t="s">
        <v>1273</v>
      </c>
      <c r="B157" s="13" t="s">
        <v>1272</v>
      </c>
      <c r="C157" s="13" t="s">
        <v>2070</v>
      </c>
      <c r="D157" s="13" t="s">
        <v>1867</v>
      </c>
      <c r="E157" s="14" t="str">
        <f t="shared" si="2"/>
        <v>SRIII</v>
      </c>
      <c r="F157" s="13" t="s">
        <v>1904</v>
      </c>
      <c r="G157" s="15">
        <v>7297074.9699999997</v>
      </c>
    </row>
    <row r="158" spans="1:7" x14ac:dyDescent="0.35">
      <c r="A158" s="13" t="s">
        <v>1357</v>
      </c>
      <c r="B158" s="13" t="s">
        <v>1356</v>
      </c>
      <c r="C158" s="13" t="s">
        <v>2071</v>
      </c>
      <c r="D158" s="13" t="s">
        <v>1867</v>
      </c>
      <c r="E158" s="14" t="str">
        <f t="shared" si="2"/>
        <v>SRIII</v>
      </c>
      <c r="F158" s="13" t="s">
        <v>2069</v>
      </c>
      <c r="G158" s="15">
        <v>3954629.42</v>
      </c>
    </row>
    <row r="159" spans="1:7" x14ac:dyDescent="0.35">
      <c r="A159" s="13" t="s">
        <v>2072</v>
      </c>
      <c r="B159" s="13" t="s">
        <v>2073</v>
      </c>
      <c r="C159" s="13" t="s">
        <v>2074</v>
      </c>
      <c r="D159" s="13" t="s">
        <v>1867</v>
      </c>
      <c r="E159" s="14" t="str">
        <f t="shared" si="2"/>
        <v>SRIII</v>
      </c>
      <c r="F159" s="13" t="s">
        <v>1838</v>
      </c>
      <c r="G159" s="15">
        <v>4396410.2300000004</v>
      </c>
    </row>
    <row r="160" spans="1:7" x14ac:dyDescent="0.35">
      <c r="A160" s="13" t="s">
        <v>1411</v>
      </c>
      <c r="B160" s="13" t="s">
        <v>1410</v>
      </c>
      <c r="C160" s="13" t="s">
        <v>2075</v>
      </c>
      <c r="D160" s="13" t="s">
        <v>1867</v>
      </c>
      <c r="E160" s="14" t="str">
        <f t="shared" si="2"/>
        <v>SRIII</v>
      </c>
      <c r="F160" s="13" t="s">
        <v>1975</v>
      </c>
      <c r="G160" s="15">
        <v>14054590.82</v>
      </c>
    </row>
    <row r="161" spans="1:7" x14ac:dyDescent="0.35">
      <c r="A161" s="13" t="s">
        <v>1294</v>
      </c>
      <c r="B161" s="13" t="s">
        <v>1293</v>
      </c>
      <c r="C161" s="13" t="s">
        <v>2076</v>
      </c>
      <c r="D161" s="13" t="s">
        <v>1867</v>
      </c>
      <c r="E161" s="14" t="str">
        <f t="shared" si="2"/>
        <v>SRIII</v>
      </c>
      <c r="F161" s="13" t="s">
        <v>1975</v>
      </c>
      <c r="G161" s="15">
        <v>5478657.8399999999</v>
      </c>
    </row>
    <row r="162" spans="1:7" x14ac:dyDescent="0.35">
      <c r="A162" s="13" t="s">
        <v>1176</v>
      </c>
      <c r="B162" s="13" t="s">
        <v>1175</v>
      </c>
      <c r="C162" s="13" t="s">
        <v>2077</v>
      </c>
      <c r="D162" s="13" t="s">
        <v>1867</v>
      </c>
      <c r="E162" s="14" t="str">
        <f t="shared" si="2"/>
        <v>SRIII</v>
      </c>
      <c r="F162" s="13" t="s">
        <v>2078</v>
      </c>
      <c r="G162" s="15">
        <v>4816107.72</v>
      </c>
    </row>
    <row r="163" spans="1:7" x14ac:dyDescent="0.35">
      <c r="A163" s="13" t="s">
        <v>1219</v>
      </c>
      <c r="B163" s="13" t="s">
        <v>1218</v>
      </c>
      <c r="C163" s="13" t="s">
        <v>2079</v>
      </c>
      <c r="D163" s="13" t="s">
        <v>1867</v>
      </c>
      <c r="E163" s="14" t="str">
        <f t="shared" si="2"/>
        <v>SRIII</v>
      </c>
      <c r="F163" s="13" t="s">
        <v>1909</v>
      </c>
      <c r="G163" s="15">
        <v>17738664.649999999</v>
      </c>
    </row>
    <row r="164" spans="1:7" x14ac:dyDescent="0.35">
      <c r="A164" s="13" t="s">
        <v>1173</v>
      </c>
      <c r="B164" s="13" t="s">
        <v>1172</v>
      </c>
      <c r="C164" s="13" t="s">
        <v>2080</v>
      </c>
      <c r="D164" s="13" t="s">
        <v>1867</v>
      </c>
      <c r="E164" s="14" t="str">
        <f t="shared" si="2"/>
        <v>SRIII</v>
      </c>
      <c r="F164" s="13" t="s">
        <v>2012</v>
      </c>
      <c r="G164" s="15">
        <v>5860390.2199999997</v>
      </c>
    </row>
    <row r="165" spans="1:7" x14ac:dyDescent="0.35">
      <c r="A165" s="13" t="s">
        <v>1477</v>
      </c>
      <c r="B165" s="13" t="s">
        <v>1476</v>
      </c>
      <c r="C165" s="13" t="s">
        <v>2081</v>
      </c>
      <c r="D165" s="13" t="s">
        <v>1867</v>
      </c>
      <c r="E165" s="14" t="str">
        <f t="shared" si="2"/>
        <v>SRIII</v>
      </c>
      <c r="F165" s="13" t="s">
        <v>1907</v>
      </c>
      <c r="G165" s="15">
        <v>3603809.52</v>
      </c>
    </row>
    <row r="166" spans="1:7" x14ac:dyDescent="0.35">
      <c r="A166" s="13" t="s">
        <v>1252</v>
      </c>
      <c r="B166" s="13" t="s">
        <v>1251</v>
      </c>
      <c r="C166" s="13" t="s">
        <v>2082</v>
      </c>
      <c r="D166" s="13" t="s">
        <v>1867</v>
      </c>
      <c r="E166" s="14" t="str">
        <f t="shared" si="2"/>
        <v>SRIII</v>
      </c>
      <c r="F166" s="13" t="s">
        <v>1907</v>
      </c>
      <c r="G166" s="15">
        <v>9536912.4199999999</v>
      </c>
    </row>
    <row r="167" spans="1:7" x14ac:dyDescent="0.35">
      <c r="A167" s="13" t="s">
        <v>1122</v>
      </c>
      <c r="B167" s="13" t="s">
        <v>1121</v>
      </c>
      <c r="C167" s="13" t="s">
        <v>2083</v>
      </c>
      <c r="D167" s="13" t="s">
        <v>1867</v>
      </c>
      <c r="E167" s="14" t="str">
        <f t="shared" si="2"/>
        <v>SRIII</v>
      </c>
      <c r="F167" s="13" t="s">
        <v>1932</v>
      </c>
      <c r="G167" s="15">
        <v>5194391.53</v>
      </c>
    </row>
    <row r="168" spans="1:7" x14ac:dyDescent="0.35">
      <c r="A168" s="13" t="s">
        <v>1758</v>
      </c>
      <c r="B168" s="13" t="s">
        <v>1757</v>
      </c>
      <c r="C168" s="13" t="s">
        <v>2084</v>
      </c>
      <c r="D168" s="13" t="s">
        <v>1867</v>
      </c>
      <c r="E168" s="14" t="str">
        <f t="shared" si="2"/>
        <v>SRIII</v>
      </c>
      <c r="F168" s="13" t="s">
        <v>1987</v>
      </c>
      <c r="G168" s="15">
        <v>2715104</v>
      </c>
    </row>
    <row r="169" spans="1:7" x14ac:dyDescent="0.35">
      <c r="A169" s="13" t="s">
        <v>1191</v>
      </c>
      <c r="B169" s="13" t="s">
        <v>1190</v>
      </c>
      <c r="C169" s="13" t="s">
        <v>2085</v>
      </c>
      <c r="D169" s="13" t="s">
        <v>1867</v>
      </c>
      <c r="E169" s="14" t="str">
        <f t="shared" si="2"/>
        <v>SRIII</v>
      </c>
      <c r="F169" s="13" t="s">
        <v>1975</v>
      </c>
      <c r="G169" s="15">
        <v>7697846.9900000002</v>
      </c>
    </row>
    <row r="170" spans="1:7" x14ac:dyDescent="0.35">
      <c r="A170" s="13" t="s">
        <v>1534</v>
      </c>
      <c r="B170" s="13" t="s">
        <v>1533</v>
      </c>
      <c r="C170" s="13" t="s">
        <v>2086</v>
      </c>
      <c r="D170" s="13" t="s">
        <v>1867</v>
      </c>
      <c r="E170" s="14" t="str">
        <f t="shared" si="2"/>
        <v>SRIII</v>
      </c>
      <c r="F170" s="13" t="s">
        <v>1932</v>
      </c>
      <c r="G170" s="15">
        <v>6596634.0700000003</v>
      </c>
    </row>
    <row r="171" spans="1:7" x14ac:dyDescent="0.35">
      <c r="A171" s="13" t="s">
        <v>1037</v>
      </c>
      <c r="B171" s="13" t="s">
        <v>1036</v>
      </c>
      <c r="C171" s="13" t="s">
        <v>2087</v>
      </c>
      <c r="D171" s="13" t="s">
        <v>1867</v>
      </c>
      <c r="E171" s="14" t="str">
        <f t="shared" si="2"/>
        <v>SRIII</v>
      </c>
      <c r="F171" s="13" t="s">
        <v>1877</v>
      </c>
      <c r="G171" s="15">
        <v>3506934.4</v>
      </c>
    </row>
    <row r="172" spans="1:7" x14ac:dyDescent="0.35">
      <c r="A172" s="13" t="s">
        <v>1480</v>
      </c>
      <c r="B172" s="13" t="s">
        <v>1479</v>
      </c>
      <c r="C172" s="13" t="s">
        <v>2088</v>
      </c>
      <c r="D172" s="13" t="s">
        <v>1867</v>
      </c>
      <c r="E172" s="14" t="str">
        <f t="shared" si="2"/>
        <v>SRIII</v>
      </c>
      <c r="F172" s="13" t="s">
        <v>1858</v>
      </c>
      <c r="G172" s="15">
        <v>3031747.92</v>
      </c>
    </row>
    <row r="173" spans="1:7" x14ac:dyDescent="0.35">
      <c r="A173" s="13" t="s">
        <v>1390</v>
      </c>
      <c r="B173" s="13" t="s">
        <v>1389</v>
      </c>
      <c r="C173" s="13" t="s">
        <v>2089</v>
      </c>
      <c r="D173" s="13" t="s">
        <v>1867</v>
      </c>
      <c r="E173" s="14" t="str">
        <f t="shared" si="2"/>
        <v>SRIII</v>
      </c>
      <c r="F173" s="13" t="s">
        <v>2090</v>
      </c>
      <c r="G173" s="15">
        <v>8953959.2100000009</v>
      </c>
    </row>
    <row r="174" spans="1:7" x14ac:dyDescent="0.35">
      <c r="A174" s="13" t="s">
        <v>1423</v>
      </c>
      <c r="B174" s="13" t="s">
        <v>1422</v>
      </c>
      <c r="C174" s="13" t="s">
        <v>2091</v>
      </c>
      <c r="D174" s="13" t="s">
        <v>1867</v>
      </c>
      <c r="E174" s="14" t="str">
        <f t="shared" si="2"/>
        <v>SRIII</v>
      </c>
      <c r="F174" s="13" t="s">
        <v>2021</v>
      </c>
      <c r="G174" s="15">
        <v>4782757.5199999996</v>
      </c>
    </row>
    <row r="175" spans="1:7" x14ac:dyDescent="0.35">
      <c r="A175" s="13" t="s">
        <v>1585</v>
      </c>
      <c r="B175" s="13" t="s">
        <v>1584</v>
      </c>
      <c r="C175" s="13" t="s">
        <v>2092</v>
      </c>
      <c r="D175" s="13" t="s">
        <v>1867</v>
      </c>
      <c r="E175" s="14" t="str">
        <f t="shared" si="2"/>
        <v>SRIII</v>
      </c>
      <c r="F175" s="13" t="s">
        <v>2032</v>
      </c>
      <c r="G175" s="15">
        <v>20635984.960000001</v>
      </c>
    </row>
    <row r="176" spans="1:7" x14ac:dyDescent="0.35">
      <c r="A176" s="13" t="s">
        <v>1661</v>
      </c>
      <c r="B176" s="13" t="s">
        <v>1660</v>
      </c>
      <c r="C176" s="13" t="s">
        <v>2093</v>
      </c>
      <c r="D176" s="13" t="s">
        <v>1867</v>
      </c>
      <c r="E176" s="14" t="str">
        <f t="shared" si="2"/>
        <v>SRIII</v>
      </c>
      <c r="F176" s="13" t="s">
        <v>2094</v>
      </c>
      <c r="G176" s="15">
        <v>7587197.9000000004</v>
      </c>
    </row>
    <row r="177" spans="1:7" x14ac:dyDescent="0.35">
      <c r="A177" s="13" t="s">
        <v>1182</v>
      </c>
      <c r="B177" s="13" t="s">
        <v>1181</v>
      </c>
      <c r="C177" s="13" t="s">
        <v>2095</v>
      </c>
      <c r="D177" s="13" t="s">
        <v>1867</v>
      </c>
      <c r="E177" s="14" t="str">
        <f t="shared" si="2"/>
        <v>SRIII</v>
      </c>
      <c r="F177" s="13" t="s">
        <v>1875</v>
      </c>
      <c r="G177" s="15">
        <v>5012593.26</v>
      </c>
    </row>
    <row r="178" spans="1:7" x14ac:dyDescent="0.35">
      <c r="A178" s="13" t="s">
        <v>1161</v>
      </c>
      <c r="B178" s="13" t="s">
        <v>1160</v>
      </c>
      <c r="C178" s="13" t="s">
        <v>2096</v>
      </c>
      <c r="D178" s="13" t="s">
        <v>1867</v>
      </c>
      <c r="E178" s="14" t="str">
        <f t="shared" si="2"/>
        <v>SRIII</v>
      </c>
      <c r="F178" s="13" t="s">
        <v>1995</v>
      </c>
      <c r="G178" s="15">
        <v>15099064.41</v>
      </c>
    </row>
    <row r="179" spans="1:7" x14ac:dyDescent="0.35">
      <c r="A179" s="13" t="s">
        <v>1540</v>
      </c>
      <c r="B179" s="13" t="s">
        <v>1539</v>
      </c>
      <c r="C179" s="13" t="s">
        <v>2097</v>
      </c>
      <c r="D179" s="13" t="s">
        <v>1867</v>
      </c>
      <c r="E179" s="14" t="str">
        <f t="shared" si="2"/>
        <v>SRIII</v>
      </c>
      <c r="F179" s="13" t="s">
        <v>1909</v>
      </c>
      <c r="G179" s="15">
        <v>4000000</v>
      </c>
    </row>
    <row r="180" spans="1:7" x14ac:dyDescent="0.35">
      <c r="A180" s="13" t="s">
        <v>1246</v>
      </c>
      <c r="B180" s="13" t="s">
        <v>1245</v>
      </c>
      <c r="C180" s="13" t="s">
        <v>2098</v>
      </c>
      <c r="D180" s="13" t="s">
        <v>1867</v>
      </c>
      <c r="E180" s="14" t="str">
        <f t="shared" si="2"/>
        <v>SRIII</v>
      </c>
      <c r="F180" s="13" t="s">
        <v>2090</v>
      </c>
      <c r="G180" s="15">
        <v>4277581.25</v>
      </c>
    </row>
    <row r="181" spans="1:7" x14ac:dyDescent="0.35">
      <c r="A181" s="13" t="s">
        <v>1664</v>
      </c>
      <c r="B181" s="13" t="s">
        <v>1663</v>
      </c>
      <c r="C181" s="13" t="s">
        <v>2099</v>
      </c>
      <c r="D181" s="13" t="s">
        <v>1867</v>
      </c>
      <c r="E181" s="14" t="str">
        <f t="shared" si="2"/>
        <v>SRIII</v>
      </c>
      <c r="F181" s="13" t="s">
        <v>1965</v>
      </c>
      <c r="G181" s="15">
        <v>7035981.9100000001</v>
      </c>
    </row>
    <row r="182" spans="1:7" x14ac:dyDescent="0.35">
      <c r="A182" s="13" t="s">
        <v>1603</v>
      </c>
      <c r="B182" s="13" t="s">
        <v>1602</v>
      </c>
      <c r="C182" s="13" t="s">
        <v>2100</v>
      </c>
      <c r="D182" s="13" t="s">
        <v>1867</v>
      </c>
      <c r="E182" s="14" t="str">
        <f t="shared" si="2"/>
        <v>SRIII</v>
      </c>
      <c r="F182" s="13" t="s">
        <v>1962</v>
      </c>
      <c r="G182" s="15">
        <v>4509444.25</v>
      </c>
    </row>
    <row r="183" spans="1:7" x14ac:dyDescent="0.35">
      <c r="A183" s="13" t="s">
        <v>1185</v>
      </c>
      <c r="B183" s="13" t="s">
        <v>1184</v>
      </c>
      <c r="C183" s="13" t="s">
        <v>2101</v>
      </c>
      <c r="D183" s="13" t="s">
        <v>1867</v>
      </c>
      <c r="E183" s="14" t="str">
        <f t="shared" si="2"/>
        <v>SRIII</v>
      </c>
      <c r="F183" s="13" t="s">
        <v>1858</v>
      </c>
      <c r="G183" s="15">
        <v>6829245.3899999997</v>
      </c>
    </row>
    <row r="184" spans="1:7" x14ac:dyDescent="0.35">
      <c r="A184" s="13" t="s">
        <v>2102</v>
      </c>
      <c r="B184" s="13" t="s">
        <v>2103</v>
      </c>
      <c r="C184" s="13" t="s">
        <v>2104</v>
      </c>
      <c r="D184" s="13" t="s">
        <v>1867</v>
      </c>
      <c r="E184" s="14" t="str">
        <f t="shared" si="2"/>
        <v>SRIII</v>
      </c>
      <c r="F184" s="13" t="s">
        <v>2105</v>
      </c>
      <c r="G184" s="15">
        <v>0</v>
      </c>
    </row>
    <row r="185" spans="1:7" x14ac:dyDescent="0.35">
      <c r="A185" s="13" t="s">
        <v>1622</v>
      </c>
      <c r="B185" s="13" t="s">
        <v>1621</v>
      </c>
      <c r="C185" s="13" t="s">
        <v>2106</v>
      </c>
      <c r="D185" s="13" t="s">
        <v>1867</v>
      </c>
      <c r="E185" s="14" t="str">
        <f t="shared" si="2"/>
        <v>SRIII</v>
      </c>
      <c r="F185" s="13" t="s">
        <v>2001</v>
      </c>
      <c r="G185" s="15">
        <v>4367996.79</v>
      </c>
    </row>
    <row r="186" spans="1:7" x14ac:dyDescent="0.35">
      <c r="A186" s="13" t="s">
        <v>1483</v>
      </c>
      <c r="B186" s="13" t="s">
        <v>1482</v>
      </c>
      <c r="C186" s="13" t="s">
        <v>2107</v>
      </c>
      <c r="D186" s="13" t="s">
        <v>1867</v>
      </c>
      <c r="E186" s="14" t="str">
        <f t="shared" si="2"/>
        <v>SRIII</v>
      </c>
      <c r="F186" s="13" t="s">
        <v>1884</v>
      </c>
      <c r="G186" s="15">
        <v>4486895.47</v>
      </c>
    </row>
    <row r="187" spans="1:7" x14ac:dyDescent="0.35">
      <c r="A187" s="13" t="s">
        <v>1212</v>
      </c>
      <c r="B187" s="13" t="s">
        <v>1211</v>
      </c>
      <c r="C187" s="13" t="s">
        <v>2108</v>
      </c>
      <c r="D187" s="13" t="s">
        <v>1867</v>
      </c>
      <c r="E187" s="14" t="str">
        <f t="shared" si="2"/>
        <v>SRIII</v>
      </c>
      <c r="F187" s="13" t="s">
        <v>1869</v>
      </c>
      <c r="G187" s="15">
        <v>7202020.54</v>
      </c>
    </row>
    <row r="188" spans="1:7" x14ac:dyDescent="0.35">
      <c r="A188" s="13" t="s">
        <v>1543</v>
      </c>
      <c r="B188" s="13" t="s">
        <v>1542</v>
      </c>
      <c r="C188" s="13" t="s">
        <v>2109</v>
      </c>
      <c r="D188" s="13" t="s">
        <v>1867</v>
      </c>
      <c r="E188" s="14" t="str">
        <f t="shared" si="2"/>
        <v>SRIII</v>
      </c>
      <c r="F188" s="13" t="s">
        <v>2042</v>
      </c>
      <c r="G188" s="15">
        <v>4214079.66</v>
      </c>
    </row>
    <row r="189" spans="1:7" x14ac:dyDescent="0.35">
      <c r="A189" s="13" t="s">
        <v>1231</v>
      </c>
      <c r="B189" s="13" t="s">
        <v>1230</v>
      </c>
      <c r="C189" s="13" t="s">
        <v>2110</v>
      </c>
      <c r="D189" s="13" t="s">
        <v>1867</v>
      </c>
      <c r="E189" s="14" t="str">
        <f t="shared" si="2"/>
        <v>SRIII</v>
      </c>
      <c r="F189" s="13" t="s">
        <v>1886</v>
      </c>
      <c r="G189" s="15">
        <v>5375465.7999999998</v>
      </c>
    </row>
    <row r="190" spans="1:7" x14ac:dyDescent="0.35">
      <c r="A190" s="13" t="s">
        <v>1770</v>
      </c>
      <c r="B190" s="13" t="s">
        <v>1769</v>
      </c>
      <c r="C190" s="13" t="s">
        <v>2111</v>
      </c>
      <c r="D190" s="13" t="s">
        <v>1867</v>
      </c>
      <c r="E190" s="14" t="str">
        <f t="shared" si="2"/>
        <v>SRIII</v>
      </c>
      <c r="F190" s="13" t="s">
        <v>1949</v>
      </c>
      <c r="G190" s="15">
        <v>3798704.31</v>
      </c>
    </row>
    <row r="191" spans="1:7" x14ac:dyDescent="0.35">
      <c r="A191" s="13" t="s">
        <v>1673</v>
      </c>
      <c r="B191" s="13" t="s">
        <v>1672</v>
      </c>
      <c r="C191" s="13" t="s">
        <v>2112</v>
      </c>
      <c r="D191" s="13" t="s">
        <v>1867</v>
      </c>
      <c r="E191" s="14" t="str">
        <f t="shared" si="2"/>
        <v>SRIII</v>
      </c>
      <c r="F191" s="13" t="s">
        <v>1873</v>
      </c>
      <c r="G191" s="15">
        <v>7765928.0700000003</v>
      </c>
    </row>
    <row r="192" spans="1:7" x14ac:dyDescent="0.35">
      <c r="A192" s="13" t="s">
        <v>1676</v>
      </c>
      <c r="B192" s="13" t="s">
        <v>1675</v>
      </c>
      <c r="C192" s="13" t="s">
        <v>2113</v>
      </c>
      <c r="D192" s="13" t="s">
        <v>1867</v>
      </c>
      <c r="E192" s="14" t="str">
        <f t="shared" si="2"/>
        <v>SRIII</v>
      </c>
      <c r="F192" s="13" t="s">
        <v>2015</v>
      </c>
      <c r="G192" s="15">
        <v>6436168.1299999999</v>
      </c>
    </row>
    <row r="193" spans="1:7" x14ac:dyDescent="0.35">
      <c r="A193" s="13" t="s">
        <v>1297</v>
      </c>
      <c r="B193" s="13" t="s">
        <v>1296</v>
      </c>
      <c r="C193" s="13" t="s">
        <v>2114</v>
      </c>
      <c r="D193" s="13" t="s">
        <v>1867</v>
      </c>
      <c r="E193" s="14" t="str">
        <f t="shared" si="2"/>
        <v>SRIII</v>
      </c>
      <c r="F193" s="13" t="s">
        <v>1869</v>
      </c>
      <c r="G193" s="15">
        <v>4646753.18</v>
      </c>
    </row>
    <row r="194" spans="1:7" x14ac:dyDescent="0.35">
      <c r="A194" s="13" t="s">
        <v>1528</v>
      </c>
      <c r="B194" s="13" t="s">
        <v>1527</v>
      </c>
      <c r="C194" s="13" t="s">
        <v>2115</v>
      </c>
      <c r="D194" s="13" t="s">
        <v>1867</v>
      </c>
      <c r="E194" s="14" t="str">
        <f t="shared" ref="E194:E257" si="3">IF(D194="60243366","SRI",IF(D194="40200223","SRII",IF(D194="60408345","SRIII",IF(D194="60401001","SRIV",IF(D194="60040101","IS",IF(D194="60141122","IS",IF(D194="60041101","IS",IF(D194="60042101","IS",IF(D194="81401498","IS",IF(D194="61028896","RIG",IF(D194="61028897","RIG",IF(D194="61028898","RIG",IF(D194="60401015","RIG",IF(D194="10698014","RIG IS",0))))))))))))))</f>
        <v>SRIII</v>
      </c>
      <c r="F194" s="13" t="s">
        <v>1904</v>
      </c>
      <c r="G194" s="15">
        <v>4503747.2699999996</v>
      </c>
    </row>
    <row r="195" spans="1:7" x14ac:dyDescent="0.35">
      <c r="A195" s="13" t="s">
        <v>387</v>
      </c>
      <c r="B195" s="13" t="s">
        <v>386</v>
      </c>
      <c r="C195" s="13" t="s">
        <v>2116</v>
      </c>
      <c r="D195" s="13" t="s">
        <v>1867</v>
      </c>
      <c r="E195" s="14" t="str">
        <f t="shared" si="3"/>
        <v>SRIII</v>
      </c>
      <c r="F195" s="13" t="s">
        <v>2046</v>
      </c>
      <c r="G195" s="15">
        <v>2400000</v>
      </c>
    </row>
    <row r="196" spans="1:7" x14ac:dyDescent="0.35">
      <c r="A196" s="13" t="s">
        <v>1522</v>
      </c>
      <c r="B196" s="13" t="s">
        <v>1521</v>
      </c>
      <c r="C196" s="13" t="s">
        <v>2117</v>
      </c>
      <c r="D196" s="13" t="s">
        <v>1867</v>
      </c>
      <c r="E196" s="14" t="str">
        <f t="shared" si="3"/>
        <v>SRIII</v>
      </c>
      <c r="F196" s="13" t="s">
        <v>2069</v>
      </c>
      <c r="G196" s="15">
        <v>6711563.8700000001</v>
      </c>
    </row>
    <row r="197" spans="1:7" x14ac:dyDescent="0.35">
      <c r="A197" s="13" t="s">
        <v>1715</v>
      </c>
      <c r="B197" s="13" t="s">
        <v>1714</v>
      </c>
      <c r="C197" s="13" t="s">
        <v>2118</v>
      </c>
      <c r="D197" s="13" t="s">
        <v>1867</v>
      </c>
      <c r="E197" s="14" t="str">
        <f t="shared" si="3"/>
        <v>SRIII</v>
      </c>
      <c r="F197" s="13" t="s">
        <v>1858</v>
      </c>
      <c r="G197" s="15">
        <v>3573420.11</v>
      </c>
    </row>
    <row r="198" spans="1:7" x14ac:dyDescent="0.35">
      <c r="A198" s="13" t="s">
        <v>1164</v>
      </c>
      <c r="B198" s="13" t="s">
        <v>1163</v>
      </c>
      <c r="C198" s="13" t="s">
        <v>2119</v>
      </c>
      <c r="D198" s="13" t="s">
        <v>1867</v>
      </c>
      <c r="E198" s="14" t="str">
        <f t="shared" si="3"/>
        <v>SRIII</v>
      </c>
      <c r="F198" s="13" t="s">
        <v>1926</v>
      </c>
      <c r="G198" s="15">
        <v>6972947.3300000001</v>
      </c>
    </row>
    <row r="199" spans="1:7" x14ac:dyDescent="0.35">
      <c r="A199" s="13" t="s">
        <v>2120</v>
      </c>
      <c r="B199" s="13" t="s">
        <v>2121</v>
      </c>
      <c r="C199" s="13" t="s">
        <v>2122</v>
      </c>
      <c r="D199" s="13" t="s">
        <v>1867</v>
      </c>
      <c r="E199" s="14" t="str">
        <f t="shared" si="3"/>
        <v>SRIII</v>
      </c>
      <c r="F199" s="13" t="s">
        <v>2037</v>
      </c>
      <c r="G199" s="15">
        <v>0</v>
      </c>
    </row>
    <row r="200" spans="1:7" x14ac:dyDescent="0.35">
      <c r="A200" s="13" t="s">
        <v>1354</v>
      </c>
      <c r="B200" s="13" t="s">
        <v>1353</v>
      </c>
      <c r="C200" s="13" t="s">
        <v>2123</v>
      </c>
      <c r="D200" s="13" t="s">
        <v>1867</v>
      </c>
      <c r="E200" s="14" t="str">
        <f t="shared" si="3"/>
        <v>SRIII</v>
      </c>
      <c r="F200" s="13" t="s">
        <v>1854</v>
      </c>
      <c r="G200" s="15">
        <v>9040708.25</v>
      </c>
    </row>
    <row r="201" spans="1:7" x14ac:dyDescent="0.35">
      <c r="A201" s="13" t="s">
        <v>1396</v>
      </c>
      <c r="B201" s="13" t="s">
        <v>1395</v>
      </c>
      <c r="C201" s="13" t="s">
        <v>2124</v>
      </c>
      <c r="D201" s="13" t="s">
        <v>1867</v>
      </c>
      <c r="E201" s="14" t="str">
        <f t="shared" si="3"/>
        <v>SRIII</v>
      </c>
      <c r="F201" s="13" t="s">
        <v>1816</v>
      </c>
      <c r="G201" s="15">
        <v>2400000</v>
      </c>
    </row>
    <row r="202" spans="1:7" x14ac:dyDescent="0.35">
      <c r="A202" s="13" t="s">
        <v>1255</v>
      </c>
      <c r="B202" s="13" t="s">
        <v>1254</v>
      </c>
      <c r="C202" s="13" t="s">
        <v>2125</v>
      </c>
      <c r="D202" s="13" t="s">
        <v>1867</v>
      </c>
      <c r="E202" s="14" t="str">
        <f t="shared" si="3"/>
        <v>SRIII</v>
      </c>
      <c r="F202" s="13" t="s">
        <v>1838</v>
      </c>
      <c r="G202" s="15">
        <v>8329835.1600000001</v>
      </c>
    </row>
    <row r="203" spans="1:7" x14ac:dyDescent="0.35">
      <c r="A203" s="13" t="s">
        <v>1363</v>
      </c>
      <c r="B203" s="13" t="s">
        <v>1362</v>
      </c>
      <c r="C203" s="13" t="s">
        <v>2126</v>
      </c>
      <c r="D203" s="13" t="s">
        <v>1867</v>
      </c>
      <c r="E203" s="14" t="str">
        <f t="shared" si="3"/>
        <v>SRIII</v>
      </c>
      <c r="F203" s="13" t="s">
        <v>1826</v>
      </c>
      <c r="G203" s="15">
        <v>4174882.25</v>
      </c>
    </row>
    <row r="204" spans="1:7" x14ac:dyDescent="0.35">
      <c r="A204" s="13" t="s">
        <v>1567</v>
      </c>
      <c r="B204" s="13" t="s">
        <v>1566</v>
      </c>
      <c r="C204" s="13" t="s">
        <v>2127</v>
      </c>
      <c r="D204" s="13" t="s">
        <v>1867</v>
      </c>
      <c r="E204" s="14" t="str">
        <f t="shared" si="3"/>
        <v>SRIII</v>
      </c>
      <c r="F204" s="13" t="s">
        <v>1932</v>
      </c>
      <c r="G204" s="15">
        <v>3486683.92</v>
      </c>
    </row>
    <row r="205" spans="1:7" x14ac:dyDescent="0.35">
      <c r="A205" s="13" t="s">
        <v>1724</v>
      </c>
      <c r="B205" s="13" t="s">
        <v>1723</v>
      </c>
      <c r="C205" s="13" t="s">
        <v>2128</v>
      </c>
      <c r="D205" s="13" t="s">
        <v>1867</v>
      </c>
      <c r="E205" s="14" t="str">
        <f t="shared" si="3"/>
        <v>SRIII</v>
      </c>
      <c r="F205" s="13" t="s">
        <v>1871</v>
      </c>
      <c r="G205" s="15">
        <v>9828827.6699999999</v>
      </c>
    </row>
    <row r="206" spans="1:7" x14ac:dyDescent="0.35">
      <c r="A206" s="13" t="s">
        <v>1721</v>
      </c>
      <c r="B206" s="13" t="s">
        <v>1720</v>
      </c>
      <c r="C206" s="13" t="s">
        <v>2129</v>
      </c>
      <c r="D206" s="13" t="s">
        <v>1867</v>
      </c>
      <c r="E206" s="14" t="str">
        <f t="shared" si="3"/>
        <v>SRIII</v>
      </c>
      <c r="F206" s="13" t="s">
        <v>1871</v>
      </c>
      <c r="G206" s="15">
        <v>10648139.390000001</v>
      </c>
    </row>
    <row r="207" spans="1:7" x14ac:dyDescent="0.35">
      <c r="A207" s="13" t="s">
        <v>1082</v>
      </c>
      <c r="B207" s="13" t="s">
        <v>1081</v>
      </c>
      <c r="C207" s="13" t="s">
        <v>2130</v>
      </c>
      <c r="D207" s="13" t="s">
        <v>1867</v>
      </c>
      <c r="E207" s="14" t="str">
        <f t="shared" si="3"/>
        <v>SRIII</v>
      </c>
      <c r="F207" s="13" t="s">
        <v>2042</v>
      </c>
      <c r="G207" s="15">
        <v>5686506.9900000002</v>
      </c>
    </row>
    <row r="208" spans="1:7" x14ac:dyDescent="0.35">
      <c r="A208" s="13" t="s">
        <v>1234</v>
      </c>
      <c r="B208" s="13" t="s">
        <v>1233</v>
      </c>
      <c r="C208" s="13" t="s">
        <v>2131</v>
      </c>
      <c r="D208" s="13" t="s">
        <v>1867</v>
      </c>
      <c r="E208" s="14" t="str">
        <f t="shared" si="3"/>
        <v>SRIII</v>
      </c>
      <c r="F208" s="13" t="s">
        <v>1881</v>
      </c>
      <c r="G208" s="15">
        <v>8715153.3900000006</v>
      </c>
    </row>
    <row r="209" spans="1:7" x14ac:dyDescent="0.35">
      <c r="A209" s="13" t="s">
        <v>1606</v>
      </c>
      <c r="B209" s="13" t="s">
        <v>1605</v>
      </c>
      <c r="C209" s="13" t="s">
        <v>2132</v>
      </c>
      <c r="D209" s="13" t="s">
        <v>1867</v>
      </c>
      <c r="E209" s="14" t="str">
        <f t="shared" si="3"/>
        <v>SRIII</v>
      </c>
      <c r="F209" s="13" t="s">
        <v>1985</v>
      </c>
      <c r="G209" s="15">
        <v>4719838.1500000004</v>
      </c>
    </row>
    <row r="210" spans="1:7" x14ac:dyDescent="0.35">
      <c r="A210" s="13" t="s">
        <v>1019</v>
      </c>
      <c r="B210" s="13" t="s">
        <v>1018</v>
      </c>
      <c r="C210" s="13" t="s">
        <v>2133</v>
      </c>
      <c r="D210" s="13" t="s">
        <v>1867</v>
      </c>
      <c r="E210" s="14" t="str">
        <f t="shared" si="3"/>
        <v>SRIII</v>
      </c>
      <c r="F210" s="13" t="s">
        <v>2046</v>
      </c>
      <c r="G210" s="15">
        <v>11971083.77</v>
      </c>
    </row>
    <row r="211" spans="1:7" x14ac:dyDescent="0.35">
      <c r="A211" s="13" t="s">
        <v>1128</v>
      </c>
      <c r="B211" s="13" t="s">
        <v>1127</v>
      </c>
      <c r="C211" s="13" t="s">
        <v>2134</v>
      </c>
      <c r="D211" s="13" t="s">
        <v>1867</v>
      </c>
      <c r="E211" s="14" t="str">
        <f t="shared" si="3"/>
        <v>SRIII</v>
      </c>
      <c r="F211" s="13" t="s">
        <v>1985</v>
      </c>
      <c r="G211" s="15">
        <v>3710595.14</v>
      </c>
    </row>
    <row r="212" spans="1:7" x14ac:dyDescent="0.35">
      <c r="A212" s="13" t="s">
        <v>1631</v>
      </c>
      <c r="B212" s="13" t="s">
        <v>1630</v>
      </c>
      <c r="C212" s="13" t="s">
        <v>2135</v>
      </c>
      <c r="D212" s="13" t="s">
        <v>1867</v>
      </c>
      <c r="E212" s="14" t="str">
        <f t="shared" si="3"/>
        <v>SRIII</v>
      </c>
      <c r="F212" s="13" t="s">
        <v>1995</v>
      </c>
      <c r="G212" s="15">
        <v>7246775.8099999996</v>
      </c>
    </row>
    <row r="213" spans="1:7" x14ac:dyDescent="0.35">
      <c r="A213" s="13" t="s">
        <v>1300</v>
      </c>
      <c r="B213" s="13" t="s">
        <v>1299</v>
      </c>
      <c r="C213" s="13" t="s">
        <v>2136</v>
      </c>
      <c r="D213" s="13" t="s">
        <v>1867</v>
      </c>
      <c r="E213" s="14" t="str">
        <f t="shared" si="3"/>
        <v>SRIII</v>
      </c>
      <c r="F213" s="13" t="s">
        <v>1952</v>
      </c>
      <c r="G213" s="15">
        <v>6849715.2800000003</v>
      </c>
    </row>
    <row r="214" spans="1:7" x14ac:dyDescent="0.35">
      <c r="A214" s="13" t="s">
        <v>1215</v>
      </c>
      <c r="B214" s="13" t="s">
        <v>1214</v>
      </c>
      <c r="C214" s="13" t="s">
        <v>2137</v>
      </c>
      <c r="D214" s="13" t="s">
        <v>1867</v>
      </c>
      <c r="E214" s="14" t="str">
        <f t="shared" si="3"/>
        <v>SRIII</v>
      </c>
      <c r="F214" s="13" t="s">
        <v>2138</v>
      </c>
      <c r="G214" s="15">
        <v>10284590.42</v>
      </c>
    </row>
    <row r="215" spans="1:7" x14ac:dyDescent="0.35">
      <c r="A215" s="13" t="s">
        <v>1426</v>
      </c>
      <c r="B215" s="13" t="s">
        <v>1425</v>
      </c>
      <c r="C215" s="13" t="s">
        <v>2139</v>
      </c>
      <c r="D215" s="13" t="s">
        <v>1867</v>
      </c>
      <c r="E215" s="14" t="str">
        <f t="shared" si="3"/>
        <v>SRIII</v>
      </c>
      <c r="F215" s="13" t="s">
        <v>1888</v>
      </c>
      <c r="G215" s="15">
        <v>5814865.71</v>
      </c>
    </row>
    <row r="216" spans="1:7" x14ac:dyDescent="0.35">
      <c r="A216" s="13" t="s">
        <v>1570</v>
      </c>
      <c r="B216" s="13" t="s">
        <v>1569</v>
      </c>
      <c r="C216" s="13" t="s">
        <v>2140</v>
      </c>
      <c r="D216" s="13" t="s">
        <v>1867</v>
      </c>
      <c r="E216" s="14" t="str">
        <f t="shared" si="3"/>
        <v>SRIII</v>
      </c>
      <c r="F216" s="13" t="s">
        <v>1997</v>
      </c>
      <c r="G216" s="15">
        <v>8996123.4499999993</v>
      </c>
    </row>
    <row r="217" spans="1:7" x14ac:dyDescent="0.35">
      <c r="A217" s="13" t="s">
        <v>1414</v>
      </c>
      <c r="B217" s="13" t="s">
        <v>1413</v>
      </c>
      <c r="C217" s="13" t="s">
        <v>2141</v>
      </c>
      <c r="D217" s="13" t="s">
        <v>1867</v>
      </c>
      <c r="E217" s="14" t="str">
        <f t="shared" si="3"/>
        <v>SRIII</v>
      </c>
      <c r="F217" s="13" t="s">
        <v>1913</v>
      </c>
      <c r="G217" s="15">
        <v>3391476.29</v>
      </c>
    </row>
    <row r="218" spans="1:7" x14ac:dyDescent="0.35">
      <c r="A218" s="13" t="s">
        <v>1366</v>
      </c>
      <c r="B218" s="13" t="s">
        <v>1365</v>
      </c>
      <c r="C218" s="13" t="s">
        <v>2142</v>
      </c>
      <c r="D218" s="13" t="s">
        <v>1867</v>
      </c>
      <c r="E218" s="14" t="str">
        <f t="shared" si="3"/>
        <v>SRIII</v>
      </c>
      <c r="F218" s="13" t="s">
        <v>1995</v>
      </c>
      <c r="G218" s="15">
        <v>11973249.199999999</v>
      </c>
    </row>
    <row r="219" spans="1:7" x14ac:dyDescent="0.35">
      <c r="A219" s="13" t="s">
        <v>1576</v>
      </c>
      <c r="B219" s="13" t="s">
        <v>1575</v>
      </c>
      <c r="C219" s="13" t="s">
        <v>2143</v>
      </c>
      <c r="D219" s="13" t="s">
        <v>1867</v>
      </c>
      <c r="E219" s="14" t="str">
        <f t="shared" si="3"/>
        <v>SRIII</v>
      </c>
      <c r="F219" s="13" t="s">
        <v>1985</v>
      </c>
      <c r="G219" s="15">
        <v>5164650.7699999996</v>
      </c>
    </row>
    <row r="220" spans="1:7" x14ac:dyDescent="0.35">
      <c r="A220" s="13" t="s">
        <v>1378</v>
      </c>
      <c r="B220" s="13" t="s">
        <v>1377</v>
      </c>
      <c r="C220" s="13" t="s">
        <v>2144</v>
      </c>
      <c r="D220" s="13" t="s">
        <v>1867</v>
      </c>
      <c r="E220" s="14" t="str">
        <f t="shared" si="3"/>
        <v>SRIII</v>
      </c>
      <c r="F220" s="13" t="s">
        <v>1915</v>
      </c>
      <c r="G220" s="15">
        <v>2974574.96</v>
      </c>
    </row>
    <row r="221" spans="1:7" x14ac:dyDescent="0.35">
      <c r="A221" s="13" t="s">
        <v>1336</v>
      </c>
      <c r="B221" s="13" t="s">
        <v>1335</v>
      </c>
      <c r="C221" s="13" t="s">
        <v>2145</v>
      </c>
      <c r="D221" s="13" t="s">
        <v>1867</v>
      </c>
      <c r="E221" s="14" t="str">
        <f t="shared" si="3"/>
        <v>SRIII</v>
      </c>
      <c r="F221" s="13" t="s">
        <v>1881</v>
      </c>
      <c r="G221" s="15">
        <v>8254090.75</v>
      </c>
    </row>
    <row r="222" spans="1:7" x14ac:dyDescent="0.35">
      <c r="A222" s="13" t="s">
        <v>1094</v>
      </c>
      <c r="B222" s="13" t="s">
        <v>1093</v>
      </c>
      <c r="C222" s="13" t="s">
        <v>2146</v>
      </c>
      <c r="D222" s="13" t="s">
        <v>1867</v>
      </c>
      <c r="E222" s="14" t="str">
        <f t="shared" si="3"/>
        <v>SRIII</v>
      </c>
      <c r="F222" s="13" t="s">
        <v>2147</v>
      </c>
      <c r="G222" s="15">
        <v>8048438</v>
      </c>
    </row>
    <row r="223" spans="1:7" x14ac:dyDescent="0.35">
      <c r="A223" s="13" t="s">
        <v>1107</v>
      </c>
      <c r="B223" s="13" t="s">
        <v>1106</v>
      </c>
      <c r="C223" s="13" t="s">
        <v>2148</v>
      </c>
      <c r="D223" s="13" t="s">
        <v>1867</v>
      </c>
      <c r="E223" s="14" t="str">
        <f t="shared" si="3"/>
        <v>SRIII</v>
      </c>
      <c r="F223" s="13" t="s">
        <v>1928</v>
      </c>
      <c r="G223" s="15">
        <v>5382731.0199999996</v>
      </c>
    </row>
    <row r="224" spans="1:7" x14ac:dyDescent="0.35">
      <c r="A224" s="13" t="s">
        <v>1345</v>
      </c>
      <c r="B224" s="13" t="s">
        <v>1344</v>
      </c>
      <c r="C224" s="13" t="s">
        <v>2149</v>
      </c>
      <c r="D224" s="13" t="s">
        <v>1867</v>
      </c>
      <c r="E224" s="14" t="str">
        <f t="shared" si="3"/>
        <v>SRIII</v>
      </c>
      <c r="F224" s="13" t="s">
        <v>2046</v>
      </c>
      <c r="G224" s="15">
        <v>7905446.5899999999</v>
      </c>
    </row>
    <row r="225" spans="1:7" x14ac:dyDescent="0.35">
      <c r="A225" s="13" t="s">
        <v>1167</v>
      </c>
      <c r="B225" s="13" t="s">
        <v>1166</v>
      </c>
      <c r="C225" s="13" t="s">
        <v>2150</v>
      </c>
      <c r="D225" s="13" t="s">
        <v>1867</v>
      </c>
      <c r="E225" s="14" t="str">
        <f t="shared" si="3"/>
        <v>SRIII</v>
      </c>
      <c r="F225" s="13" t="s">
        <v>2042</v>
      </c>
      <c r="G225" s="15">
        <v>9933029.9499999993</v>
      </c>
    </row>
    <row r="226" spans="1:7" x14ac:dyDescent="0.35">
      <c r="A226" s="13" t="s">
        <v>1249</v>
      </c>
      <c r="B226" s="13" t="s">
        <v>1248</v>
      </c>
      <c r="C226" s="13" t="s">
        <v>2151</v>
      </c>
      <c r="D226" s="13" t="s">
        <v>1867</v>
      </c>
      <c r="E226" s="14" t="str">
        <f t="shared" si="3"/>
        <v>SRIII</v>
      </c>
      <c r="F226" s="13" t="s">
        <v>2046</v>
      </c>
      <c r="G226" s="15">
        <v>5170802.91</v>
      </c>
    </row>
    <row r="227" spans="1:7" x14ac:dyDescent="0.35">
      <c r="A227" s="13" t="s">
        <v>1125</v>
      </c>
      <c r="B227" s="13" t="s">
        <v>1124</v>
      </c>
      <c r="C227" s="13" t="s">
        <v>2152</v>
      </c>
      <c r="D227" s="13" t="s">
        <v>1867</v>
      </c>
      <c r="E227" s="14" t="str">
        <f t="shared" si="3"/>
        <v>SRIII</v>
      </c>
      <c r="F227" s="13" t="s">
        <v>2054</v>
      </c>
      <c r="G227" s="15">
        <v>5874244</v>
      </c>
    </row>
    <row r="228" spans="1:7" x14ac:dyDescent="0.35">
      <c r="A228" s="13" t="s">
        <v>1609</v>
      </c>
      <c r="B228" s="13" t="s">
        <v>1608</v>
      </c>
      <c r="C228" s="13" t="s">
        <v>2153</v>
      </c>
      <c r="D228" s="13" t="s">
        <v>1867</v>
      </c>
      <c r="E228" s="14" t="str">
        <f t="shared" si="3"/>
        <v>SRIII</v>
      </c>
      <c r="F228" s="13" t="s">
        <v>2154</v>
      </c>
      <c r="G228" s="15">
        <v>9956489.5199999996</v>
      </c>
    </row>
    <row r="229" spans="1:7" x14ac:dyDescent="0.35">
      <c r="A229" s="13" t="s">
        <v>1718</v>
      </c>
      <c r="B229" s="13" t="s">
        <v>1717</v>
      </c>
      <c r="C229" s="13" t="s">
        <v>2155</v>
      </c>
      <c r="D229" s="13" t="s">
        <v>1867</v>
      </c>
      <c r="E229" s="14" t="str">
        <f t="shared" si="3"/>
        <v>SRIII</v>
      </c>
      <c r="F229" s="13" t="s">
        <v>1957</v>
      </c>
      <c r="G229" s="15">
        <v>6167262.3700000001</v>
      </c>
    </row>
    <row r="230" spans="1:7" x14ac:dyDescent="0.35">
      <c r="A230" s="13" t="s">
        <v>1321</v>
      </c>
      <c r="B230" s="13" t="s">
        <v>1320</v>
      </c>
      <c r="C230" s="13" t="s">
        <v>2156</v>
      </c>
      <c r="D230" s="13" t="s">
        <v>1867</v>
      </c>
      <c r="E230" s="14" t="str">
        <f t="shared" si="3"/>
        <v>SRIII</v>
      </c>
      <c r="F230" s="13" t="s">
        <v>1911</v>
      </c>
      <c r="G230" s="15">
        <v>6589002</v>
      </c>
    </row>
    <row r="231" spans="1:7" x14ac:dyDescent="0.35">
      <c r="A231" s="13" t="s">
        <v>1137</v>
      </c>
      <c r="B231" s="13" t="s">
        <v>1136</v>
      </c>
      <c r="C231" s="13" t="s">
        <v>2157</v>
      </c>
      <c r="D231" s="13" t="s">
        <v>1867</v>
      </c>
      <c r="E231" s="14" t="str">
        <f t="shared" si="3"/>
        <v>SRIII</v>
      </c>
      <c r="F231" s="13" t="s">
        <v>1902</v>
      </c>
      <c r="G231" s="15">
        <v>3384881.56</v>
      </c>
    </row>
    <row r="232" spans="1:7" x14ac:dyDescent="0.35">
      <c r="A232" s="13" t="s">
        <v>1733</v>
      </c>
      <c r="B232" s="13" t="s">
        <v>1732</v>
      </c>
      <c r="C232" s="13" t="s">
        <v>2158</v>
      </c>
      <c r="D232" s="13" t="s">
        <v>1867</v>
      </c>
      <c r="E232" s="14" t="str">
        <f t="shared" si="3"/>
        <v>SRIII</v>
      </c>
      <c r="F232" s="13" t="s">
        <v>1947</v>
      </c>
      <c r="G232" s="15">
        <v>7467824.4800000004</v>
      </c>
    </row>
    <row r="233" spans="1:7" x14ac:dyDescent="0.35">
      <c r="A233" s="13" t="s">
        <v>1222</v>
      </c>
      <c r="B233" s="13" t="s">
        <v>1221</v>
      </c>
      <c r="C233" s="13" t="s">
        <v>2159</v>
      </c>
      <c r="D233" s="13" t="s">
        <v>1867</v>
      </c>
      <c r="E233" s="14" t="str">
        <f t="shared" si="3"/>
        <v>SRIII</v>
      </c>
      <c r="F233" s="13" t="s">
        <v>1854</v>
      </c>
      <c r="G233" s="15">
        <v>7027458.3099999996</v>
      </c>
    </row>
    <row r="234" spans="1:7" x14ac:dyDescent="0.35">
      <c r="A234" s="13" t="s">
        <v>1655</v>
      </c>
      <c r="B234" s="13" t="s">
        <v>1654</v>
      </c>
      <c r="C234" s="13" t="s">
        <v>2160</v>
      </c>
      <c r="D234" s="13" t="s">
        <v>1867</v>
      </c>
      <c r="E234" s="14" t="str">
        <f t="shared" si="3"/>
        <v>SRIII</v>
      </c>
      <c r="F234" s="13" t="s">
        <v>1960</v>
      </c>
      <c r="G234" s="15">
        <v>4358632.7300000004</v>
      </c>
    </row>
    <row r="235" spans="1:7" x14ac:dyDescent="0.35">
      <c r="A235" s="13" t="s">
        <v>1022</v>
      </c>
      <c r="B235" s="13" t="s">
        <v>1021</v>
      </c>
      <c r="C235" s="13" t="s">
        <v>2161</v>
      </c>
      <c r="D235" s="13" t="s">
        <v>1867</v>
      </c>
      <c r="E235" s="14" t="str">
        <f t="shared" si="3"/>
        <v>SRIII</v>
      </c>
      <c r="F235" s="13" t="s">
        <v>1838</v>
      </c>
      <c r="G235" s="15">
        <v>5512589.4699999997</v>
      </c>
    </row>
    <row r="236" spans="1:7" x14ac:dyDescent="0.35">
      <c r="A236" s="13" t="s">
        <v>1006</v>
      </c>
      <c r="B236" s="13" t="s">
        <v>1005</v>
      </c>
      <c r="C236" s="13" t="s">
        <v>2162</v>
      </c>
      <c r="D236" s="13" t="s">
        <v>1867</v>
      </c>
      <c r="E236" s="14" t="str">
        <f t="shared" si="3"/>
        <v>SRIII</v>
      </c>
      <c r="F236" s="13" t="s">
        <v>1858</v>
      </c>
      <c r="G236" s="15">
        <v>9606371.9700000007</v>
      </c>
    </row>
    <row r="237" spans="1:7" x14ac:dyDescent="0.35">
      <c r="A237" s="13" t="s">
        <v>1752</v>
      </c>
      <c r="B237" s="13" t="s">
        <v>1751</v>
      </c>
      <c r="C237" s="13" t="s">
        <v>2163</v>
      </c>
      <c r="D237" s="13" t="s">
        <v>1867</v>
      </c>
      <c r="E237" s="14" t="str">
        <f t="shared" si="3"/>
        <v>SRIII</v>
      </c>
      <c r="F237" s="13" t="s">
        <v>1957</v>
      </c>
      <c r="G237" s="15">
        <v>5692209.1600000001</v>
      </c>
    </row>
    <row r="238" spans="1:7" x14ac:dyDescent="0.35">
      <c r="A238" s="13" t="s">
        <v>1591</v>
      </c>
      <c r="B238" s="13" t="s">
        <v>1590</v>
      </c>
      <c r="C238" s="13" t="s">
        <v>2164</v>
      </c>
      <c r="D238" s="13" t="s">
        <v>1867</v>
      </c>
      <c r="E238" s="14" t="str">
        <f t="shared" si="3"/>
        <v>SRIII</v>
      </c>
      <c r="F238" s="13" t="s">
        <v>1926</v>
      </c>
      <c r="G238" s="15">
        <v>8733948.1099999994</v>
      </c>
    </row>
    <row r="239" spans="1:7" x14ac:dyDescent="0.35">
      <c r="A239" s="13" t="s">
        <v>2165</v>
      </c>
      <c r="B239" s="13" t="s">
        <v>2166</v>
      </c>
      <c r="C239" s="13" t="s">
        <v>2167</v>
      </c>
      <c r="D239" s="13" t="s">
        <v>1867</v>
      </c>
      <c r="E239" s="14" t="str">
        <f t="shared" si="3"/>
        <v>SRIII</v>
      </c>
      <c r="F239" s="13" t="s">
        <v>2037</v>
      </c>
      <c r="G239" s="15">
        <v>0</v>
      </c>
    </row>
    <row r="240" spans="1:7" x14ac:dyDescent="0.35">
      <c r="A240" s="13" t="s">
        <v>1736</v>
      </c>
      <c r="B240" s="13" t="s">
        <v>1735</v>
      </c>
      <c r="C240" s="13" t="s">
        <v>2168</v>
      </c>
      <c r="D240" s="13" t="s">
        <v>1867</v>
      </c>
      <c r="E240" s="14" t="str">
        <f t="shared" si="3"/>
        <v>SRIII</v>
      </c>
      <c r="F240" s="13" t="s">
        <v>1970</v>
      </c>
      <c r="G240" s="15">
        <v>36564603</v>
      </c>
    </row>
    <row r="241" spans="1:7" x14ac:dyDescent="0.35">
      <c r="A241" s="13" t="s">
        <v>1203</v>
      </c>
      <c r="B241" s="13" t="s">
        <v>1202</v>
      </c>
      <c r="C241" s="13" t="s">
        <v>2169</v>
      </c>
      <c r="D241" s="13" t="s">
        <v>1867</v>
      </c>
      <c r="E241" s="14" t="str">
        <f t="shared" si="3"/>
        <v>SRIII</v>
      </c>
      <c r="F241" s="13" t="s">
        <v>1846</v>
      </c>
      <c r="G241" s="15">
        <v>4926565.67</v>
      </c>
    </row>
    <row r="242" spans="1:7" x14ac:dyDescent="0.35">
      <c r="A242" s="13" t="s">
        <v>1486</v>
      </c>
      <c r="B242" s="13" t="s">
        <v>1485</v>
      </c>
      <c r="C242" s="13" t="s">
        <v>2170</v>
      </c>
      <c r="D242" s="13" t="s">
        <v>1867</v>
      </c>
      <c r="E242" s="14" t="str">
        <f t="shared" si="3"/>
        <v>SRIII</v>
      </c>
      <c r="F242" s="13" t="s">
        <v>1898</v>
      </c>
      <c r="G242" s="15">
        <v>9504214.3900000006</v>
      </c>
    </row>
    <row r="243" spans="1:7" x14ac:dyDescent="0.35">
      <c r="A243" s="13" t="s">
        <v>1789</v>
      </c>
      <c r="B243" s="13" t="s">
        <v>1788</v>
      </c>
      <c r="C243" s="13" t="s">
        <v>2171</v>
      </c>
      <c r="D243" s="13" t="s">
        <v>1867</v>
      </c>
      <c r="E243" s="14" t="str">
        <f t="shared" si="3"/>
        <v>SRIII</v>
      </c>
      <c r="F243" s="13" t="s">
        <v>1947</v>
      </c>
      <c r="G243" s="15">
        <v>3260402.86</v>
      </c>
    </row>
    <row r="244" spans="1:7" x14ac:dyDescent="0.35">
      <c r="A244" s="13" t="s">
        <v>1697</v>
      </c>
      <c r="B244" s="13" t="s">
        <v>1696</v>
      </c>
      <c r="C244" s="13" t="s">
        <v>2172</v>
      </c>
      <c r="D244" s="13" t="s">
        <v>1867</v>
      </c>
      <c r="E244" s="14" t="str">
        <f t="shared" si="3"/>
        <v>SRIII</v>
      </c>
      <c r="F244" s="13" t="s">
        <v>1975</v>
      </c>
      <c r="G244" s="15">
        <v>5289287.1100000003</v>
      </c>
    </row>
    <row r="245" spans="1:7" x14ac:dyDescent="0.35">
      <c r="A245" s="13" t="s">
        <v>1309</v>
      </c>
      <c r="B245" s="13" t="s">
        <v>1308</v>
      </c>
      <c r="C245" s="13" t="s">
        <v>2173</v>
      </c>
      <c r="D245" s="13" t="s">
        <v>1867</v>
      </c>
      <c r="E245" s="14" t="str">
        <f t="shared" si="3"/>
        <v>SRIII</v>
      </c>
      <c r="F245" s="13" t="s">
        <v>2040</v>
      </c>
      <c r="G245" s="15">
        <v>5222930.3600000003</v>
      </c>
    </row>
    <row r="246" spans="1:7" x14ac:dyDescent="0.35">
      <c r="A246" s="13" t="s">
        <v>1360</v>
      </c>
      <c r="B246" s="13" t="s">
        <v>1359</v>
      </c>
      <c r="C246" s="13" t="s">
        <v>2174</v>
      </c>
      <c r="D246" s="13" t="s">
        <v>1867</v>
      </c>
      <c r="E246" s="14" t="str">
        <f t="shared" si="3"/>
        <v>SRIII</v>
      </c>
      <c r="F246" s="13" t="s">
        <v>2175</v>
      </c>
      <c r="G246" s="15">
        <v>5779433.0300000003</v>
      </c>
    </row>
    <row r="247" spans="1:7" x14ac:dyDescent="0.35">
      <c r="A247" s="13" t="s">
        <v>1746</v>
      </c>
      <c r="B247" s="13" t="s">
        <v>1745</v>
      </c>
      <c r="C247" s="13" t="s">
        <v>2176</v>
      </c>
      <c r="D247" s="13" t="s">
        <v>1867</v>
      </c>
      <c r="E247" s="14" t="str">
        <f t="shared" si="3"/>
        <v>SRIII</v>
      </c>
      <c r="F247" s="13" t="s">
        <v>1947</v>
      </c>
      <c r="G247" s="15">
        <v>15734037.75</v>
      </c>
    </row>
    <row r="248" spans="1:7" x14ac:dyDescent="0.35">
      <c r="A248" s="13" t="s">
        <v>1276</v>
      </c>
      <c r="B248" s="13" t="s">
        <v>1275</v>
      </c>
      <c r="C248" s="13" t="s">
        <v>2177</v>
      </c>
      <c r="D248" s="13" t="s">
        <v>1867</v>
      </c>
      <c r="E248" s="14" t="str">
        <f t="shared" si="3"/>
        <v>SRIII</v>
      </c>
      <c r="F248" s="13" t="s">
        <v>1960</v>
      </c>
      <c r="G248" s="15">
        <v>2865143.5</v>
      </c>
    </row>
    <row r="249" spans="1:7" x14ac:dyDescent="0.35">
      <c r="A249" s="13" t="s">
        <v>1088</v>
      </c>
      <c r="B249" s="13" t="s">
        <v>1087</v>
      </c>
      <c r="C249" s="13" t="s">
        <v>2178</v>
      </c>
      <c r="D249" s="13" t="s">
        <v>1867</v>
      </c>
      <c r="E249" s="14" t="str">
        <f t="shared" si="3"/>
        <v>SRIII</v>
      </c>
      <c r="F249" s="13" t="s">
        <v>2175</v>
      </c>
      <c r="G249" s="15">
        <v>18871293.16</v>
      </c>
    </row>
    <row r="250" spans="1:7" x14ac:dyDescent="0.35">
      <c r="A250" s="13" t="s">
        <v>1387</v>
      </c>
      <c r="B250" s="13" t="s">
        <v>1386</v>
      </c>
      <c r="C250" s="13" t="s">
        <v>2179</v>
      </c>
      <c r="D250" s="13" t="s">
        <v>1867</v>
      </c>
      <c r="E250" s="14" t="str">
        <f t="shared" si="3"/>
        <v>SRIII</v>
      </c>
      <c r="F250" s="13" t="s">
        <v>2032</v>
      </c>
      <c r="G250" s="15">
        <v>4907012</v>
      </c>
    </row>
    <row r="251" spans="1:7" x14ac:dyDescent="0.35">
      <c r="A251" s="13" t="s">
        <v>1625</v>
      </c>
      <c r="B251" s="13" t="s">
        <v>1624</v>
      </c>
      <c r="C251" s="13" t="s">
        <v>2180</v>
      </c>
      <c r="D251" s="13" t="s">
        <v>1867</v>
      </c>
      <c r="E251" s="14" t="str">
        <f t="shared" si="3"/>
        <v>SRIII</v>
      </c>
      <c r="F251" s="13" t="s">
        <v>2015</v>
      </c>
      <c r="G251" s="15">
        <v>8261884.1900000004</v>
      </c>
    </row>
    <row r="252" spans="1:7" x14ac:dyDescent="0.35">
      <c r="A252" s="13" t="s">
        <v>1188</v>
      </c>
      <c r="B252" s="13" t="s">
        <v>1187</v>
      </c>
      <c r="C252" s="13" t="s">
        <v>2181</v>
      </c>
      <c r="D252" s="13" t="s">
        <v>1867</v>
      </c>
      <c r="E252" s="14" t="str">
        <f t="shared" si="3"/>
        <v>SRIII</v>
      </c>
      <c r="F252" s="13" t="s">
        <v>1989</v>
      </c>
      <c r="G252" s="15">
        <v>4628334.37</v>
      </c>
    </row>
    <row r="253" spans="1:7" x14ac:dyDescent="0.35">
      <c r="A253" s="13" t="s">
        <v>1489</v>
      </c>
      <c r="B253" s="13" t="s">
        <v>1488</v>
      </c>
      <c r="C253" s="13" t="s">
        <v>2182</v>
      </c>
      <c r="D253" s="13" t="s">
        <v>1867</v>
      </c>
      <c r="E253" s="14" t="str">
        <f t="shared" si="3"/>
        <v>SRIII</v>
      </c>
      <c r="F253" s="13" t="s">
        <v>1995</v>
      </c>
      <c r="G253" s="15">
        <v>8813632.5</v>
      </c>
    </row>
    <row r="254" spans="1:7" x14ac:dyDescent="0.35">
      <c r="A254" s="13" t="s">
        <v>1025</v>
      </c>
      <c r="B254" s="13" t="s">
        <v>1024</v>
      </c>
      <c r="C254" s="13" t="s">
        <v>2183</v>
      </c>
      <c r="D254" s="13" t="s">
        <v>1867</v>
      </c>
      <c r="E254" s="14" t="str">
        <f t="shared" si="3"/>
        <v>SRIII</v>
      </c>
      <c r="F254" s="13" t="s">
        <v>1816</v>
      </c>
      <c r="G254" s="15">
        <v>11513259.76</v>
      </c>
    </row>
    <row r="255" spans="1:7" x14ac:dyDescent="0.35">
      <c r="A255" s="13" t="s">
        <v>1492</v>
      </c>
      <c r="B255" s="13" t="s">
        <v>1491</v>
      </c>
      <c r="C255" s="13" t="s">
        <v>2184</v>
      </c>
      <c r="D255" s="13" t="s">
        <v>1867</v>
      </c>
      <c r="E255" s="14" t="str">
        <f t="shared" si="3"/>
        <v>SRIII</v>
      </c>
      <c r="F255" s="13" t="s">
        <v>2021</v>
      </c>
      <c r="G255" s="15">
        <v>5660092.0300000003</v>
      </c>
    </row>
    <row r="256" spans="1:7" x14ac:dyDescent="0.35">
      <c r="A256" s="13" t="s">
        <v>1640</v>
      </c>
      <c r="B256" s="13" t="s">
        <v>1639</v>
      </c>
      <c r="C256" s="13" t="s">
        <v>2185</v>
      </c>
      <c r="D256" s="13" t="s">
        <v>1867</v>
      </c>
      <c r="E256" s="14" t="str">
        <f t="shared" si="3"/>
        <v>SRIII</v>
      </c>
      <c r="F256" s="13" t="s">
        <v>2069</v>
      </c>
      <c r="G256" s="15">
        <v>5700663</v>
      </c>
    </row>
    <row r="257" spans="1:7" x14ac:dyDescent="0.35">
      <c r="A257" s="13" t="s">
        <v>1206</v>
      </c>
      <c r="B257" s="13" t="s">
        <v>1205</v>
      </c>
      <c r="C257" s="13" t="s">
        <v>2186</v>
      </c>
      <c r="D257" s="13" t="s">
        <v>1867</v>
      </c>
      <c r="E257" s="14" t="str">
        <f t="shared" si="3"/>
        <v>SRIII</v>
      </c>
      <c r="F257" s="13" t="s">
        <v>2138</v>
      </c>
      <c r="G257" s="15">
        <v>6198369.2199999997</v>
      </c>
    </row>
    <row r="258" spans="1:7" x14ac:dyDescent="0.35">
      <c r="A258" s="13" t="s">
        <v>1324</v>
      </c>
      <c r="B258" s="13" t="s">
        <v>1323</v>
      </c>
      <c r="C258" s="13" t="s">
        <v>2187</v>
      </c>
      <c r="D258" s="13" t="s">
        <v>1867</v>
      </c>
      <c r="E258" s="14" t="str">
        <f t="shared" ref="E258:E321" si="4">IF(D258="60243366","SRI",IF(D258="40200223","SRII",IF(D258="60408345","SRIII",IF(D258="60401001","SRIV",IF(D258="60040101","IS",IF(D258="60141122","IS",IF(D258="60041101","IS",IF(D258="60042101","IS",IF(D258="81401498","IS",IF(D258="61028896","RIG",IF(D258="61028897","RIG",IF(D258="61028898","RIG",IF(D258="60401015","RIG",IF(D258="10698014","RIG IS",0))))))))))))))</f>
        <v>SRIII</v>
      </c>
      <c r="F258" s="13" t="s">
        <v>1972</v>
      </c>
      <c r="G258" s="15">
        <v>4000000.16</v>
      </c>
    </row>
    <row r="259" spans="1:7" x14ac:dyDescent="0.35">
      <c r="A259" s="13" t="s">
        <v>2188</v>
      </c>
      <c r="B259" s="13" t="s">
        <v>2189</v>
      </c>
      <c r="C259" s="13" t="s">
        <v>2190</v>
      </c>
      <c r="D259" s="13" t="s">
        <v>1867</v>
      </c>
      <c r="E259" s="14" t="str">
        <f t="shared" si="4"/>
        <v>SRIII</v>
      </c>
      <c r="F259" s="13" t="s">
        <v>2191</v>
      </c>
      <c r="G259" s="15">
        <v>1200000</v>
      </c>
    </row>
    <row r="260" spans="1:7" x14ac:dyDescent="0.35">
      <c r="A260" s="13" t="s">
        <v>1327</v>
      </c>
      <c r="B260" s="13" t="s">
        <v>1326</v>
      </c>
      <c r="C260" s="13" t="s">
        <v>2192</v>
      </c>
      <c r="D260" s="13" t="s">
        <v>1867</v>
      </c>
      <c r="E260" s="14" t="str">
        <f t="shared" si="4"/>
        <v>SRIII</v>
      </c>
      <c r="F260" s="13" t="s">
        <v>1816</v>
      </c>
      <c r="G260" s="15">
        <v>2400000</v>
      </c>
    </row>
    <row r="261" spans="1:7" x14ac:dyDescent="0.35">
      <c r="A261" s="13" t="s">
        <v>1579</v>
      </c>
      <c r="B261" s="13" t="s">
        <v>1578</v>
      </c>
      <c r="C261" s="13" t="s">
        <v>2193</v>
      </c>
      <c r="D261" s="13" t="s">
        <v>1867</v>
      </c>
      <c r="E261" s="14" t="str">
        <f t="shared" si="4"/>
        <v>SRIII</v>
      </c>
      <c r="F261" s="13" t="s">
        <v>1854</v>
      </c>
      <c r="G261" s="15">
        <v>11922181.630000001</v>
      </c>
    </row>
    <row r="262" spans="1:7" x14ac:dyDescent="0.35">
      <c r="A262" s="13" t="s">
        <v>1706</v>
      </c>
      <c r="B262" s="13" t="s">
        <v>1705</v>
      </c>
      <c r="C262" s="13" t="s">
        <v>2194</v>
      </c>
      <c r="D262" s="13" t="s">
        <v>1867</v>
      </c>
      <c r="E262" s="14" t="str">
        <f t="shared" si="4"/>
        <v>SRIII</v>
      </c>
      <c r="F262" s="13" t="s">
        <v>2175</v>
      </c>
      <c r="G262" s="15">
        <v>11625678.16</v>
      </c>
    </row>
    <row r="263" spans="1:7" x14ac:dyDescent="0.35">
      <c r="A263" s="13" t="s">
        <v>1525</v>
      </c>
      <c r="B263" s="13" t="s">
        <v>1524</v>
      </c>
      <c r="C263" s="13" t="s">
        <v>2195</v>
      </c>
      <c r="D263" s="13" t="s">
        <v>1867</v>
      </c>
      <c r="E263" s="14" t="str">
        <f t="shared" si="4"/>
        <v>SRIII</v>
      </c>
      <c r="F263" s="13" t="s">
        <v>2069</v>
      </c>
      <c r="G263" s="15">
        <v>5537649.79</v>
      </c>
    </row>
    <row r="264" spans="1:7" x14ac:dyDescent="0.35">
      <c r="A264" s="13" t="s">
        <v>1700</v>
      </c>
      <c r="B264" s="13" t="s">
        <v>1699</v>
      </c>
      <c r="C264" s="13" t="s">
        <v>2196</v>
      </c>
      <c r="D264" s="13" t="s">
        <v>1867</v>
      </c>
      <c r="E264" s="14" t="str">
        <f t="shared" si="4"/>
        <v>SRIII</v>
      </c>
      <c r="F264" s="13" t="s">
        <v>2138</v>
      </c>
      <c r="G264" s="15">
        <v>6741947.9500000002</v>
      </c>
    </row>
    <row r="265" spans="1:7" x14ac:dyDescent="0.35">
      <c r="A265" s="13" t="s">
        <v>1501</v>
      </c>
      <c r="B265" s="13" t="s">
        <v>1500</v>
      </c>
      <c r="C265" s="13" t="s">
        <v>2197</v>
      </c>
      <c r="D265" s="13" t="s">
        <v>1867</v>
      </c>
      <c r="E265" s="14" t="str">
        <f t="shared" si="4"/>
        <v>SRIII</v>
      </c>
      <c r="F265" s="13" t="s">
        <v>1962</v>
      </c>
      <c r="G265" s="15">
        <v>4861599.6100000003</v>
      </c>
    </row>
    <row r="266" spans="1:7" x14ac:dyDescent="0.35">
      <c r="A266" s="13" t="s">
        <v>1798</v>
      </c>
      <c r="B266" s="13" t="s">
        <v>1797</v>
      </c>
      <c r="C266" s="13" t="s">
        <v>2198</v>
      </c>
      <c r="D266" s="13" t="s">
        <v>1867</v>
      </c>
      <c r="E266" s="14" t="str">
        <f t="shared" si="4"/>
        <v>SRIII</v>
      </c>
      <c r="F266" s="13" t="s">
        <v>1936</v>
      </c>
      <c r="G266" s="15">
        <v>12682399.73</v>
      </c>
    </row>
    <row r="267" spans="1:7" x14ac:dyDescent="0.35">
      <c r="A267" s="13" t="s">
        <v>1369</v>
      </c>
      <c r="B267" s="13" t="s">
        <v>1368</v>
      </c>
      <c r="C267" s="13" t="s">
        <v>2199</v>
      </c>
      <c r="D267" s="13" t="s">
        <v>1867</v>
      </c>
      <c r="E267" s="14" t="str">
        <f t="shared" si="4"/>
        <v>SRIII</v>
      </c>
      <c r="F267" s="13" t="s">
        <v>1900</v>
      </c>
      <c r="G267" s="15">
        <v>3260922.21</v>
      </c>
    </row>
    <row r="268" spans="1:7" x14ac:dyDescent="0.35">
      <c r="A268" s="13" t="s">
        <v>1546</v>
      </c>
      <c r="B268" s="13" t="s">
        <v>1545</v>
      </c>
      <c r="C268" s="13" t="s">
        <v>2200</v>
      </c>
      <c r="D268" s="13" t="s">
        <v>1867</v>
      </c>
      <c r="E268" s="14" t="str">
        <f t="shared" si="4"/>
        <v>SRIII</v>
      </c>
      <c r="F268" s="13" t="s">
        <v>2069</v>
      </c>
      <c r="G268" s="15">
        <v>6014606.0999999996</v>
      </c>
    </row>
    <row r="269" spans="1:7" x14ac:dyDescent="0.35">
      <c r="A269" s="13" t="s">
        <v>1110</v>
      </c>
      <c r="B269" s="13" t="s">
        <v>1109</v>
      </c>
      <c r="C269" s="13" t="s">
        <v>2201</v>
      </c>
      <c r="D269" s="13" t="s">
        <v>1867</v>
      </c>
      <c r="E269" s="14" t="str">
        <f t="shared" si="4"/>
        <v>SRIII</v>
      </c>
      <c r="F269" s="13" t="s">
        <v>2078</v>
      </c>
      <c r="G269" s="15">
        <v>11533326.76</v>
      </c>
    </row>
    <row r="270" spans="1:7" x14ac:dyDescent="0.35">
      <c r="A270" s="13" t="s">
        <v>1372</v>
      </c>
      <c r="B270" s="13" t="s">
        <v>1371</v>
      </c>
      <c r="C270" s="13" t="s">
        <v>2202</v>
      </c>
      <c r="D270" s="13" t="s">
        <v>1867</v>
      </c>
      <c r="E270" s="14" t="str">
        <f t="shared" si="4"/>
        <v>SRIII</v>
      </c>
      <c r="F270" s="13" t="s">
        <v>1917</v>
      </c>
      <c r="G270" s="15">
        <v>14750182.470000001</v>
      </c>
    </row>
    <row r="271" spans="1:7" x14ac:dyDescent="0.35">
      <c r="A271" s="13" t="s">
        <v>1613</v>
      </c>
      <c r="B271" s="13" t="s">
        <v>1612</v>
      </c>
      <c r="C271" s="13" t="s">
        <v>2203</v>
      </c>
      <c r="D271" s="13" t="s">
        <v>1867</v>
      </c>
      <c r="E271" s="14" t="str">
        <f t="shared" si="4"/>
        <v>SRIII</v>
      </c>
      <c r="F271" s="13" t="s">
        <v>1854</v>
      </c>
      <c r="G271" s="15">
        <v>6815489.0300000003</v>
      </c>
    </row>
    <row r="272" spans="1:7" x14ac:dyDescent="0.35">
      <c r="A272" s="13" t="s">
        <v>1279</v>
      </c>
      <c r="B272" s="13" t="s">
        <v>1278</v>
      </c>
      <c r="C272" s="13" t="s">
        <v>2204</v>
      </c>
      <c r="D272" s="13" t="s">
        <v>1867</v>
      </c>
      <c r="E272" s="14" t="str">
        <f t="shared" si="4"/>
        <v>SRIII</v>
      </c>
      <c r="F272" s="13" t="s">
        <v>1902</v>
      </c>
      <c r="G272" s="15">
        <v>9213284.6999999993</v>
      </c>
    </row>
    <row r="273" spans="1:7" x14ac:dyDescent="0.35">
      <c r="A273" s="13" t="s">
        <v>1792</v>
      </c>
      <c r="B273" s="13" t="s">
        <v>1791</v>
      </c>
      <c r="C273" s="13" t="s">
        <v>2205</v>
      </c>
      <c r="D273" s="13" t="s">
        <v>1867</v>
      </c>
      <c r="E273" s="14" t="str">
        <f t="shared" si="4"/>
        <v>SRIII</v>
      </c>
      <c r="F273" s="13" t="s">
        <v>1936</v>
      </c>
      <c r="G273" s="15">
        <v>11543868.689999999</v>
      </c>
    </row>
    <row r="274" spans="1:7" x14ac:dyDescent="0.35">
      <c r="A274" s="13" t="s">
        <v>1291</v>
      </c>
      <c r="B274" s="13" t="s">
        <v>1290</v>
      </c>
      <c r="C274" s="13" t="s">
        <v>2206</v>
      </c>
      <c r="D274" s="13" t="s">
        <v>1867</v>
      </c>
      <c r="E274" s="14" t="str">
        <f t="shared" si="4"/>
        <v>SRIII</v>
      </c>
      <c r="F274" s="13" t="s">
        <v>1900</v>
      </c>
      <c r="G274" s="15">
        <v>25881627.379999999</v>
      </c>
    </row>
    <row r="275" spans="1:7" x14ac:dyDescent="0.35">
      <c r="A275" s="13" t="s">
        <v>1495</v>
      </c>
      <c r="B275" s="13" t="s">
        <v>1494</v>
      </c>
      <c r="C275" s="13" t="s">
        <v>2207</v>
      </c>
      <c r="D275" s="13" t="s">
        <v>1867</v>
      </c>
      <c r="E275" s="14" t="str">
        <f t="shared" si="4"/>
        <v>SRIII</v>
      </c>
      <c r="F275" s="13" t="s">
        <v>2078</v>
      </c>
      <c r="G275" s="15">
        <v>6067079.1200000001</v>
      </c>
    </row>
    <row r="276" spans="1:7" x14ac:dyDescent="0.35">
      <c r="A276" s="13" t="s">
        <v>1429</v>
      </c>
      <c r="B276" s="13" t="s">
        <v>1428</v>
      </c>
      <c r="C276" s="13" t="s">
        <v>2208</v>
      </c>
      <c r="D276" s="13" t="s">
        <v>1867</v>
      </c>
      <c r="E276" s="14" t="str">
        <f t="shared" si="4"/>
        <v>SRIII</v>
      </c>
      <c r="F276" s="13" t="s">
        <v>2078</v>
      </c>
      <c r="G276" s="15">
        <v>10457832.59</v>
      </c>
    </row>
    <row r="277" spans="1:7" x14ac:dyDescent="0.35">
      <c r="A277" s="13" t="s">
        <v>882</v>
      </c>
      <c r="B277" s="13" t="s">
        <v>881</v>
      </c>
      <c r="C277" s="13" t="s">
        <v>2209</v>
      </c>
      <c r="D277" s="13" t="s">
        <v>1867</v>
      </c>
      <c r="E277" s="14" t="str">
        <f t="shared" si="4"/>
        <v>SRIII</v>
      </c>
      <c r="F277" s="13" t="s">
        <v>2191</v>
      </c>
      <c r="G277" s="15">
        <v>6864373.4699999997</v>
      </c>
    </row>
    <row r="278" spans="1:7" x14ac:dyDescent="0.35">
      <c r="A278" s="13" t="s">
        <v>1040</v>
      </c>
      <c r="B278" s="13" t="s">
        <v>1039</v>
      </c>
      <c r="C278" s="13" t="s">
        <v>2210</v>
      </c>
      <c r="D278" s="13" t="s">
        <v>1867</v>
      </c>
      <c r="E278" s="14" t="str">
        <f t="shared" si="4"/>
        <v>SRIII</v>
      </c>
      <c r="F278" s="13" t="s">
        <v>1960</v>
      </c>
      <c r="G278" s="15">
        <v>4499153.7300000004</v>
      </c>
    </row>
    <row r="279" spans="1:7" x14ac:dyDescent="0.35">
      <c r="A279" s="13" t="s">
        <v>1573</v>
      </c>
      <c r="B279" s="13" t="s">
        <v>1572</v>
      </c>
      <c r="C279" s="13" t="s">
        <v>2211</v>
      </c>
      <c r="D279" s="13" t="s">
        <v>1867</v>
      </c>
      <c r="E279" s="14" t="str">
        <f t="shared" si="4"/>
        <v>SRIII</v>
      </c>
      <c r="F279" s="13" t="s">
        <v>1926</v>
      </c>
      <c r="G279" s="15">
        <v>6911391.6399999997</v>
      </c>
    </row>
    <row r="280" spans="1:7" x14ac:dyDescent="0.35">
      <c r="A280" s="13" t="s">
        <v>1594</v>
      </c>
      <c r="B280" s="13" t="s">
        <v>1593</v>
      </c>
      <c r="C280" s="13" t="s">
        <v>2212</v>
      </c>
      <c r="D280" s="13" t="s">
        <v>1867</v>
      </c>
      <c r="E280" s="14" t="str">
        <f t="shared" si="4"/>
        <v>SRIII</v>
      </c>
      <c r="F280" s="13" t="s">
        <v>1846</v>
      </c>
      <c r="G280" s="15">
        <v>8292386.7599999998</v>
      </c>
    </row>
    <row r="281" spans="1:7" x14ac:dyDescent="0.35">
      <c r="A281" s="13" t="s">
        <v>1282</v>
      </c>
      <c r="B281" s="13" t="s">
        <v>1281</v>
      </c>
      <c r="C281" s="13" t="s">
        <v>2213</v>
      </c>
      <c r="D281" s="13" t="s">
        <v>1867</v>
      </c>
      <c r="E281" s="14" t="str">
        <f t="shared" si="4"/>
        <v>SRIII</v>
      </c>
      <c r="F281" s="13" t="s">
        <v>2048</v>
      </c>
      <c r="G281" s="15">
        <v>4192385.98</v>
      </c>
    </row>
    <row r="282" spans="1:7" x14ac:dyDescent="0.35">
      <c r="A282" s="13" t="s">
        <v>2214</v>
      </c>
      <c r="B282" s="13" t="s">
        <v>2215</v>
      </c>
      <c r="C282" s="13" t="s">
        <v>2216</v>
      </c>
      <c r="D282" s="13" t="s">
        <v>1867</v>
      </c>
      <c r="E282" s="14" t="str">
        <f t="shared" si="4"/>
        <v>SRIII</v>
      </c>
      <c r="F282" s="13" t="s">
        <v>2191</v>
      </c>
      <c r="G282" s="15">
        <v>0</v>
      </c>
    </row>
    <row r="283" spans="1:7" x14ac:dyDescent="0.35">
      <c r="A283" s="13" t="s">
        <v>1306</v>
      </c>
      <c r="B283" s="13" t="s">
        <v>1305</v>
      </c>
      <c r="C283" s="13" t="s">
        <v>2217</v>
      </c>
      <c r="D283" s="13" t="s">
        <v>1867</v>
      </c>
      <c r="E283" s="14" t="str">
        <f t="shared" si="4"/>
        <v>SRIII</v>
      </c>
      <c r="F283" s="13" t="s">
        <v>1911</v>
      </c>
      <c r="G283" s="15">
        <v>5895465.9299999997</v>
      </c>
    </row>
    <row r="284" spans="1:7" x14ac:dyDescent="0.35">
      <c r="A284" s="13" t="s">
        <v>1679</v>
      </c>
      <c r="B284" s="13" t="s">
        <v>1678</v>
      </c>
      <c r="C284" s="13" t="s">
        <v>2218</v>
      </c>
      <c r="D284" s="13" t="s">
        <v>1867</v>
      </c>
      <c r="E284" s="14" t="str">
        <f t="shared" si="4"/>
        <v>SRIII</v>
      </c>
      <c r="F284" s="13" t="s">
        <v>1997</v>
      </c>
      <c r="G284" s="15">
        <v>14605327.52</v>
      </c>
    </row>
    <row r="285" spans="1:7" x14ac:dyDescent="0.35">
      <c r="A285" s="13" t="s">
        <v>1149</v>
      </c>
      <c r="B285" s="13" t="s">
        <v>1148</v>
      </c>
      <c r="C285" s="13" t="s">
        <v>2219</v>
      </c>
      <c r="D285" s="13" t="s">
        <v>1867</v>
      </c>
      <c r="E285" s="14" t="str">
        <f t="shared" si="4"/>
        <v>SRIII</v>
      </c>
      <c r="F285" s="13" t="s">
        <v>1917</v>
      </c>
      <c r="G285" s="15">
        <v>5161745.83</v>
      </c>
    </row>
    <row r="286" spans="1:7" x14ac:dyDescent="0.35">
      <c r="A286" s="13" t="s">
        <v>1046</v>
      </c>
      <c r="B286" s="13" t="s">
        <v>1045</v>
      </c>
      <c r="C286" s="13" t="s">
        <v>2220</v>
      </c>
      <c r="D286" s="13" t="s">
        <v>1867</v>
      </c>
      <c r="E286" s="14" t="str">
        <f t="shared" si="4"/>
        <v>SRIII</v>
      </c>
      <c r="F286" s="13" t="s">
        <v>1960</v>
      </c>
      <c r="G286" s="15">
        <v>5127459.8</v>
      </c>
    </row>
    <row r="287" spans="1:7" x14ac:dyDescent="0.35">
      <c r="A287" s="13" t="s">
        <v>1170</v>
      </c>
      <c r="B287" s="13" t="s">
        <v>1169</v>
      </c>
      <c r="C287" s="13" t="s">
        <v>2221</v>
      </c>
      <c r="D287" s="13" t="s">
        <v>1867</v>
      </c>
      <c r="E287" s="14" t="str">
        <f t="shared" si="4"/>
        <v>SRIII</v>
      </c>
      <c r="F287" s="13" t="s">
        <v>1932</v>
      </c>
      <c r="G287" s="15">
        <v>4937998.18</v>
      </c>
    </row>
    <row r="288" spans="1:7" x14ac:dyDescent="0.35">
      <c r="A288" s="13" t="s">
        <v>1348</v>
      </c>
      <c r="B288" s="13" t="s">
        <v>1347</v>
      </c>
      <c r="C288" s="13" t="s">
        <v>2222</v>
      </c>
      <c r="D288" s="13" t="s">
        <v>1867</v>
      </c>
      <c r="E288" s="14" t="str">
        <f t="shared" si="4"/>
        <v>SRIII</v>
      </c>
      <c r="F288" s="13" t="s">
        <v>1989</v>
      </c>
      <c r="G288" s="15">
        <v>2893387.66</v>
      </c>
    </row>
    <row r="289" spans="1:7" x14ac:dyDescent="0.35">
      <c r="A289" s="13" t="s">
        <v>1616</v>
      </c>
      <c r="B289" s="13" t="s">
        <v>1615</v>
      </c>
      <c r="C289" s="13" t="s">
        <v>2223</v>
      </c>
      <c r="D289" s="13" t="s">
        <v>1867</v>
      </c>
      <c r="E289" s="14" t="str">
        <f t="shared" si="4"/>
        <v>SRIII</v>
      </c>
      <c r="F289" s="13" t="s">
        <v>1869</v>
      </c>
      <c r="G289" s="15">
        <v>5548189.3799999999</v>
      </c>
    </row>
    <row r="290" spans="1:7" x14ac:dyDescent="0.35">
      <c r="A290" s="13" t="s">
        <v>1649</v>
      </c>
      <c r="B290" s="13" t="s">
        <v>1648</v>
      </c>
      <c r="C290" s="13" t="s">
        <v>2224</v>
      </c>
      <c r="D290" s="13" t="s">
        <v>1867</v>
      </c>
      <c r="E290" s="14" t="str">
        <f t="shared" si="4"/>
        <v>SRIII</v>
      </c>
      <c r="F290" s="13" t="s">
        <v>2048</v>
      </c>
      <c r="G290" s="15">
        <v>8012158.6399999997</v>
      </c>
    </row>
    <row r="291" spans="1:7" x14ac:dyDescent="0.35">
      <c r="A291" s="13" t="s">
        <v>1691</v>
      </c>
      <c r="B291" s="13" t="s">
        <v>1690</v>
      </c>
      <c r="C291" s="13" t="s">
        <v>2225</v>
      </c>
      <c r="D291" s="13" t="s">
        <v>1867</v>
      </c>
      <c r="E291" s="14" t="str">
        <f t="shared" si="4"/>
        <v>SRIII</v>
      </c>
      <c r="F291" s="13" t="s">
        <v>2094</v>
      </c>
      <c r="G291" s="15">
        <v>8193375.2000000002</v>
      </c>
    </row>
    <row r="292" spans="1:7" x14ac:dyDescent="0.35">
      <c r="A292" s="13" t="s">
        <v>409</v>
      </c>
      <c r="B292" s="13" t="s">
        <v>408</v>
      </c>
      <c r="C292" s="13" t="s">
        <v>2226</v>
      </c>
      <c r="D292" s="13" t="s">
        <v>2227</v>
      </c>
      <c r="E292" s="14" t="str">
        <f t="shared" si="4"/>
        <v>SRII</v>
      </c>
      <c r="F292" s="13" t="s">
        <v>1869</v>
      </c>
      <c r="G292" s="15">
        <v>6181970.0800000001</v>
      </c>
    </row>
    <row r="293" spans="1:7" x14ac:dyDescent="0.35">
      <c r="A293" s="13" t="s">
        <v>380</v>
      </c>
      <c r="B293" s="13" t="s">
        <v>379</v>
      </c>
      <c r="C293" s="13" t="s">
        <v>2228</v>
      </c>
      <c r="D293" s="13" t="s">
        <v>2227</v>
      </c>
      <c r="E293" s="14" t="str">
        <f t="shared" si="4"/>
        <v>SRII</v>
      </c>
      <c r="F293" s="13" t="s">
        <v>1981</v>
      </c>
      <c r="G293" s="15">
        <v>1200000.02</v>
      </c>
    </row>
    <row r="294" spans="1:7" x14ac:dyDescent="0.35">
      <c r="A294" s="13" t="s">
        <v>712</v>
      </c>
      <c r="B294" s="13" t="s">
        <v>711</v>
      </c>
      <c r="C294" s="13" t="s">
        <v>2229</v>
      </c>
      <c r="D294" s="13" t="s">
        <v>2227</v>
      </c>
      <c r="E294" s="14" t="str">
        <f t="shared" si="4"/>
        <v>SRII</v>
      </c>
      <c r="F294" s="13" t="s">
        <v>1913</v>
      </c>
      <c r="G294" s="15">
        <v>1848306.31</v>
      </c>
    </row>
    <row r="295" spans="1:7" x14ac:dyDescent="0.35">
      <c r="A295" s="13" t="s">
        <v>360</v>
      </c>
      <c r="B295" s="13" t="s">
        <v>359</v>
      </c>
      <c r="C295" s="13" t="s">
        <v>2230</v>
      </c>
      <c r="D295" s="13" t="s">
        <v>2227</v>
      </c>
      <c r="E295" s="14" t="str">
        <f t="shared" si="4"/>
        <v>SRII</v>
      </c>
      <c r="F295" s="13" t="s">
        <v>2231</v>
      </c>
      <c r="G295" s="15">
        <v>599999.73</v>
      </c>
    </row>
    <row r="296" spans="1:7" x14ac:dyDescent="0.35">
      <c r="A296" s="13" t="s">
        <v>642</v>
      </c>
      <c r="B296" s="13" t="s">
        <v>641</v>
      </c>
      <c r="C296" s="13" t="s">
        <v>2232</v>
      </c>
      <c r="D296" s="13" t="s">
        <v>2227</v>
      </c>
      <c r="E296" s="14" t="str">
        <f t="shared" si="4"/>
        <v>SRII</v>
      </c>
      <c r="F296" s="13" t="s">
        <v>1987</v>
      </c>
      <c r="G296" s="15">
        <v>1773924.22</v>
      </c>
    </row>
    <row r="297" spans="1:7" x14ac:dyDescent="0.35">
      <c r="A297" s="13" t="s">
        <v>486</v>
      </c>
      <c r="B297" s="13" t="s">
        <v>485</v>
      </c>
      <c r="C297" s="13" t="s">
        <v>2233</v>
      </c>
      <c r="D297" s="13" t="s">
        <v>2227</v>
      </c>
      <c r="E297" s="14" t="str">
        <f t="shared" si="4"/>
        <v>SRII</v>
      </c>
      <c r="F297" s="13" t="s">
        <v>1983</v>
      </c>
      <c r="G297" s="15">
        <v>1501149.29</v>
      </c>
    </row>
    <row r="298" spans="1:7" x14ac:dyDescent="0.35">
      <c r="A298" s="13" t="s">
        <v>755</v>
      </c>
      <c r="B298" s="13" t="s">
        <v>754</v>
      </c>
      <c r="C298" s="13" t="s">
        <v>2234</v>
      </c>
      <c r="D298" s="13" t="s">
        <v>2227</v>
      </c>
      <c r="E298" s="14" t="str">
        <f t="shared" si="4"/>
        <v>SRII</v>
      </c>
      <c r="F298" s="13" t="s">
        <v>1949</v>
      </c>
      <c r="G298" s="15">
        <v>2487342.2200000002</v>
      </c>
    </row>
    <row r="299" spans="1:7" x14ac:dyDescent="0.35">
      <c r="A299" s="13" t="s">
        <v>583</v>
      </c>
      <c r="B299" s="13" t="s">
        <v>582</v>
      </c>
      <c r="C299" s="13" t="s">
        <v>2235</v>
      </c>
      <c r="D299" s="13" t="s">
        <v>2227</v>
      </c>
      <c r="E299" s="14" t="str">
        <f t="shared" si="4"/>
        <v>SRII</v>
      </c>
      <c r="F299" s="13" t="s">
        <v>1983</v>
      </c>
      <c r="G299" s="15">
        <v>3069217.56</v>
      </c>
    </row>
    <row r="300" spans="1:7" x14ac:dyDescent="0.35">
      <c r="A300" s="13" t="s">
        <v>554</v>
      </c>
      <c r="B300" s="13" t="s">
        <v>553</v>
      </c>
      <c r="C300" s="13" t="s">
        <v>2236</v>
      </c>
      <c r="D300" s="13" t="s">
        <v>2227</v>
      </c>
      <c r="E300" s="14" t="str">
        <f t="shared" si="4"/>
        <v>SRII</v>
      </c>
      <c r="F300" s="13" t="s">
        <v>1911</v>
      </c>
      <c r="G300" s="15">
        <v>1678116.59</v>
      </c>
    </row>
    <row r="301" spans="1:7" x14ac:dyDescent="0.35">
      <c r="A301" s="13" t="s">
        <v>693</v>
      </c>
      <c r="B301" s="13" t="s">
        <v>692</v>
      </c>
      <c r="C301" s="13" t="s">
        <v>2237</v>
      </c>
      <c r="D301" s="13" t="s">
        <v>2227</v>
      </c>
      <c r="E301" s="14" t="str">
        <f t="shared" si="4"/>
        <v>SRII</v>
      </c>
      <c r="F301" s="13" t="s">
        <v>1858</v>
      </c>
      <c r="G301" s="15">
        <v>4295615.03</v>
      </c>
    </row>
    <row r="302" spans="1:7" x14ac:dyDescent="0.35">
      <c r="A302" s="13" t="s">
        <v>888</v>
      </c>
      <c r="B302" s="13" t="s">
        <v>887</v>
      </c>
      <c r="C302" s="13" t="s">
        <v>2238</v>
      </c>
      <c r="D302" s="13" t="s">
        <v>2227</v>
      </c>
      <c r="E302" s="14" t="str">
        <f t="shared" si="4"/>
        <v>SRII</v>
      </c>
      <c r="F302" s="13" t="s">
        <v>1981</v>
      </c>
      <c r="G302" s="15">
        <v>4616602.0199999996</v>
      </c>
    </row>
    <row r="303" spans="1:7" x14ac:dyDescent="0.35">
      <c r="A303" s="13" t="s">
        <v>346</v>
      </c>
      <c r="B303" s="13" t="s">
        <v>345</v>
      </c>
      <c r="C303" s="13" t="s">
        <v>2239</v>
      </c>
      <c r="D303" s="13" t="s">
        <v>2227</v>
      </c>
      <c r="E303" s="14" t="str">
        <f t="shared" si="4"/>
        <v>SRII</v>
      </c>
      <c r="F303" s="13" t="s">
        <v>1877</v>
      </c>
      <c r="G303" s="15">
        <v>1200000</v>
      </c>
    </row>
    <row r="304" spans="1:7" x14ac:dyDescent="0.35">
      <c r="A304" s="13" t="s">
        <v>399</v>
      </c>
      <c r="B304" s="13" t="s">
        <v>398</v>
      </c>
      <c r="C304" s="13" t="s">
        <v>2240</v>
      </c>
      <c r="D304" s="13" t="s">
        <v>2227</v>
      </c>
      <c r="E304" s="14" t="str">
        <f t="shared" si="4"/>
        <v>SRII</v>
      </c>
      <c r="F304" s="13" t="s">
        <v>1907</v>
      </c>
      <c r="G304" s="15">
        <v>3625846.97</v>
      </c>
    </row>
    <row r="305" spans="1:7" x14ac:dyDescent="0.35">
      <c r="A305" s="13" t="s">
        <v>700</v>
      </c>
      <c r="B305" s="13" t="s">
        <v>699</v>
      </c>
      <c r="C305" s="13" t="s">
        <v>2241</v>
      </c>
      <c r="D305" s="13" t="s">
        <v>2227</v>
      </c>
      <c r="E305" s="14" t="str">
        <f t="shared" si="4"/>
        <v>SRII</v>
      </c>
      <c r="F305" s="13" t="s">
        <v>1909</v>
      </c>
      <c r="G305" s="15">
        <v>1244375.02</v>
      </c>
    </row>
    <row r="306" spans="1:7" x14ac:dyDescent="0.35">
      <c r="A306" s="13" t="s">
        <v>384</v>
      </c>
      <c r="B306" s="13" t="s">
        <v>383</v>
      </c>
      <c r="C306" s="13" t="s">
        <v>2242</v>
      </c>
      <c r="D306" s="13" t="s">
        <v>2227</v>
      </c>
      <c r="E306" s="14" t="str">
        <f t="shared" si="4"/>
        <v>SRII</v>
      </c>
      <c r="F306" s="13" t="s">
        <v>1871</v>
      </c>
      <c r="G306" s="15">
        <v>899999.94</v>
      </c>
    </row>
    <row r="307" spans="1:7" x14ac:dyDescent="0.35">
      <c r="A307" s="13" t="s">
        <v>709</v>
      </c>
      <c r="B307" s="13" t="s">
        <v>708</v>
      </c>
      <c r="C307" s="13" t="s">
        <v>2243</v>
      </c>
      <c r="D307" s="13" t="s">
        <v>2227</v>
      </c>
      <c r="E307" s="14" t="str">
        <f t="shared" si="4"/>
        <v>SRII</v>
      </c>
      <c r="F307" s="13" t="s">
        <v>1972</v>
      </c>
      <c r="G307" s="15">
        <v>1679219.55</v>
      </c>
    </row>
    <row r="308" spans="1:7" x14ac:dyDescent="0.35">
      <c r="A308" s="13" t="s">
        <v>272</v>
      </c>
      <c r="B308" s="13" t="s">
        <v>271</v>
      </c>
      <c r="C308" s="13" t="s">
        <v>2244</v>
      </c>
      <c r="D308" s="13" t="s">
        <v>2227</v>
      </c>
      <c r="E308" s="14" t="str">
        <f t="shared" si="4"/>
        <v>SRII</v>
      </c>
      <c r="F308" s="13" t="s">
        <v>2231</v>
      </c>
      <c r="G308" s="15">
        <v>800000.27</v>
      </c>
    </row>
    <row r="309" spans="1:7" x14ac:dyDescent="0.35">
      <c r="A309" s="13" t="s">
        <v>282</v>
      </c>
      <c r="B309" s="13" t="s">
        <v>281</v>
      </c>
      <c r="C309" s="13" t="s">
        <v>2245</v>
      </c>
      <c r="D309" s="13" t="s">
        <v>2227</v>
      </c>
      <c r="E309" s="14" t="str">
        <f t="shared" si="4"/>
        <v>SRII</v>
      </c>
      <c r="F309" s="13" t="s">
        <v>2037</v>
      </c>
      <c r="G309" s="15">
        <v>1200000.48</v>
      </c>
    </row>
    <row r="310" spans="1:7" x14ac:dyDescent="0.35">
      <c r="A310" s="13" t="s">
        <v>611</v>
      </c>
      <c r="B310" s="13" t="s">
        <v>610</v>
      </c>
      <c r="C310" s="13" t="s">
        <v>2246</v>
      </c>
      <c r="D310" s="13" t="s">
        <v>2227</v>
      </c>
      <c r="E310" s="14" t="str">
        <f t="shared" si="4"/>
        <v>SRII</v>
      </c>
      <c r="F310" s="13" t="s">
        <v>1952</v>
      </c>
      <c r="G310" s="15">
        <v>3608295.98</v>
      </c>
    </row>
    <row r="311" spans="1:7" x14ac:dyDescent="0.35">
      <c r="A311" s="13" t="s">
        <v>621</v>
      </c>
      <c r="B311" s="13" t="s">
        <v>620</v>
      </c>
      <c r="C311" s="13" t="s">
        <v>2247</v>
      </c>
      <c r="D311" s="13" t="s">
        <v>2227</v>
      </c>
      <c r="E311" s="14" t="str">
        <f t="shared" si="4"/>
        <v>SRII</v>
      </c>
      <c r="F311" s="13" t="s">
        <v>1873</v>
      </c>
      <c r="G311" s="15">
        <v>1613170.8</v>
      </c>
    </row>
    <row r="312" spans="1:7" x14ac:dyDescent="0.35">
      <c r="A312" s="13" t="s">
        <v>630</v>
      </c>
      <c r="B312" s="13" t="s">
        <v>629</v>
      </c>
      <c r="C312" s="13" t="s">
        <v>2248</v>
      </c>
      <c r="D312" s="13" t="s">
        <v>2227</v>
      </c>
      <c r="E312" s="14" t="str">
        <f t="shared" si="4"/>
        <v>SRII</v>
      </c>
      <c r="F312" s="13" t="s">
        <v>1975</v>
      </c>
      <c r="G312" s="15">
        <v>1860945.56</v>
      </c>
    </row>
    <row r="313" spans="1:7" x14ac:dyDescent="0.35">
      <c r="A313" s="13" t="s">
        <v>985</v>
      </c>
      <c r="B313" s="13" t="s">
        <v>984</v>
      </c>
      <c r="C313" s="13" t="s">
        <v>2249</v>
      </c>
      <c r="D313" s="13" t="s">
        <v>2227</v>
      </c>
      <c r="E313" s="14" t="str">
        <f t="shared" si="4"/>
        <v>SRII</v>
      </c>
      <c r="F313" s="13" t="s">
        <v>1875</v>
      </c>
      <c r="G313" s="15">
        <v>1200000</v>
      </c>
    </row>
    <row r="314" spans="1:7" x14ac:dyDescent="0.35">
      <c r="A314" s="13" t="s">
        <v>770</v>
      </c>
      <c r="B314" s="13" t="s">
        <v>769</v>
      </c>
      <c r="C314" s="13" t="s">
        <v>2250</v>
      </c>
      <c r="D314" s="13" t="s">
        <v>2227</v>
      </c>
      <c r="E314" s="14" t="str">
        <f t="shared" si="4"/>
        <v>SRII</v>
      </c>
      <c r="F314" s="13" t="s">
        <v>1888</v>
      </c>
      <c r="G314" s="15">
        <v>2931994.26</v>
      </c>
    </row>
    <row r="315" spans="1:7" x14ac:dyDescent="0.35">
      <c r="A315" s="13" t="s">
        <v>574</v>
      </c>
      <c r="B315" s="13" t="s">
        <v>573</v>
      </c>
      <c r="C315" s="13" t="s">
        <v>2251</v>
      </c>
      <c r="D315" s="13" t="s">
        <v>2227</v>
      </c>
      <c r="E315" s="14" t="str">
        <f t="shared" si="4"/>
        <v>SRII</v>
      </c>
      <c r="F315" s="13" t="s">
        <v>1949</v>
      </c>
      <c r="G315" s="15">
        <v>1912483.95</v>
      </c>
    </row>
    <row r="316" spans="1:7" x14ac:dyDescent="0.35">
      <c r="A316" s="13" t="s">
        <v>138</v>
      </c>
      <c r="B316" s="13" t="s">
        <v>137</v>
      </c>
      <c r="C316" s="13" t="s">
        <v>2252</v>
      </c>
      <c r="D316" s="13" t="s">
        <v>2227</v>
      </c>
      <c r="E316" s="14" t="str">
        <f t="shared" si="4"/>
        <v>SRII</v>
      </c>
      <c r="F316" s="13" t="s">
        <v>1877</v>
      </c>
      <c r="G316" s="15">
        <v>4056100.32</v>
      </c>
    </row>
    <row r="317" spans="1:7" x14ac:dyDescent="0.35">
      <c r="A317" s="13" t="s">
        <v>727</v>
      </c>
      <c r="B317" s="13" t="s">
        <v>726</v>
      </c>
      <c r="C317" s="13" t="s">
        <v>2253</v>
      </c>
      <c r="D317" s="13" t="s">
        <v>2227</v>
      </c>
      <c r="E317" s="14" t="str">
        <f t="shared" si="4"/>
        <v>SRII</v>
      </c>
      <c r="F317" s="13" t="s">
        <v>1985</v>
      </c>
      <c r="G317" s="15">
        <v>3171886.22</v>
      </c>
    </row>
    <row r="318" spans="1:7" x14ac:dyDescent="0.35">
      <c r="A318" s="13" t="s">
        <v>663</v>
      </c>
      <c r="B318" s="13" t="s">
        <v>662</v>
      </c>
      <c r="C318" s="13" t="s">
        <v>2254</v>
      </c>
      <c r="D318" s="13" t="s">
        <v>2227</v>
      </c>
      <c r="E318" s="14" t="str">
        <f t="shared" si="4"/>
        <v>SRII</v>
      </c>
      <c r="F318" s="13" t="s">
        <v>2094</v>
      </c>
      <c r="G318" s="15">
        <v>3376965.62</v>
      </c>
    </row>
    <row r="319" spans="1:7" x14ac:dyDescent="0.35">
      <c r="A319" s="13" t="s">
        <v>864</v>
      </c>
      <c r="B319" s="13" t="s">
        <v>863</v>
      </c>
      <c r="C319" s="13" t="s">
        <v>2255</v>
      </c>
      <c r="D319" s="13" t="s">
        <v>2227</v>
      </c>
      <c r="E319" s="14" t="str">
        <f t="shared" si="4"/>
        <v>SRII</v>
      </c>
      <c r="F319" s="13" t="s">
        <v>1936</v>
      </c>
      <c r="G319" s="15">
        <v>2538704.06</v>
      </c>
    </row>
    <row r="320" spans="1:7" x14ac:dyDescent="0.35">
      <c r="A320" s="13" t="s">
        <v>489</v>
      </c>
      <c r="B320" s="13" t="s">
        <v>488</v>
      </c>
      <c r="C320" s="13" t="s">
        <v>2256</v>
      </c>
      <c r="D320" s="13" t="s">
        <v>2227</v>
      </c>
      <c r="E320" s="14" t="str">
        <f t="shared" si="4"/>
        <v>SRII</v>
      </c>
      <c r="F320" s="13" t="s">
        <v>1886</v>
      </c>
      <c r="G320" s="15">
        <v>1820270.47</v>
      </c>
    </row>
    <row r="321" spans="1:7" x14ac:dyDescent="0.35">
      <c r="A321" s="13" t="s">
        <v>2257</v>
      </c>
      <c r="B321" s="13" t="s">
        <v>2258</v>
      </c>
      <c r="C321" s="13" t="s">
        <v>2259</v>
      </c>
      <c r="D321" s="13" t="s">
        <v>2227</v>
      </c>
      <c r="E321" s="14" t="str">
        <f t="shared" si="4"/>
        <v>SRII</v>
      </c>
      <c r="F321" s="13" t="s">
        <v>1830</v>
      </c>
      <c r="G321" s="15">
        <v>0</v>
      </c>
    </row>
    <row r="322" spans="1:7" x14ac:dyDescent="0.35">
      <c r="A322" s="13" t="s">
        <v>660</v>
      </c>
      <c r="B322" s="13" t="s">
        <v>659</v>
      </c>
      <c r="C322" s="13" t="s">
        <v>2260</v>
      </c>
      <c r="D322" s="13" t="s">
        <v>2227</v>
      </c>
      <c r="E322" s="14" t="str">
        <f t="shared" ref="E322:E385" si="5">IF(D322="60243366","SRI",IF(D322="40200223","SRII",IF(D322="60408345","SRIII",IF(D322="60401001","SRIV",IF(D322="60040101","IS",IF(D322="60141122","IS",IF(D322="60041101","IS",IF(D322="60042101","IS",IF(D322="81401498","IS",IF(D322="61028896","RIG",IF(D322="61028897","RIG",IF(D322="61028898","RIG",IF(D322="60401015","RIG",IF(D322="10698014","RIG IS",0))))))))))))))</f>
        <v>SRII</v>
      </c>
      <c r="F322" s="13" t="s">
        <v>1826</v>
      </c>
      <c r="G322" s="15">
        <v>3935436.52</v>
      </c>
    </row>
    <row r="323" spans="1:7" x14ac:dyDescent="0.35">
      <c r="A323" s="13" t="s">
        <v>761</v>
      </c>
      <c r="B323" s="13" t="s">
        <v>760</v>
      </c>
      <c r="C323" s="13" t="s">
        <v>2261</v>
      </c>
      <c r="D323" s="13" t="s">
        <v>2227</v>
      </c>
      <c r="E323" s="14" t="str">
        <f t="shared" si="5"/>
        <v>SRII</v>
      </c>
      <c r="F323" s="13" t="s">
        <v>1975</v>
      </c>
      <c r="G323" s="15">
        <v>3862091.46</v>
      </c>
    </row>
    <row r="324" spans="1:7" x14ac:dyDescent="0.35">
      <c r="A324" s="13" t="s">
        <v>703</v>
      </c>
      <c r="B324" s="13" t="s">
        <v>702</v>
      </c>
      <c r="C324" s="13" t="s">
        <v>2262</v>
      </c>
      <c r="D324" s="13" t="s">
        <v>2227</v>
      </c>
      <c r="E324" s="14" t="str">
        <f t="shared" si="5"/>
        <v>SRII</v>
      </c>
      <c r="F324" s="13" t="s">
        <v>1854</v>
      </c>
      <c r="G324" s="15">
        <v>2796938.5</v>
      </c>
    </row>
    <row r="325" spans="1:7" x14ac:dyDescent="0.35">
      <c r="A325" s="13" t="s">
        <v>2263</v>
      </c>
      <c r="B325" s="13" t="s">
        <v>2264</v>
      </c>
      <c r="C325" s="13" t="s">
        <v>2265</v>
      </c>
      <c r="D325" s="13" t="s">
        <v>2227</v>
      </c>
      <c r="E325" s="14" t="str">
        <f t="shared" si="5"/>
        <v>SRII</v>
      </c>
      <c r="F325" s="13" t="s">
        <v>1995</v>
      </c>
      <c r="G325" s="15">
        <v>0</v>
      </c>
    </row>
    <row r="326" spans="1:7" x14ac:dyDescent="0.35">
      <c r="A326" s="13" t="s">
        <v>2266</v>
      </c>
      <c r="B326" s="13" t="s">
        <v>2267</v>
      </c>
      <c r="C326" s="13" t="s">
        <v>2268</v>
      </c>
      <c r="D326" s="13" t="s">
        <v>2227</v>
      </c>
      <c r="E326" s="14" t="str">
        <f t="shared" si="5"/>
        <v>SRII</v>
      </c>
      <c r="F326" s="13" t="s">
        <v>1989</v>
      </c>
      <c r="G326" s="15">
        <v>0</v>
      </c>
    </row>
    <row r="327" spans="1:7" x14ac:dyDescent="0.35">
      <c r="A327" s="13" t="s">
        <v>651</v>
      </c>
      <c r="B327" s="13" t="s">
        <v>650</v>
      </c>
      <c r="C327" s="13" t="s">
        <v>2269</v>
      </c>
      <c r="D327" s="13" t="s">
        <v>2227</v>
      </c>
      <c r="E327" s="14" t="str">
        <f t="shared" si="5"/>
        <v>SRII</v>
      </c>
      <c r="F327" s="13" t="s">
        <v>2040</v>
      </c>
      <c r="G327" s="15">
        <v>3807394.17</v>
      </c>
    </row>
    <row r="328" spans="1:7" x14ac:dyDescent="0.35">
      <c r="A328" s="13" t="s">
        <v>431</v>
      </c>
      <c r="B328" s="13" t="s">
        <v>430</v>
      </c>
      <c r="C328" s="13" t="s">
        <v>2270</v>
      </c>
      <c r="D328" s="13" t="s">
        <v>2227</v>
      </c>
      <c r="E328" s="14" t="str">
        <f t="shared" si="5"/>
        <v>SRII</v>
      </c>
      <c r="F328" s="13" t="s">
        <v>1989</v>
      </c>
      <c r="G328" s="15">
        <v>1677309.92</v>
      </c>
    </row>
    <row r="329" spans="1:7" x14ac:dyDescent="0.35">
      <c r="A329" s="13" t="s">
        <v>873</v>
      </c>
      <c r="B329" s="13" t="s">
        <v>872</v>
      </c>
      <c r="C329" s="13" t="s">
        <v>2271</v>
      </c>
      <c r="D329" s="13" t="s">
        <v>2227</v>
      </c>
      <c r="E329" s="14" t="str">
        <f t="shared" si="5"/>
        <v>SRII</v>
      </c>
      <c r="F329" s="13" t="s">
        <v>1981</v>
      </c>
      <c r="G329" s="15">
        <v>940705.46</v>
      </c>
    </row>
    <row r="330" spans="1:7" x14ac:dyDescent="0.35">
      <c r="A330" s="13" t="s">
        <v>979</v>
      </c>
      <c r="B330" s="13" t="s">
        <v>978</v>
      </c>
      <c r="C330" s="13" t="s">
        <v>2272</v>
      </c>
      <c r="D330" s="13" t="s">
        <v>2227</v>
      </c>
      <c r="E330" s="14" t="str">
        <f t="shared" si="5"/>
        <v>SRII</v>
      </c>
      <c r="F330" s="13" t="s">
        <v>1972</v>
      </c>
      <c r="G330" s="15">
        <v>1520098.97</v>
      </c>
    </row>
    <row r="331" spans="1:7" x14ac:dyDescent="0.35">
      <c r="A331" s="13" t="s">
        <v>2273</v>
      </c>
      <c r="B331" s="13" t="s">
        <v>2274</v>
      </c>
      <c r="C331" s="13" t="s">
        <v>2275</v>
      </c>
      <c r="D331" s="13" t="s">
        <v>2227</v>
      </c>
      <c r="E331" s="14" t="str">
        <f t="shared" si="5"/>
        <v>SRII</v>
      </c>
      <c r="F331" s="13" t="s">
        <v>1877</v>
      </c>
      <c r="G331" s="15">
        <v>0</v>
      </c>
    </row>
    <row r="332" spans="1:7" x14ac:dyDescent="0.35">
      <c r="A332" s="13" t="s">
        <v>627</v>
      </c>
      <c r="B332" s="13" t="s">
        <v>626</v>
      </c>
      <c r="C332" s="13" t="s">
        <v>2276</v>
      </c>
      <c r="D332" s="13" t="s">
        <v>2227</v>
      </c>
      <c r="E332" s="14" t="str">
        <f t="shared" si="5"/>
        <v>SRII</v>
      </c>
      <c r="F332" s="13" t="s">
        <v>1881</v>
      </c>
      <c r="G332" s="15">
        <v>820776.2</v>
      </c>
    </row>
    <row r="333" spans="1:7" x14ac:dyDescent="0.35">
      <c r="A333" s="13" t="s">
        <v>946</v>
      </c>
      <c r="B333" s="13" t="s">
        <v>945</v>
      </c>
      <c r="C333" s="13" t="s">
        <v>2277</v>
      </c>
      <c r="D333" s="13" t="s">
        <v>2227</v>
      </c>
      <c r="E333" s="14" t="str">
        <f t="shared" si="5"/>
        <v>SRII</v>
      </c>
      <c r="F333" s="13" t="s">
        <v>1884</v>
      </c>
      <c r="G333" s="15">
        <v>1200000</v>
      </c>
    </row>
    <row r="334" spans="1:7" x14ac:dyDescent="0.35">
      <c r="A334" s="13" t="s">
        <v>645</v>
      </c>
      <c r="B334" s="13" t="s">
        <v>644</v>
      </c>
      <c r="C334" s="13" t="s">
        <v>2278</v>
      </c>
      <c r="D334" s="13" t="s">
        <v>2227</v>
      </c>
      <c r="E334" s="14" t="str">
        <f t="shared" si="5"/>
        <v>SRII</v>
      </c>
      <c r="F334" s="13" t="s">
        <v>2046</v>
      </c>
      <c r="G334" s="15">
        <v>4263394</v>
      </c>
    </row>
    <row r="335" spans="1:7" x14ac:dyDescent="0.35">
      <c r="A335" s="13" t="s">
        <v>363</v>
      </c>
      <c r="B335" s="13" t="s">
        <v>362</v>
      </c>
      <c r="C335" s="13" t="s">
        <v>2279</v>
      </c>
      <c r="D335" s="13" t="s">
        <v>2227</v>
      </c>
      <c r="E335" s="14" t="str">
        <f t="shared" si="5"/>
        <v>SRII</v>
      </c>
      <c r="F335" s="13" t="s">
        <v>2280</v>
      </c>
      <c r="G335" s="15">
        <v>960000.12</v>
      </c>
    </row>
    <row r="336" spans="1:7" x14ac:dyDescent="0.35">
      <c r="A336" s="13" t="s">
        <v>285</v>
      </c>
      <c r="B336" s="13" t="s">
        <v>284</v>
      </c>
      <c r="C336" s="13" t="s">
        <v>2281</v>
      </c>
      <c r="D336" s="13" t="s">
        <v>2227</v>
      </c>
      <c r="E336" s="14" t="str">
        <f t="shared" si="5"/>
        <v>SRII</v>
      </c>
      <c r="F336" s="13" t="s">
        <v>2191</v>
      </c>
      <c r="G336" s="15">
        <v>725000.17</v>
      </c>
    </row>
    <row r="337" spans="1:7" x14ac:dyDescent="0.35">
      <c r="A337" s="13" t="s">
        <v>815</v>
      </c>
      <c r="B337" s="13" t="s">
        <v>814</v>
      </c>
      <c r="C337" s="13" t="s">
        <v>2282</v>
      </c>
      <c r="D337" s="13" t="s">
        <v>2227</v>
      </c>
      <c r="E337" s="14" t="str">
        <f t="shared" si="5"/>
        <v>SRII</v>
      </c>
      <c r="F337" s="13" t="s">
        <v>2280</v>
      </c>
      <c r="G337" s="15">
        <v>1349999.7</v>
      </c>
    </row>
    <row r="338" spans="1:7" x14ac:dyDescent="0.35">
      <c r="A338" s="13" t="s">
        <v>742</v>
      </c>
      <c r="B338" s="13" t="s">
        <v>741</v>
      </c>
      <c r="C338" s="13" t="s">
        <v>2283</v>
      </c>
      <c r="D338" s="13" t="s">
        <v>2227</v>
      </c>
      <c r="E338" s="14" t="str">
        <f t="shared" si="5"/>
        <v>SRII</v>
      </c>
      <c r="F338" s="13" t="s">
        <v>1902</v>
      </c>
      <c r="G338" s="15">
        <v>3288901.3</v>
      </c>
    </row>
    <row r="339" spans="1:7" x14ac:dyDescent="0.35">
      <c r="A339" s="13" t="s">
        <v>684</v>
      </c>
      <c r="B339" s="13" t="s">
        <v>683</v>
      </c>
      <c r="C339" s="13" t="s">
        <v>2284</v>
      </c>
      <c r="D339" s="13" t="s">
        <v>2227</v>
      </c>
      <c r="E339" s="14" t="str">
        <f t="shared" si="5"/>
        <v>SRII</v>
      </c>
      <c r="F339" s="13" t="s">
        <v>2285</v>
      </c>
      <c r="G339" s="15">
        <v>2199700.16</v>
      </c>
    </row>
    <row r="340" spans="1:7" x14ac:dyDescent="0.35">
      <c r="A340" s="13" t="s">
        <v>915</v>
      </c>
      <c r="B340" s="13" t="s">
        <v>914</v>
      </c>
      <c r="C340" s="13" t="s">
        <v>2286</v>
      </c>
      <c r="D340" s="13" t="s">
        <v>2227</v>
      </c>
      <c r="E340" s="14" t="str">
        <f t="shared" si="5"/>
        <v>SRII</v>
      </c>
      <c r="F340" s="13" t="s">
        <v>2037</v>
      </c>
      <c r="G340" s="15">
        <v>2810227.19</v>
      </c>
    </row>
    <row r="341" spans="1:7" x14ac:dyDescent="0.35">
      <c r="A341" s="13" t="s">
        <v>492</v>
      </c>
      <c r="B341" s="13" t="s">
        <v>491</v>
      </c>
      <c r="C341" s="13" t="s">
        <v>2287</v>
      </c>
      <c r="D341" s="13" t="s">
        <v>2227</v>
      </c>
      <c r="E341" s="14" t="str">
        <f t="shared" si="5"/>
        <v>SRII</v>
      </c>
      <c r="F341" s="13" t="s">
        <v>1985</v>
      </c>
      <c r="G341" s="15">
        <v>4471902.43</v>
      </c>
    </row>
    <row r="342" spans="1:7" x14ac:dyDescent="0.35">
      <c r="A342" s="13" t="s">
        <v>421</v>
      </c>
      <c r="B342" s="13" t="s">
        <v>420</v>
      </c>
      <c r="C342" s="13" t="s">
        <v>2288</v>
      </c>
      <c r="D342" s="13" t="s">
        <v>2227</v>
      </c>
      <c r="E342" s="14" t="str">
        <f t="shared" si="5"/>
        <v>SRII</v>
      </c>
      <c r="F342" s="13" t="s">
        <v>2046</v>
      </c>
      <c r="G342" s="15">
        <v>1200000</v>
      </c>
    </row>
    <row r="343" spans="1:7" x14ac:dyDescent="0.35">
      <c r="A343" s="13" t="s">
        <v>343</v>
      </c>
      <c r="B343" s="13" t="s">
        <v>342</v>
      </c>
      <c r="C343" s="13" t="s">
        <v>2289</v>
      </c>
      <c r="D343" s="13" t="s">
        <v>2227</v>
      </c>
      <c r="E343" s="14" t="str">
        <f t="shared" si="5"/>
        <v>SRII</v>
      </c>
      <c r="F343" s="13" t="s">
        <v>2090</v>
      </c>
      <c r="G343" s="15">
        <v>579653.31000000006</v>
      </c>
    </row>
    <row r="344" spans="1:7" x14ac:dyDescent="0.35">
      <c r="A344" s="13" t="s">
        <v>849</v>
      </c>
      <c r="B344" s="13" t="s">
        <v>848</v>
      </c>
      <c r="C344" s="13" t="s">
        <v>2290</v>
      </c>
      <c r="D344" s="13" t="s">
        <v>2227</v>
      </c>
      <c r="E344" s="14" t="str">
        <f t="shared" si="5"/>
        <v>SRII</v>
      </c>
      <c r="F344" s="13" t="s">
        <v>1957</v>
      </c>
      <c r="G344" s="15">
        <v>4874650.63</v>
      </c>
    </row>
    <row r="345" spans="1:7" x14ac:dyDescent="0.35">
      <c r="A345" s="13" t="s">
        <v>779</v>
      </c>
      <c r="B345" s="13" t="s">
        <v>778</v>
      </c>
      <c r="C345" s="13" t="s">
        <v>2291</v>
      </c>
      <c r="D345" s="13" t="s">
        <v>2227</v>
      </c>
      <c r="E345" s="14" t="str">
        <f t="shared" si="5"/>
        <v>SRII</v>
      </c>
      <c r="F345" s="13" t="s">
        <v>2292</v>
      </c>
      <c r="G345" s="15">
        <v>2565940.79</v>
      </c>
    </row>
    <row r="346" spans="1:7" x14ac:dyDescent="0.35">
      <c r="A346" s="13" t="s">
        <v>967</v>
      </c>
      <c r="B346" s="13" t="s">
        <v>966</v>
      </c>
      <c r="C346" s="13" t="s">
        <v>2293</v>
      </c>
      <c r="D346" s="13" t="s">
        <v>2227</v>
      </c>
      <c r="E346" s="14" t="str">
        <f t="shared" si="5"/>
        <v>SRII</v>
      </c>
      <c r="F346" s="13" t="s">
        <v>1886</v>
      </c>
      <c r="G346" s="15">
        <v>1200000</v>
      </c>
    </row>
    <row r="347" spans="1:7" x14ac:dyDescent="0.35">
      <c r="A347" s="13" t="s">
        <v>991</v>
      </c>
      <c r="B347" s="13" t="s">
        <v>990</v>
      </c>
      <c r="C347" s="13" t="s">
        <v>2294</v>
      </c>
      <c r="D347" s="13" t="s">
        <v>2227</v>
      </c>
      <c r="E347" s="14" t="str">
        <f t="shared" si="5"/>
        <v>SRII</v>
      </c>
      <c r="F347" s="13" t="s">
        <v>1967</v>
      </c>
      <c r="G347" s="15">
        <v>1200000</v>
      </c>
    </row>
    <row r="348" spans="1:7" x14ac:dyDescent="0.35">
      <c r="A348" s="13" t="s">
        <v>818</v>
      </c>
      <c r="B348" s="13" t="s">
        <v>817</v>
      </c>
      <c r="C348" s="13" t="s">
        <v>2295</v>
      </c>
      <c r="D348" s="13" t="s">
        <v>2227</v>
      </c>
      <c r="E348" s="14" t="str">
        <f t="shared" si="5"/>
        <v>SRII</v>
      </c>
      <c r="F348" s="13" t="s">
        <v>1936</v>
      </c>
      <c r="G348" s="15">
        <v>733547.41</v>
      </c>
    </row>
    <row r="349" spans="1:7" x14ac:dyDescent="0.35">
      <c r="A349" s="13" t="s">
        <v>894</v>
      </c>
      <c r="B349" s="13" t="s">
        <v>893</v>
      </c>
      <c r="C349" s="13" t="s">
        <v>2296</v>
      </c>
      <c r="D349" s="13" t="s">
        <v>2227</v>
      </c>
      <c r="E349" s="14" t="str">
        <f t="shared" si="5"/>
        <v>SRII</v>
      </c>
      <c r="F349" s="13" t="s">
        <v>1871</v>
      </c>
      <c r="G349" s="15">
        <v>2718148.64</v>
      </c>
    </row>
    <row r="350" spans="1:7" x14ac:dyDescent="0.35">
      <c r="A350" s="13" t="s">
        <v>317</v>
      </c>
      <c r="B350" s="13" t="s">
        <v>316</v>
      </c>
      <c r="C350" s="13" t="s">
        <v>2297</v>
      </c>
      <c r="D350" s="13" t="s">
        <v>2227</v>
      </c>
      <c r="E350" s="14" t="str">
        <f t="shared" si="5"/>
        <v>SRII</v>
      </c>
      <c r="F350" s="13" t="s">
        <v>2048</v>
      </c>
      <c r="G350" s="15">
        <v>1200000</v>
      </c>
    </row>
    <row r="351" spans="1:7" x14ac:dyDescent="0.35">
      <c r="A351" s="13" t="s">
        <v>608</v>
      </c>
      <c r="B351" s="13" t="s">
        <v>607</v>
      </c>
      <c r="C351" s="13" t="s">
        <v>2298</v>
      </c>
      <c r="D351" s="13" t="s">
        <v>2227</v>
      </c>
      <c r="E351" s="14" t="str">
        <f t="shared" si="5"/>
        <v>SRII</v>
      </c>
      <c r="F351" s="13" t="s">
        <v>1975</v>
      </c>
      <c r="G351" s="15">
        <v>2316809.48</v>
      </c>
    </row>
    <row r="352" spans="1:7" x14ac:dyDescent="0.35">
      <c r="A352" s="13" t="s">
        <v>2299</v>
      </c>
      <c r="B352" s="13" t="s">
        <v>2300</v>
      </c>
      <c r="C352" s="13" t="s">
        <v>2301</v>
      </c>
      <c r="D352" s="13" t="s">
        <v>2227</v>
      </c>
      <c r="E352" s="14" t="str">
        <f t="shared" si="5"/>
        <v>SRII</v>
      </c>
      <c r="F352" s="13" t="s">
        <v>1915</v>
      </c>
      <c r="G352" s="15">
        <v>600000</v>
      </c>
    </row>
    <row r="353" spans="1:7" x14ac:dyDescent="0.35">
      <c r="A353" s="13" t="s">
        <v>542</v>
      </c>
      <c r="B353" s="13" t="s">
        <v>541</v>
      </c>
      <c r="C353" s="13" t="s">
        <v>2302</v>
      </c>
      <c r="D353" s="13" t="s">
        <v>2227</v>
      </c>
      <c r="E353" s="14" t="str">
        <f t="shared" si="5"/>
        <v>SRII</v>
      </c>
      <c r="F353" s="13" t="s">
        <v>2231</v>
      </c>
      <c r="G353" s="15">
        <v>3363290.56</v>
      </c>
    </row>
    <row r="354" spans="1:7" x14ac:dyDescent="0.35">
      <c r="A354" s="13" t="s">
        <v>145</v>
      </c>
      <c r="B354" s="13" t="s">
        <v>144</v>
      </c>
      <c r="C354" s="13" t="s">
        <v>2303</v>
      </c>
      <c r="D354" s="13" t="s">
        <v>2227</v>
      </c>
      <c r="E354" s="14" t="str">
        <f t="shared" si="5"/>
        <v>SRII</v>
      </c>
      <c r="F354" s="13" t="s">
        <v>1846</v>
      </c>
      <c r="G354" s="15">
        <v>1492698.31</v>
      </c>
    </row>
    <row r="355" spans="1:7" x14ac:dyDescent="0.35">
      <c r="A355" s="13" t="s">
        <v>821</v>
      </c>
      <c r="B355" s="13" t="s">
        <v>820</v>
      </c>
      <c r="C355" s="13" t="s">
        <v>2304</v>
      </c>
      <c r="D355" s="13" t="s">
        <v>2227</v>
      </c>
      <c r="E355" s="14" t="str">
        <f t="shared" si="5"/>
        <v>SRII</v>
      </c>
      <c r="F355" s="13" t="s">
        <v>1957</v>
      </c>
      <c r="G355" s="15">
        <v>4828067.72</v>
      </c>
    </row>
    <row r="356" spans="1:7" x14ac:dyDescent="0.35">
      <c r="A356" s="13" t="s">
        <v>812</v>
      </c>
      <c r="B356" s="13" t="s">
        <v>811</v>
      </c>
      <c r="C356" s="13" t="s">
        <v>2305</v>
      </c>
      <c r="D356" s="13" t="s">
        <v>2227</v>
      </c>
      <c r="E356" s="14" t="str">
        <f t="shared" si="5"/>
        <v>SRII</v>
      </c>
      <c r="F356" s="13" t="s">
        <v>1981</v>
      </c>
      <c r="G356" s="15">
        <v>1017616.57</v>
      </c>
    </row>
    <row r="357" spans="1:7" x14ac:dyDescent="0.35">
      <c r="A357" s="13" t="s">
        <v>614</v>
      </c>
      <c r="B357" s="13" t="s">
        <v>613</v>
      </c>
      <c r="C357" s="13" t="s">
        <v>2306</v>
      </c>
      <c r="D357" s="13" t="s">
        <v>2227</v>
      </c>
      <c r="E357" s="14" t="str">
        <f t="shared" si="5"/>
        <v>SRII</v>
      </c>
      <c r="F357" s="13" t="s">
        <v>1917</v>
      </c>
      <c r="G357" s="15">
        <v>2009399.95</v>
      </c>
    </row>
    <row r="358" spans="1:7" x14ac:dyDescent="0.35">
      <c r="A358" s="13" t="s">
        <v>666</v>
      </c>
      <c r="B358" s="13" t="s">
        <v>665</v>
      </c>
      <c r="C358" s="13" t="s">
        <v>2307</v>
      </c>
      <c r="D358" s="13" t="s">
        <v>2227</v>
      </c>
      <c r="E358" s="14" t="str">
        <f t="shared" si="5"/>
        <v>SRII</v>
      </c>
      <c r="F358" s="13" t="s">
        <v>1873</v>
      </c>
      <c r="G358" s="15">
        <v>3792435.26</v>
      </c>
    </row>
    <row r="359" spans="1:7" x14ac:dyDescent="0.35">
      <c r="A359" s="13" t="s">
        <v>521</v>
      </c>
      <c r="B359" s="13" t="s">
        <v>520</v>
      </c>
      <c r="C359" s="13" t="s">
        <v>2308</v>
      </c>
      <c r="D359" s="13" t="s">
        <v>2227</v>
      </c>
      <c r="E359" s="14" t="str">
        <f t="shared" si="5"/>
        <v>SRII</v>
      </c>
      <c r="F359" s="13" t="s">
        <v>1967</v>
      </c>
      <c r="G359" s="15">
        <v>4383791.93</v>
      </c>
    </row>
    <row r="360" spans="1:7" x14ac:dyDescent="0.35">
      <c r="A360" s="13" t="s">
        <v>706</v>
      </c>
      <c r="B360" s="13" t="s">
        <v>705</v>
      </c>
      <c r="C360" s="13" t="s">
        <v>2309</v>
      </c>
      <c r="D360" s="13" t="s">
        <v>2227</v>
      </c>
      <c r="E360" s="14" t="str">
        <f t="shared" si="5"/>
        <v>SRII</v>
      </c>
      <c r="F360" s="13" t="s">
        <v>1873</v>
      </c>
      <c r="G360" s="15">
        <v>3991988.57</v>
      </c>
    </row>
    <row r="361" spans="1:7" x14ac:dyDescent="0.35">
      <c r="A361" s="13" t="s">
        <v>536</v>
      </c>
      <c r="B361" s="13" t="s">
        <v>535</v>
      </c>
      <c r="C361" s="13" t="s">
        <v>2310</v>
      </c>
      <c r="D361" s="13" t="s">
        <v>2227</v>
      </c>
      <c r="E361" s="14" t="str">
        <f t="shared" si="5"/>
        <v>SRII</v>
      </c>
      <c r="F361" s="13" t="s">
        <v>2012</v>
      </c>
      <c r="G361" s="15">
        <v>1719923.83</v>
      </c>
    </row>
    <row r="362" spans="1:7" x14ac:dyDescent="0.35">
      <c r="A362" s="13" t="s">
        <v>927</v>
      </c>
      <c r="B362" s="13" t="s">
        <v>926</v>
      </c>
      <c r="C362" s="13" t="s">
        <v>2311</v>
      </c>
      <c r="D362" s="13" t="s">
        <v>2227</v>
      </c>
      <c r="E362" s="14" t="str">
        <f t="shared" si="5"/>
        <v>SRII</v>
      </c>
      <c r="F362" s="13" t="s">
        <v>1875</v>
      </c>
      <c r="G362" s="15">
        <v>1200000</v>
      </c>
    </row>
    <row r="363" spans="1:7" x14ac:dyDescent="0.35">
      <c r="A363" s="13" t="s">
        <v>1600</v>
      </c>
      <c r="B363" s="13" t="s">
        <v>1599</v>
      </c>
      <c r="C363" s="13" t="s">
        <v>2312</v>
      </c>
      <c r="D363" s="13" t="s">
        <v>2227</v>
      </c>
      <c r="E363" s="14" t="str">
        <f t="shared" si="5"/>
        <v>SRII</v>
      </c>
      <c r="F363" s="13" t="s">
        <v>1995</v>
      </c>
      <c r="G363" s="15">
        <v>3182547.16</v>
      </c>
    </row>
    <row r="364" spans="1:7" x14ac:dyDescent="0.35">
      <c r="A364" s="13" t="s">
        <v>533</v>
      </c>
      <c r="B364" s="13" t="s">
        <v>532</v>
      </c>
      <c r="C364" s="13" t="s">
        <v>2313</v>
      </c>
      <c r="D364" s="13" t="s">
        <v>2227</v>
      </c>
      <c r="E364" s="14" t="str">
        <f t="shared" si="5"/>
        <v>SRII</v>
      </c>
      <c r="F364" s="13" t="s">
        <v>1983</v>
      </c>
      <c r="G364" s="15">
        <v>3265629.4</v>
      </c>
    </row>
    <row r="365" spans="1:7" x14ac:dyDescent="0.35">
      <c r="A365" s="13" t="s">
        <v>958</v>
      </c>
      <c r="B365" s="13" t="s">
        <v>957</v>
      </c>
      <c r="C365" s="13" t="s">
        <v>2314</v>
      </c>
      <c r="D365" s="13" t="s">
        <v>2227</v>
      </c>
      <c r="E365" s="14" t="str">
        <f t="shared" si="5"/>
        <v>SRII</v>
      </c>
      <c r="F365" s="13" t="s">
        <v>1995</v>
      </c>
      <c r="G365" s="15">
        <v>1200000</v>
      </c>
    </row>
    <row r="366" spans="1:7" x14ac:dyDescent="0.35">
      <c r="A366" s="13" t="s">
        <v>988</v>
      </c>
      <c r="B366" s="13" t="s">
        <v>987</v>
      </c>
      <c r="C366" s="13" t="s">
        <v>2315</v>
      </c>
      <c r="D366" s="13" t="s">
        <v>2227</v>
      </c>
      <c r="E366" s="14" t="str">
        <f t="shared" si="5"/>
        <v>SRII</v>
      </c>
      <c r="F366" s="13" t="s">
        <v>1877</v>
      </c>
      <c r="G366" s="15">
        <v>1901936.91</v>
      </c>
    </row>
    <row r="367" spans="1:7" x14ac:dyDescent="0.35">
      <c r="A367" s="13" t="s">
        <v>2316</v>
      </c>
      <c r="B367" s="13" t="s">
        <v>2317</v>
      </c>
      <c r="C367" s="13" t="s">
        <v>2318</v>
      </c>
      <c r="D367" s="13" t="s">
        <v>2227</v>
      </c>
      <c r="E367" s="14" t="str">
        <f t="shared" si="5"/>
        <v>SRII</v>
      </c>
      <c r="F367" s="13" t="s">
        <v>2285</v>
      </c>
      <c r="G367" s="15">
        <v>662449.22</v>
      </c>
    </row>
    <row r="368" spans="1:7" x14ac:dyDescent="0.35">
      <c r="A368" s="13" t="s">
        <v>477</v>
      </c>
      <c r="B368" s="13" t="s">
        <v>476</v>
      </c>
      <c r="C368" s="13" t="s">
        <v>2319</v>
      </c>
      <c r="D368" s="13" t="s">
        <v>2227</v>
      </c>
      <c r="E368" s="14" t="str">
        <f t="shared" si="5"/>
        <v>SRII</v>
      </c>
      <c r="F368" s="13" t="s">
        <v>1891</v>
      </c>
      <c r="G368" s="15">
        <v>2766553.76</v>
      </c>
    </row>
    <row r="369" spans="1:7" x14ac:dyDescent="0.35">
      <c r="A369" s="13" t="s">
        <v>571</v>
      </c>
      <c r="B369" s="13" t="s">
        <v>570</v>
      </c>
      <c r="C369" s="13" t="s">
        <v>2320</v>
      </c>
      <c r="D369" s="13" t="s">
        <v>2227</v>
      </c>
      <c r="E369" s="14" t="str">
        <f t="shared" si="5"/>
        <v>SRII</v>
      </c>
      <c r="F369" s="13" t="s">
        <v>1965</v>
      </c>
      <c r="G369" s="15">
        <v>1637609.28</v>
      </c>
    </row>
    <row r="370" spans="1:7" x14ac:dyDescent="0.35">
      <c r="A370" s="13" t="s">
        <v>509</v>
      </c>
      <c r="B370" s="13" t="s">
        <v>508</v>
      </c>
      <c r="C370" s="13" t="s">
        <v>2321</v>
      </c>
      <c r="D370" s="13" t="s">
        <v>2227</v>
      </c>
      <c r="E370" s="14" t="str">
        <f t="shared" si="5"/>
        <v>SRII</v>
      </c>
      <c r="F370" s="13" t="s">
        <v>1932</v>
      </c>
      <c r="G370" s="15">
        <v>2864828.16</v>
      </c>
    </row>
    <row r="371" spans="1:7" x14ac:dyDescent="0.35">
      <c r="A371" s="13" t="s">
        <v>466</v>
      </c>
      <c r="B371" s="13" t="s">
        <v>465</v>
      </c>
      <c r="C371" s="13" t="s">
        <v>2322</v>
      </c>
      <c r="D371" s="13" t="s">
        <v>2227</v>
      </c>
      <c r="E371" s="14" t="str">
        <f t="shared" si="5"/>
        <v>SRII</v>
      </c>
      <c r="F371" s="13" t="s">
        <v>1888</v>
      </c>
      <c r="G371" s="15">
        <v>2499790.4500000002</v>
      </c>
    </row>
    <row r="372" spans="1:7" x14ac:dyDescent="0.35">
      <c r="A372" s="13" t="s">
        <v>352</v>
      </c>
      <c r="B372" s="13" t="s">
        <v>351</v>
      </c>
      <c r="C372" s="13" t="s">
        <v>2323</v>
      </c>
      <c r="D372" s="13" t="s">
        <v>2227</v>
      </c>
      <c r="E372" s="14" t="str">
        <f t="shared" si="5"/>
        <v>SRII</v>
      </c>
      <c r="F372" s="13" t="s">
        <v>1888</v>
      </c>
      <c r="G372" s="15">
        <v>2422957.86</v>
      </c>
    </row>
    <row r="373" spans="1:7" x14ac:dyDescent="0.35">
      <c r="A373" s="13" t="s">
        <v>2324</v>
      </c>
      <c r="B373" s="13" t="s">
        <v>2325</v>
      </c>
      <c r="C373" s="13" t="s">
        <v>2326</v>
      </c>
      <c r="D373" s="13" t="s">
        <v>2227</v>
      </c>
      <c r="E373" s="14" t="str">
        <f t="shared" si="5"/>
        <v>SRII</v>
      </c>
      <c r="F373" s="13" t="s">
        <v>1911</v>
      </c>
      <c r="G373" s="15">
        <v>0</v>
      </c>
    </row>
    <row r="374" spans="1:7" x14ac:dyDescent="0.35">
      <c r="A374" s="13" t="s">
        <v>885</v>
      </c>
      <c r="B374" s="13" t="s">
        <v>884</v>
      </c>
      <c r="C374" s="13" t="s">
        <v>2327</v>
      </c>
      <c r="D374" s="13" t="s">
        <v>2227</v>
      </c>
      <c r="E374" s="14" t="str">
        <f t="shared" si="5"/>
        <v>SRII</v>
      </c>
      <c r="F374" s="13" t="s">
        <v>1947</v>
      </c>
      <c r="G374" s="15">
        <v>3605417.31</v>
      </c>
    </row>
    <row r="375" spans="1:7" x14ac:dyDescent="0.35">
      <c r="A375" s="13" t="s">
        <v>373</v>
      </c>
      <c r="B375" s="13" t="s">
        <v>372</v>
      </c>
      <c r="C375" s="13" t="s">
        <v>2328</v>
      </c>
      <c r="D375" s="13" t="s">
        <v>2227</v>
      </c>
      <c r="E375" s="14" t="str">
        <f t="shared" si="5"/>
        <v>SRII</v>
      </c>
      <c r="F375" s="13" t="s">
        <v>1936</v>
      </c>
      <c r="G375" s="15">
        <v>469162.08</v>
      </c>
    </row>
    <row r="376" spans="1:7" x14ac:dyDescent="0.35">
      <c r="A376" s="13" t="s">
        <v>827</v>
      </c>
      <c r="B376" s="13" t="s">
        <v>826</v>
      </c>
      <c r="C376" s="13" t="s">
        <v>2329</v>
      </c>
      <c r="D376" s="13" t="s">
        <v>2227</v>
      </c>
      <c r="E376" s="14" t="str">
        <f t="shared" si="5"/>
        <v>SRII</v>
      </c>
      <c r="F376" s="13" t="s">
        <v>2191</v>
      </c>
      <c r="G376" s="15">
        <v>1200000.21</v>
      </c>
    </row>
    <row r="377" spans="1:7" x14ac:dyDescent="0.35">
      <c r="A377" s="13" t="s">
        <v>697</v>
      </c>
      <c r="B377" s="13" t="s">
        <v>696</v>
      </c>
      <c r="C377" s="13" t="s">
        <v>2330</v>
      </c>
      <c r="D377" s="13" t="s">
        <v>2227</v>
      </c>
      <c r="E377" s="14" t="str">
        <f t="shared" si="5"/>
        <v>SRII</v>
      </c>
      <c r="F377" s="13" t="s">
        <v>2175</v>
      </c>
      <c r="G377" s="15">
        <v>2385163.62</v>
      </c>
    </row>
    <row r="378" spans="1:7" x14ac:dyDescent="0.35">
      <c r="A378" s="13" t="s">
        <v>912</v>
      </c>
      <c r="B378" s="13" t="s">
        <v>911</v>
      </c>
      <c r="C378" s="13" t="s">
        <v>2331</v>
      </c>
      <c r="D378" s="13" t="s">
        <v>2227</v>
      </c>
      <c r="E378" s="14" t="str">
        <f t="shared" si="5"/>
        <v>SRII</v>
      </c>
      <c r="F378" s="13" t="s">
        <v>1957</v>
      </c>
      <c r="G378" s="15">
        <v>3346266.37</v>
      </c>
    </row>
    <row r="379" spans="1:7" x14ac:dyDescent="0.35">
      <c r="A379" s="13" t="s">
        <v>669</v>
      </c>
      <c r="B379" s="13" t="s">
        <v>668</v>
      </c>
      <c r="C379" s="13" t="s">
        <v>2332</v>
      </c>
      <c r="D379" s="13" t="s">
        <v>2227</v>
      </c>
      <c r="E379" s="14" t="str">
        <f t="shared" si="5"/>
        <v>SRII</v>
      </c>
      <c r="F379" s="13" t="s">
        <v>1983</v>
      </c>
      <c r="G379" s="15">
        <v>2770019.28</v>
      </c>
    </row>
    <row r="380" spans="1:7" x14ac:dyDescent="0.35">
      <c r="A380" s="13" t="s">
        <v>976</v>
      </c>
      <c r="B380" s="13" t="s">
        <v>975</v>
      </c>
      <c r="C380" s="13" t="s">
        <v>2333</v>
      </c>
      <c r="D380" s="13" t="s">
        <v>2227</v>
      </c>
      <c r="E380" s="14" t="str">
        <f t="shared" si="5"/>
        <v>SRII</v>
      </c>
      <c r="F380" s="13" t="s">
        <v>1962</v>
      </c>
      <c r="G380" s="15">
        <v>2133870.1</v>
      </c>
    </row>
    <row r="381" spans="1:7" x14ac:dyDescent="0.35">
      <c r="A381" s="13" t="s">
        <v>843</v>
      </c>
      <c r="B381" s="13" t="s">
        <v>842</v>
      </c>
      <c r="C381" s="13" t="s">
        <v>2334</v>
      </c>
      <c r="D381" s="13" t="s">
        <v>2227</v>
      </c>
      <c r="E381" s="14" t="str">
        <f t="shared" si="5"/>
        <v>SRII</v>
      </c>
      <c r="F381" s="13" t="s">
        <v>1981</v>
      </c>
      <c r="G381" s="15">
        <v>3486864.09</v>
      </c>
    </row>
    <row r="382" spans="1:7" x14ac:dyDescent="0.35">
      <c r="A382" s="13" t="s">
        <v>797</v>
      </c>
      <c r="B382" s="13" t="s">
        <v>796</v>
      </c>
      <c r="C382" s="13" t="s">
        <v>2335</v>
      </c>
      <c r="D382" s="13" t="s">
        <v>2227</v>
      </c>
      <c r="E382" s="14" t="str">
        <f t="shared" si="5"/>
        <v>SRII</v>
      </c>
      <c r="F382" s="13" t="s">
        <v>2094</v>
      </c>
      <c r="G382" s="15">
        <v>1670269.97</v>
      </c>
    </row>
    <row r="383" spans="1:7" x14ac:dyDescent="0.35">
      <c r="A383" s="13" t="s">
        <v>412</v>
      </c>
      <c r="B383" s="13" t="s">
        <v>411</v>
      </c>
      <c r="C383" s="13" t="s">
        <v>2336</v>
      </c>
      <c r="D383" s="13" t="s">
        <v>2227</v>
      </c>
      <c r="E383" s="14" t="str">
        <f t="shared" si="5"/>
        <v>SRII</v>
      </c>
      <c r="F383" s="13" t="s">
        <v>2046</v>
      </c>
      <c r="G383" s="15">
        <v>3862301.11</v>
      </c>
    </row>
    <row r="384" spans="1:7" x14ac:dyDescent="0.35">
      <c r="A384" s="13" t="s">
        <v>900</v>
      </c>
      <c r="B384" s="13" t="s">
        <v>899</v>
      </c>
      <c r="C384" s="13" t="s">
        <v>2337</v>
      </c>
      <c r="D384" s="13" t="s">
        <v>2227</v>
      </c>
      <c r="E384" s="14" t="str">
        <f t="shared" si="5"/>
        <v>SRII</v>
      </c>
      <c r="F384" s="13" t="s">
        <v>1981</v>
      </c>
      <c r="G384" s="15">
        <v>3040729.82</v>
      </c>
    </row>
    <row r="385" spans="1:7" x14ac:dyDescent="0.35">
      <c r="A385" s="13" t="s">
        <v>599</v>
      </c>
      <c r="B385" s="13" t="s">
        <v>598</v>
      </c>
      <c r="C385" s="13" t="s">
        <v>2338</v>
      </c>
      <c r="D385" s="13" t="s">
        <v>2227</v>
      </c>
      <c r="E385" s="14" t="str">
        <f t="shared" si="5"/>
        <v>SRII</v>
      </c>
      <c r="F385" s="13" t="s">
        <v>1962</v>
      </c>
      <c r="G385" s="15">
        <v>2251344.19</v>
      </c>
    </row>
    <row r="386" spans="1:7" x14ac:dyDescent="0.35">
      <c r="A386" s="13" t="s">
        <v>480</v>
      </c>
      <c r="B386" s="13" t="s">
        <v>479</v>
      </c>
      <c r="C386" s="13" t="s">
        <v>2339</v>
      </c>
      <c r="D386" s="13" t="s">
        <v>2227</v>
      </c>
      <c r="E386" s="14" t="str">
        <f t="shared" ref="E386:E449" si="6">IF(D386="60243366","SRI",IF(D386="40200223","SRII",IF(D386="60408345","SRIII",IF(D386="60401001","SRIV",IF(D386="60040101","IS",IF(D386="60141122","IS",IF(D386="60041101","IS",IF(D386="60042101","IS",IF(D386="81401498","IS",IF(D386="61028896","RIG",IF(D386="61028897","RIG",IF(D386="61028898","RIG",IF(D386="60401015","RIG",IF(D386="10698014","RIG IS",0))))))))))))))</f>
        <v>SRII</v>
      </c>
      <c r="F386" s="13" t="s">
        <v>2090</v>
      </c>
      <c r="G386" s="15">
        <v>3501986.85</v>
      </c>
    </row>
    <row r="387" spans="1:7" x14ac:dyDescent="0.35">
      <c r="A387" s="13" t="s">
        <v>906</v>
      </c>
      <c r="B387" s="13" t="s">
        <v>905</v>
      </c>
      <c r="C387" s="13" t="s">
        <v>2340</v>
      </c>
      <c r="D387" s="13" t="s">
        <v>2227</v>
      </c>
      <c r="E387" s="14" t="str">
        <f t="shared" si="6"/>
        <v>SRII</v>
      </c>
      <c r="F387" s="13" t="s">
        <v>1947</v>
      </c>
      <c r="G387" s="15">
        <v>3585291.64</v>
      </c>
    </row>
    <row r="388" spans="1:7" x14ac:dyDescent="0.35">
      <c r="A388" s="13" t="s">
        <v>337</v>
      </c>
      <c r="B388" s="13" t="s">
        <v>336</v>
      </c>
      <c r="C388" s="13" t="s">
        <v>2341</v>
      </c>
      <c r="D388" s="13" t="s">
        <v>2227</v>
      </c>
      <c r="E388" s="14" t="str">
        <f t="shared" si="6"/>
        <v>SRII</v>
      </c>
      <c r="F388" s="13" t="s">
        <v>1873</v>
      </c>
      <c r="G388" s="15">
        <v>1200000.3700000001</v>
      </c>
    </row>
    <row r="389" spans="1:7" x14ac:dyDescent="0.35">
      <c r="A389" s="13" t="s">
        <v>577</v>
      </c>
      <c r="B389" s="13" t="s">
        <v>576</v>
      </c>
      <c r="C389" s="13" t="s">
        <v>2342</v>
      </c>
      <c r="D389" s="13" t="s">
        <v>2227</v>
      </c>
      <c r="E389" s="14" t="str">
        <f t="shared" si="6"/>
        <v>SRII</v>
      </c>
      <c r="F389" s="13" t="s">
        <v>2046</v>
      </c>
      <c r="G389" s="15">
        <v>1200000</v>
      </c>
    </row>
    <row r="390" spans="1:7" x14ac:dyDescent="0.35">
      <c r="A390" s="13" t="s">
        <v>715</v>
      </c>
      <c r="B390" s="13" t="s">
        <v>714</v>
      </c>
      <c r="C390" s="13" t="s">
        <v>2343</v>
      </c>
      <c r="D390" s="13" t="s">
        <v>2227</v>
      </c>
      <c r="E390" s="14" t="str">
        <f t="shared" si="6"/>
        <v>SRII</v>
      </c>
      <c r="F390" s="13" t="s">
        <v>1997</v>
      </c>
      <c r="G390" s="15">
        <v>4481523.8099999996</v>
      </c>
    </row>
    <row r="391" spans="1:7" x14ac:dyDescent="0.35">
      <c r="A391" s="13" t="s">
        <v>279</v>
      </c>
      <c r="B391" s="13" t="s">
        <v>278</v>
      </c>
      <c r="C391" s="13" t="s">
        <v>2344</v>
      </c>
      <c r="D391" s="13" t="s">
        <v>2227</v>
      </c>
      <c r="E391" s="14" t="str">
        <f t="shared" si="6"/>
        <v>SRII</v>
      </c>
      <c r="F391" s="13" t="s">
        <v>2037</v>
      </c>
      <c r="G391" s="15">
        <v>3295878.03</v>
      </c>
    </row>
    <row r="392" spans="1:7" x14ac:dyDescent="0.35">
      <c r="A392" s="13" t="s">
        <v>800</v>
      </c>
      <c r="B392" s="13" t="s">
        <v>799</v>
      </c>
      <c r="C392" s="13" t="s">
        <v>2345</v>
      </c>
      <c r="D392" s="13" t="s">
        <v>2227</v>
      </c>
      <c r="E392" s="14" t="str">
        <f t="shared" si="6"/>
        <v>SRII</v>
      </c>
      <c r="F392" s="13" t="s">
        <v>1995</v>
      </c>
      <c r="G392" s="15">
        <v>6951070.5099999998</v>
      </c>
    </row>
    <row r="393" spans="1:7" x14ac:dyDescent="0.35">
      <c r="A393" s="13" t="s">
        <v>602</v>
      </c>
      <c r="B393" s="13" t="s">
        <v>601</v>
      </c>
      <c r="C393" s="13" t="s">
        <v>2346</v>
      </c>
      <c r="D393" s="13" t="s">
        <v>2227</v>
      </c>
      <c r="E393" s="14" t="str">
        <f t="shared" si="6"/>
        <v>SRII</v>
      </c>
      <c r="F393" s="13" t="s">
        <v>2054</v>
      </c>
      <c r="G393" s="15">
        <v>4009539</v>
      </c>
    </row>
    <row r="394" spans="1:7" x14ac:dyDescent="0.35">
      <c r="A394" s="13" t="s">
        <v>909</v>
      </c>
      <c r="B394" s="13" t="s">
        <v>908</v>
      </c>
      <c r="C394" s="13" t="s">
        <v>2347</v>
      </c>
      <c r="D394" s="13" t="s">
        <v>2227</v>
      </c>
      <c r="E394" s="14" t="str">
        <f t="shared" si="6"/>
        <v>SRII</v>
      </c>
      <c r="F394" s="13" t="s">
        <v>1936</v>
      </c>
      <c r="G394" s="15">
        <v>1416217.87</v>
      </c>
    </row>
    <row r="395" spans="1:7" x14ac:dyDescent="0.35">
      <c r="A395" s="13" t="s">
        <v>824</v>
      </c>
      <c r="B395" s="13" t="s">
        <v>823</v>
      </c>
      <c r="C395" s="13" t="s">
        <v>2348</v>
      </c>
      <c r="D395" s="13" t="s">
        <v>2227</v>
      </c>
      <c r="E395" s="14" t="str">
        <f t="shared" si="6"/>
        <v>SRII</v>
      </c>
      <c r="F395" s="13" t="s">
        <v>2037</v>
      </c>
      <c r="G395" s="15">
        <v>2473614.5099999998</v>
      </c>
    </row>
    <row r="396" spans="1:7" x14ac:dyDescent="0.35">
      <c r="A396" s="13" t="s">
        <v>568</v>
      </c>
      <c r="B396" s="13" t="s">
        <v>567</v>
      </c>
      <c r="C396" s="13" t="s">
        <v>2349</v>
      </c>
      <c r="D396" s="13" t="s">
        <v>2227</v>
      </c>
      <c r="E396" s="14" t="str">
        <f t="shared" si="6"/>
        <v>SRII</v>
      </c>
      <c r="F396" s="13" t="s">
        <v>1965</v>
      </c>
      <c r="G396" s="15">
        <v>2986152.97</v>
      </c>
    </row>
    <row r="397" spans="1:7" x14ac:dyDescent="0.35">
      <c r="A397" s="13" t="s">
        <v>219</v>
      </c>
      <c r="B397" s="13" t="s">
        <v>218</v>
      </c>
      <c r="C397" s="13" t="s">
        <v>2350</v>
      </c>
      <c r="D397" s="13" t="s">
        <v>2227</v>
      </c>
      <c r="E397" s="14" t="str">
        <f t="shared" si="6"/>
        <v>SRII</v>
      </c>
      <c r="F397" s="13" t="s">
        <v>1926</v>
      </c>
      <c r="G397" s="15">
        <v>3661944.12</v>
      </c>
    </row>
    <row r="398" spans="1:7" x14ac:dyDescent="0.35">
      <c r="A398" s="13" t="s">
        <v>733</v>
      </c>
      <c r="B398" s="13" t="s">
        <v>732</v>
      </c>
      <c r="C398" s="13" t="s">
        <v>2351</v>
      </c>
      <c r="D398" s="13" t="s">
        <v>2227</v>
      </c>
      <c r="E398" s="14" t="str">
        <f t="shared" si="6"/>
        <v>SRII</v>
      </c>
      <c r="F398" s="13" t="s">
        <v>1979</v>
      </c>
      <c r="G398" s="15">
        <v>4321036.33</v>
      </c>
    </row>
    <row r="399" spans="1:7" x14ac:dyDescent="0.35">
      <c r="A399" s="13" t="s">
        <v>852</v>
      </c>
      <c r="B399" s="13" t="s">
        <v>851</v>
      </c>
      <c r="C399" s="13" t="s">
        <v>2352</v>
      </c>
      <c r="D399" s="13" t="s">
        <v>2227</v>
      </c>
      <c r="E399" s="14" t="str">
        <f t="shared" si="6"/>
        <v>SRII</v>
      </c>
      <c r="F399" s="13" t="s">
        <v>1947</v>
      </c>
      <c r="G399" s="15">
        <v>1966644.56</v>
      </c>
    </row>
    <row r="400" spans="1:7" x14ac:dyDescent="0.35">
      <c r="A400" s="13" t="s">
        <v>657</v>
      </c>
      <c r="B400" s="13" t="s">
        <v>656</v>
      </c>
      <c r="C400" s="13" t="s">
        <v>2353</v>
      </c>
      <c r="D400" s="13" t="s">
        <v>2227</v>
      </c>
      <c r="E400" s="14" t="str">
        <f t="shared" si="6"/>
        <v>SRII</v>
      </c>
      <c r="F400" s="13" t="s">
        <v>2078</v>
      </c>
      <c r="G400" s="15">
        <v>1956697.87</v>
      </c>
    </row>
    <row r="401" spans="1:7" x14ac:dyDescent="0.35">
      <c r="A401" s="13" t="s">
        <v>473</v>
      </c>
      <c r="B401" s="13" t="s">
        <v>472</v>
      </c>
      <c r="C401" s="13" t="s">
        <v>2354</v>
      </c>
      <c r="D401" s="13" t="s">
        <v>2227</v>
      </c>
      <c r="E401" s="14" t="str">
        <f t="shared" si="6"/>
        <v>SRII</v>
      </c>
      <c r="F401" s="13" t="s">
        <v>1997</v>
      </c>
      <c r="G401" s="15">
        <v>2810101.87</v>
      </c>
    </row>
    <row r="402" spans="1:7" x14ac:dyDescent="0.35">
      <c r="A402" s="13" t="s">
        <v>524</v>
      </c>
      <c r="B402" s="13" t="s">
        <v>523</v>
      </c>
      <c r="C402" s="13" t="s">
        <v>2355</v>
      </c>
      <c r="D402" s="13" t="s">
        <v>2227</v>
      </c>
      <c r="E402" s="14" t="str">
        <f t="shared" si="6"/>
        <v>SRII</v>
      </c>
      <c r="F402" s="13" t="s">
        <v>1838</v>
      </c>
      <c r="G402" s="15">
        <v>1215213.49</v>
      </c>
    </row>
    <row r="403" spans="1:7" x14ac:dyDescent="0.35">
      <c r="A403" s="13" t="s">
        <v>415</v>
      </c>
      <c r="B403" s="13" t="s">
        <v>414</v>
      </c>
      <c r="C403" s="13" t="s">
        <v>2356</v>
      </c>
      <c r="D403" s="13" t="s">
        <v>2227</v>
      </c>
      <c r="E403" s="14" t="str">
        <f t="shared" si="6"/>
        <v>SRII</v>
      </c>
      <c r="F403" s="13" t="s">
        <v>1987</v>
      </c>
      <c r="G403" s="15">
        <v>1200000</v>
      </c>
    </row>
    <row r="404" spans="1:7" x14ac:dyDescent="0.35">
      <c r="A404" s="13" t="s">
        <v>791</v>
      </c>
      <c r="B404" s="13" t="s">
        <v>790</v>
      </c>
      <c r="C404" s="13" t="s">
        <v>2357</v>
      </c>
      <c r="D404" s="13" t="s">
        <v>2227</v>
      </c>
      <c r="E404" s="14" t="str">
        <f t="shared" si="6"/>
        <v>SRII</v>
      </c>
      <c r="F404" s="13" t="s">
        <v>1915</v>
      </c>
      <c r="G404" s="15">
        <v>3115121.89</v>
      </c>
    </row>
    <row r="405" spans="1:7" x14ac:dyDescent="0.35">
      <c r="A405" s="13" t="s">
        <v>580</v>
      </c>
      <c r="B405" s="13" t="s">
        <v>579</v>
      </c>
      <c r="C405" s="13" t="s">
        <v>2358</v>
      </c>
      <c r="D405" s="13" t="s">
        <v>2227</v>
      </c>
      <c r="E405" s="14" t="str">
        <f t="shared" si="6"/>
        <v>SRII</v>
      </c>
      <c r="F405" s="13" t="s">
        <v>1891</v>
      </c>
      <c r="G405" s="15">
        <v>1445046.83</v>
      </c>
    </row>
    <row r="406" spans="1:7" x14ac:dyDescent="0.35">
      <c r="A406" s="13" t="s">
        <v>730</v>
      </c>
      <c r="B406" s="13" t="s">
        <v>729</v>
      </c>
      <c r="C406" s="13" t="s">
        <v>2359</v>
      </c>
      <c r="D406" s="13" t="s">
        <v>2227</v>
      </c>
      <c r="E406" s="14" t="str">
        <f t="shared" si="6"/>
        <v>SRII</v>
      </c>
      <c r="F406" s="13" t="s">
        <v>1869</v>
      </c>
      <c r="G406" s="15">
        <v>2800279.09</v>
      </c>
    </row>
    <row r="407" spans="1:7" x14ac:dyDescent="0.35">
      <c r="A407" s="13" t="s">
        <v>681</v>
      </c>
      <c r="B407" s="13" t="s">
        <v>680</v>
      </c>
      <c r="C407" s="13" t="s">
        <v>2360</v>
      </c>
      <c r="D407" s="13" t="s">
        <v>2227</v>
      </c>
      <c r="E407" s="14" t="str">
        <f t="shared" si="6"/>
        <v>SRII</v>
      </c>
      <c r="F407" s="13" t="s">
        <v>1987</v>
      </c>
      <c r="G407" s="15">
        <v>1363386.89</v>
      </c>
    </row>
    <row r="408" spans="1:7" x14ac:dyDescent="0.35">
      <c r="A408" s="13" t="s">
        <v>834</v>
      </c>
      <c r="B408" s="13" t="s">
        <v>833</v>
      </c>
      <c r="C408" s="13" t="s">
        <v>2361</v>
      </c>
      <c r="D408" s="13" t="s">
        <v>2227</v>
      </c>
      <c r="E408" s="14" t="str">
        <f t="shared" si="6"/>
        <v>SRII</v>
      </c>
      <c r="F408" s="13" t="s">
        <v>2037</v>
      </c>
      <c r="G408" s="15">
        <v>3542623.91</v>
      </c>
    </row>
    <row r="409" spans="1:7" x14ac:dyDescent="0.35">
      <c r="A409" s="13" t="s">
        <v>268</v>
      </c>
      <c r="B409" s="13" t="s">
        <v>267</v>
      </c>
      <c r="C409" s="13" t="s">
        <v>2362</v>
      </c>
      <c r="D409" s="13" t="s">
        <v>2227</v>
      </c>
      <c r="E409" s="14" t="str">
        <f t="shared" si="6"/>
        <v>SRII</v>
      </c>
      <c r="F409" s="13" t="s">
        <v>1932</v>
      </c>
      <c r="G409" s="15">
        <v>1200000</v>
      </c>
    </row>
    <row r="410" spans="1:7" x14ac:dyDescent="0.35">
      <c r="A410" s="13" t="s">
        <v>2363</v>
      </c>
      <c r="B410" s="13" t="s">
        <v>2364</v>
      </c>
      <c r="C410" s="13" t="s">
        <v>2365</v>
      </c>
      <c r="D410" s="13" t="s">
        <v>2227</v>
      </c>
      <c r="E410" s="14" t="str">
        <f t="shared" si="6"/>
        <v>SRII</v>
      </c>
      <c r="F410" s="13" t="s">
        <v>1904</v>
      </c>
      <c r="G410" s="15">
        <v>0</v>
      </c>
    </row>
    <row r="411" spans="1:7" x14ac:dyDescent="0.35">
      <c r="A411" s="13" t="s">
        <v>2366</v>
      </c>
      <c r="B411" s="13" t="s">
        <v>2367</v>
      </c>
      <c r="C411" s="13" t="s">
        <v>2368</v>
      </c>
      <c r="D411" s="13" t="s">
        <v>2227</v>
      </c>
      <c r="E411" s="14" t="str">
        <f t="shared" si="6"/>
        <v>SRII</v>
      </c>
      <c r="F411" s="13" t="s">
        <v>2138</v>
      </c>
      <c r="G411" s="15">
        <v>900000</v>
      </c>
    </row>
    <row r="412" spans="1:7" x14ac:dyDescent="0.35">
      <c r="A412" s="13" t="s">
        <v>764</v>
      </c>
      <c r="B412" s="13" t="s">
        <v>763</v>
      </c>
      <c r="C412" s="13" t="s">
        <v>2369</v>
      </c>
      <c r="D412" s="13" t="s">
        <v>2227</v>
      </c>
      <c r="E412" s="14" t="str">
        <f t="shared" si="6"/>
        <v>SRII</v>
      </c>
      <c r="F412" s="13" t="s">
        <v>1881</v>
      </c>
      <c r="G412" s="15">
        <v>1430294.69</v>
      </c>
    </row>
    <row r="413" spans="1:7" x14ac:dyDescent="0.35">
      <c r="A413" s="13" t="s">
        <v>782</v>
      </c>
      <c r="B413" s="13" t="s">
        <v>781</v>
      </c>
      <c r="C413" s="13" t="s">
        <v>2370</v>
      </c>
      <c r="D413" s="13" t="s">
        <v>2227</v>
      </c>
      <c r="E413" s="14" t="str">
        <f t="shared" si="6"/>
        <v>SRII</v>
      </c>
      <c r="F413" s="13" t="s">
        <v>2078</v>
      </c>
      <c r="G413" s="15">
        <v>2628529.14</v>
      </c>
    </row>
    <row r="414" spans="1:7" x14ac:dyDescent="0.35">
      <c r="A414" s="13" t="s">
        <v>736</v>
      </c>
      <c r="B414" s="13" t="s">
        <v>735</v>
      </c>
      <c r="C414" s="13" t="s">
        <v>2371</v>
      </c>
      <c r="D414" s="13" t="s">
        <v>2227</v>
      </c>
      <c r="E414" s="14" t="str">
        <f t="shared" si="6"/>
        <v>SRII</v>
      </c>
      <c r="F414" s="13" t="s">
        <v>1888</v>
      </c>
      <c r="G414" s="15">
        <v>1897121.97</v>
      </c>
    </row>
    <row r="415" spans="1:7" x14ac:dyDescent="0.35">
      <c r="A415" s="13" t="s">
        <v>943</v>
      </c>
      <c r="B415" s="13" t="s">
        <v>942</v>
      </c>
      <c r="C415" s="13" t="s">
        <v>2372</v>
      </c>
      <c r="D415" s="13" t="s">
        <v>2227</v>
      </c>
      <c r="E415" s="14" t="str">
        <f t="shared" si="6"/>
        <v>SRII</v>
      </c>
      <c r="F415" s="13" t="s">
        <v>1913</v>
      </c>
      <c r="G415" s="15">
        <v>1315397.8600000001</v>
      </c>
    </row>
    <row r="416" spans="1:7" x14ac:dyDescent="0.35">
      <c r="A416" s="13" t="s">
        <v>424</v>
      </c>
      <c r="B416" s="13" t="s">
        <v>423</v>
      </c>
      <c r="C416" s="13" t="s">
        <v>2373</v>
      </c>
      <c r="D416" s="13" t="s">
        <v>2227</v>
      </c>
      <c r="E416" s="14" t="str">
        <f t="shared" si="6"/>
        <v>SRII</v>
      </c>
      <c r="F416" s="13" t="s">
        <v>2094</v>
      </c>
      <c r="G416" s="15">
        <v>1200000</v>
      </c>
    </row>
    <row r="417" spans="1:7" x14ac:dyDescent="0.35">
      <c r="A417" s="13" t="s">
        <v>840</v>
      </c>
      <c r="B417" s="13" t="s">
        <v>839</v>
      </c>
      <c r="C417" s="13" t="s">
        <v>2374</v>
      </c>
      <c r="D417" s="13" t="s">
        <v>2227</v>
      </c>
      <c r="E417" s="14" t="str">
        <f t="shared" si="6"/>
        <v>SRII</v>
      </c>
      <c r="F417" s="13" t="s">
        <v>1894</v>
      </c>
      <c r="G417" s="15">
        <v>4537455.47</v>
      </c>
    </row>
    <row r="418" spans="1:7" x14ac:dyDescent="0.35">
      <c r="A418" s="13" t="s">
        <v>551</v>
      </c>
      <c r="B418" s="13" t="s">
        <v>550</v>
      </c>
      <c r="C418" s="13" t="s">
        <v>2375</v>
      </c>
      <c r="D418" s="13" t="s">
        <v>2227</v>
      </c>
      <c r="E418" s="14" t="str">
        <f t="shared" si="6"/>
        <v>SRII</v>
      </c>
      <c r="F418" s="13" t="s">
        <v>1997</v>
      </c>
      <c r="G418" s="15">
        <v>1914131.09</v>
      </c>
    </row>
    <row r="419" spans="1:7" x14ac:dyDescent="0.35">
      <c r="A419" s="13" t="s">
        <v>687</v>
      </c>
      <c r="B419" s="13" t="s">
        <v>686</v>
      </c>
      <c r="C419" s="13" t="s">
        <v>2376</v>
      </c>
      <c r="D419" s="13" t="s">
        <v>2227</v>
      </c>
      <c r="E419" s="14" t="str">
        <f t="shared" si="6"/>
        <v>SRII</v>
      </c>
      <c r="F419" s="13" t="s">
        <v>2040</v>
      </c>
      <c r="G419" s="15">
        <v>2146545.15</v>
      </c>
    </row>
    <row r="420" spans="1:7" x14ac:dyDescent="0.35">
      <c r="A420" s="13" t="s">
        <v>903</v>
      </c>
      <c r="B420" s="13" t="s">
        <v>902</v>
      </c>
      <c r="C420" s="13" t="s">
        <v>2377</v>
      </c>
      <c r="D420" s="13" t="s">
        <v>2227</v>
      </c>
      <c r="E420" s="14" t="str">
        <f t="shared" si="6"/>
        <v>SRII</v>
      </c>
      <c r="F420" s="13" t="s">
        <v>1957</v>
      </c>
      <c r="G420" s="15">
        <v>3746697.11</v>
      </c>
    </row>
    <row r="421" spans="1:7" x14ac:dyDescent="0.35">
      <c r="A421" s="13" t="s">
        <v>785</v>
      </c>
      <c r="B421" s="13" t="s">
        <v>784</v>
      </c>
      <c r="C421" s="13" t="s">
        <v>2378</v>
      </c>
      <c r="D421" s="13" t="s">
        <v>2227</v>
      </c>
      <c r="E421" s="14" t="str">
        <f t="shared" si="6"/>
        <v>SRII</v>
      </c>
      <c r="F421" s="13" t="s">
        <v>1834</v>
      </c>
      <c r="G421" s="15">
        <v>1445775.11</v>
      </c>
    </row>
    <row r="422" spans="1:7" x14ac:dyDescent="0.35">
      <c r="A422" s="13" t="s">
        <v>973</v>
      </c>
      <c r="B422" s="13" t="s">
        <v>972</v>
      </c>
      <c r="C422" s="13" t="s">
        <v>2379</v>
      </c>
      <c r="D422" s="13" t="s">
        <v>2227</v>
      </c>
      <c r="E422" s="14" t="str">
        <f t="shared" si="6"/>
        <v>SRII</v>
      </c>
      <c r="F422" s="13" t="s">
        <v>2040</v>
      </c>
      <c r="G422" s="15">
        <v>1200000</v>
      </c>
    </row>
    <row r="423" spans="1:7" x14ac:dyDescent="0.35">
      <c r="A423" s="13" t="s">
        <v>453</v>
      </c>
      <c r="B423" s="13" t="s">
        <v>452</v>
      </c>
      <c r="C423" s="13" t="s">
        <v>2380</v>
      </c>
      <c r="D423" s="13" t="s">
        <v>2227</v>
      </c>
      <c r="E423" s="14" t="str">
        <f t="shared" si="6"/>
        <v>SRII</v>
      </c>
      <c r="F423" s="13" t="s">
        <v>1962</v>
      </c>
      <c r="G423" s="15">
        <v>1889560.74</v>
      </c>
    </row>
    <row r="424" spans="1:7" x14ac:dyDescent="0.35">
      <c r="A424" s="13" t="s">
        <v>503</v>
      </c>
      <c r="B424" s="13" t="s">
        <v>502</v>
      </c>
      <c r="C424" s="13" t="s">
        <v>2381</v>
      </c>
      <c r="D424" s="13" t="s">
        <v>2227</v>
      </c>
      <c r="E424" s="14" t="str">
        <f t="shared" si="6"/>
        <v>SRII</v>
      </c>
      <c r="F424" s="13" t="s">
        <v>1962</v>
      </c>
      <c r="G424" s="15">
        <v>1489699.63</v>
      </c>
    </row>
    <row r="425" spans="1:7" x14ac:dyDescent="0.35">
      <c r="A425" s="13" t="s">
        <v>450</v>
      </c>
      <c r="B425" s="13" t="s">
        <v>449</v>
      </c>
      <c r="C425" s="13" t="s">
        <v>2382</v>
      </c>
      <c r="D425" s="13" t="s">
        <v>2227</v>
      </c>
      <c r="E425" s="14" t="str">
        <f t="shared" si="6"/>
        <v>SRII</v>
      </c>
      <c r="F425" s="13" t="s">
        <v>1858</v>
      </c>
      <c r="G425" s="15">
        <v>1016154.48</v>
      </c>
    </row>
    <row r="426" spans="1:7" x14ac:dyDescent="0.35">
      <c r="A426" s="13" t="s">
        <v>931</v>
      </c>
      <c r="B426" s="13" t="s">
        <v>930</v>
      </c>
      <c r="C426" s="13" t="s">
        <v>2383</v>
      </c>
      <c r="D426" s="13" t="s">
        <v>2227</v>
      </c>
      <c r="E426" s="14" t="str">
        <f t="shared" si="6"/>
        <v>SRII</v>
      </c>
      <c r="F426" s="13" t="s">
        <v>2069</v>
      </c>
      <c r="G426" s="15">
        <v>4664717.3499999996</v>
      </c>
    </row>
    <row r="427" spans="1:7" x14ac:dyDescent="0.35">
      <c r="A427" s="13" t="s">
        <v>618</v>
      </c>
      <c r="B427" s="13" t="s">
        <v>617</v>
      </c>
      <c r="C427" s="13" t="s">
        <v>2384</v>
      </c>
      <c r="D427" s="13" t="s">
        <v>2227</v>
      </c>
      <c r="E427" s="14" t="str">
        <f t="shared" si="6"/>
        <v>SRII</v>
      </c>
      <c r="F427" s="13" t="s">
        <v>1962</v>
      </c>
      <c r="G427" s="15">
        <v>1200000</v>
      </c>
    </row>
    <row r="428" spans="1:7" x14ac:dyDescent="0.35">
      <c r="A428" s="13" t="s">
        <v>855</v>
      </c>
      <c r="B428" s="13" t="s">
        <v>854</v>
      </c>
      <c r="C428" s="13" t="s">
        <v>2385</v>
      </c>
      <c r="D428" s="13" t="s">
        <v>2227</v>
      </c>
      <c r="E428" s="14" t="str">
        <f t="shared" si="6"/>
        <v>SRII</v>
      </c>
      <c r="F428" s="13" t="s">
        <v>1936</v>
      </c>
      <c r="G428" s="15">
        <v>7516599.3300000001</v>
      </c>
    </row>
    <row r="429" spans="1:7" x14ac:dyDescent="0.35">
      <c r="A429" s="13" t="s">
        <v>806</v>
      </c>
      <c r="B429" s="13" t="s">
        <v>805</v>
      </c>
      <c r="C429" s="13" t="s">
        <v>2386</v>
      </c>
      <c r="D429" s="13" t="s">
        <v>2227</v>
      </c>
      <c r="E429" s="14" t="str">
        <f t="shared" si="6"/>
        <v>SRII</v>
      </c>
      <c r="F429" s="13" t="s">
        <v>1907</v>
      </c>
      <c r="G429" s="15">
        <v>2848059.45</v>
      </c>
    </row>
    <row r="430" spans="1:7" x14ac:dyDescent="0.35">
      <c r="A430" s="13" t="s">
        <v>758</v>
      </c>
      <c r="B430" s="13" t="s">
        <v>757</v>
      </c>
      <c r="C430" s="13" t="s">
        <v>2387</v>
      </c>
      <c r="D430" s="13" t="s">
        <v>2227</v>
      </c>
      <c r="E430" s="14" t="str">
        <f t="shared" si="6"/>
        <v>SRII</v>
      </c>
      <c r="F430" s="13" t="s">
        <v>2231</v>
      </c>
      <c r="G430" s="15">
        <v>535000</v>
      </c>
    </row>
    <row r="431" spans="1:7" x14ac:dyDescent="0.35">
      <c r="A431" s="13" t="s">
        <v>483</v>
      </c>
      <c r="B431" s="13" t="s">
        <v>482</v>
      </c>
      <c r="C431" s="13" t="s">
        <v>2388</v>
      </c>
      <c r="D431" s="13" t="s">
        <v>2227</v>
      </c>
      <c r="E431" s="14" t="str">
        <f t="shared" si="6"/>
        <v>SRII</v>
      </c>
      <c r="F431" s="13" t="s">
        <v>1873</v>
      </c>
      <c r="G431" s="15">
        <v>4247828.91</v>
      </c>
    </row>
    <row r="432" spans="1:7" x14ac:dyDescent="0.35">
      <c r="A432" s="13" t="s">
        <v>746</v>
      </c>
      <c r="B432" s="13" t="s">
        <v>745</v>
      </c>
      <c r="C432" s="13" t="s">
        <v>2389</v>
      </c>
      <c r="D432" s="13" t="s">
        <v>2227</v>
      </c>
      <c r="E432" s="14" t="str">
        <f t="shared" si="6"/>
        <v>SRII</v>
      </c>
      <c r="F432" s="13" t="s">
        <v>1920</v>
      </c>
      <c r="G432" s="15">
        <v>1200000</v>
      </c>
    </row>
    <row r="433" spans="1:7" x14ac:dyDescent="0.35">
      <c r="A433" s="13" t="s">
        <v>858</v>
      </c>
      <c r="B433" s="13" t="s">
        <v>857</v>
      </c>
      <c r="C433" s="13" t="s">
        <v>2390</v>
      </c>
      <c r="D433" s="13" t="s">
        <v>2227</v>
      </c>
      <c r="E433" s="14" t="str">
        <f t="shared" si="6"/>
        <v>SRII</v>
      </c>
      <c r="F433" s="13" t="s">
        <v>2280</v>
      </c>
      <c r="G433" s="15">
        <v>2400000.23</v>
      </c>
    </row>
    <row r="434" spans="1:7" x14ac:dyDescent="0.35">
      <c r="A434" s="13" t="s">
        <v>506</v>
      </c>
      <c r="B434" s="13" t="s">
        <v>505</v>
      </c>
      <c r="C434" s="13" t="s">
        <v>2391</v>
      </c>
      <c r="D434" s="13" t="s">
        <v>2227</v>
      </c>
      <c r="E434" s="14" t="str">
        <f t="shared" si="6"/>
        <v>SRII</v>
      </c>
      <c r="F434" s="13" t="s">
        <v>1989</v>
      </c>
      <c r="G434" s="15">
        <v>4521570.83</v>
      </c>
    </row>
    <row r="435" spans="1:7" x14ac:dyDescent="0.35">
      <c r="A435" s="13" t="s">
        <v>891</v>
      </c>
      <c r="B435" s="13" t="s">
        <v>890</v>
      </c>
      <c r="C435" s="13" t="s">
        <v>2392</v>
      </c>
      <c r="D435" s="13" t="s">
        <v>2227</v>
      </c>
      <c r="E435" s="14" t="str">
        <f t="shared" si="6"/>
        <v>SRII</v>
      </c>
      <c r="F435" s="13" t="s">
        <v>1949</v>
      </c>
      <c r="G435" s="15">
        <v>2972655.39</v>
      </c>
    </row>
    <row r="436" spans="1:7" x14ac:dyDescent="0.35">
      <c r="A436" s="13" t="s">
        <v>937</v>
      </c>
      <c r="B436" s="13" t="s">
        <v>936</v>
      </c>
      <c r="C436" s="13" t="s">
        <v>2393</v>
      </c>
      <c r="D436" s="13" t="s">
        <v>2227</v>
      </c>
      <c r="E436" s="14" t="str">
        <f t="shared" si="6"/>
        <v>SRII</v>
      </c>
      <c r="F436" s="13" t="s">
        <v>1834</v>
      </c>
      <c r="G436" s="15">
        <v>2647311.9500000002</v>
      </c>
    </row>
    <row r="437" spans="1:7" x14ac:dyDescent="0.35">
      <c r="A437" s="13" t="s">
        <v>879</v>
      </c>
      <c r="B437" s="13" t="s">
        <v>878</v>
      </c>
      <c r="C437" s="13" t="s">
        <v>2394</v>
      </c>
      <c r="D437" s="13" t="s">
        <v>2227</v>
      </c>
      <c r="E437" s="14" t="str">
        <f t="shared" si="6"/>
        <v>SRII</v>
      </c>
      <c r="F437" s="13" t="s">
        <v>1957</v>
      </c>
      <c r="G437" s="15">
        <v>3050761.43</v>
      </c>
    </row>
    <row r="438" spans="1:7" x14ac:dyDescent="0.35">
      <c r="A438" s="13" t="s">
        <v>636</v>
      </c>
      <c r="B438" s="13" t="s">
        <v>635</v>
      </c>
      <c r="C438" s="13" t="s">
        <v>2395</v>
      </c>
      <c r="D438" s="13" t="s">
        <v>2227</v>
      </c>
      <c r="E438" s="14" t="str">
        <f t="shared" si="6"/>
        <v>SRII</v>
      </c>
      <c r="F438" s="13" t="s">
        <v>1888</v>
      </c>
      <c r="G438" s="15">
        <v>3041135.38</v>
      </c>
    </row>
    <row r="439" spans="1:7" x14ac:dyDescent="0.35">
      <c r="A439" s="13" t="s">
        <v>788</v>
      </c>
      <c r="B439" s="13" t="s">
        <v>787</v>
      </c>
      <c r="C439" s="13" t="s">
        <v>2396</v>
      </c>
      <c r="D439" s="13" t="s">
        <v>2227</v>
      </c>
      <c r="E439" s="14" t="str">
        <f t="shared" si="6"/>
        <v>SRII</v>
      </c>
      <c r="F439" s="13" t="s">
        <v>1983</v>
      </c>
      <c r="G439" s="15">
        <v>3423903.3</v>
      </c>
    </row>
    <row r="440" spans="1:7" x14ac:dyDescent="0.35">
      <c r="A440" s="13" t="s">
        <v>897</v>
      </c>
      <c r="B440" s="13" t="s">
        <v>896</v>
      </c>
      <c r="C440" s="13" t="s">
        <v>2397</v>
      </c>
      <c r="D440" s="13" t="s">
        <v>2227</v>
      </c>
      <c r="E440" s="14" t="str">
        <f t="shared" si="6"/>
        <v>SRII</v>
      </c>
      <c r="F440" s="13" t="s">
        <v>1981</v>
      </c>
      <c r="G440" s="15">
        <v>2645430.14</v>
      </c>
    </row>
    <row r="441" spans="1:7" x14ac:dyDescent="0.35">
      <c r="A441" s="13" t="s">
        <v>721</v>
      </c>
      <c r="B441" s="13" t="s">
        <v>720</v>
      </c>
      <c r="C441" s="13" t="s">
        <v>2398</v>
      </c>
      <c r="D441" s="13" t="s">
        <v>2227</v>
      </c>
      <c r="E441" s="14" t="str">
        <f t="shared" si="6"/>
        <v>SRII</v>
      </c>
      <c r="F441" s="13" t="s">
        <v>2175</v>
      </c>
      <c r="G441" s="15">
        <v>1639719.22</v>
      </c>
    </row>
    <row r="442" spans="1:7" x14ac:dyDescent="0.35">
      <c r="A442" s="13" t="s">
        <v>724</v>
      </c>
      <c r="B442" s="13" t="s">
        <v>723</v>
      </c>
      <c r="C442" s="13" t="s">
        <v>2399</v>
      </c>
      <c r="D442" s="13" t="s">
        <v>2227</v>
      </c>
      <c r="E442" s="14" t="str">
        <f t="shared" si="6"/>
        <v>SRII</v>
      </c>
      <c r="F442" s="13" t="s">
        <v>2032</v>
      </c>
      <c r="G442" s="15">
        <v>1200000.49</v>
      </c>
    </row>
    <row r="443" spans="1:7" x14ac:dyDescent="0.35">
      <c r="A443" s="13" t="s">
        <v>115</v>
      </c>
      <c r="B443" s="13" t="s">
        <v>114</v>
      </c>
      <c r="C443" s="13" t="s">
        <v>2400</v>
      </c>
      <c r="D443" s="13" t="s">
        <v>2227</v>
      </c>
      <c r="E443" s="14" t="str">
        <f t="shared" si="6"/>
        <v>SRII</v>
      </c>
      <c r="F443" s="13" t="s">
        <v>1995</v>
      </c>
      <c r="G443" s="15">
        <v>3387387.92</v>
      </c>
    </row>
    <row r="444" spans="1:7" x14ac:dyDescent="0.35">
      <c r="A444" s="13" t="s">
        <v>558</v>
      </c>
      <c r="B444" s="13" t="s">
        <v>557</v>
      </c>
      <c r="C444" s="13" t="s">
        <v>2401</v>
      </c>
      <c r="D444" s="13" t="s">
        <v>2227</v>
      </c>
      <c r="E444" s="14" t="str">
        <f t="shared" si="6"/>
        <v>SRII</v>
      </c>
      <c r="F444" s="13" t="s">
        <v>2032</v>
      </c>
      <c r="G444" s="15">
        <v>4650154.0199999996</v>
      </c>
    </row>
    <row r="445" spans="1:7" x14ac:dyDescent="0.35">
      <c r="A445" s="13" t="s">
        <v>323</v>
      </c>
      <c r="B445" s="13" t="s">
        <v>322</v>
      </c>
      <c r="C445" s="13" t="s">
        <v>2402</v>
      </c>
      <c r="D445" s="13" t="s">
        <v>2227</v>
      </c>
      <c r="E445" s="14" t="str">
        <f t="shared" si="6"/>
        <v>SRII</v>
      </c>
      <c r="F445" s="13" t="s">
        <v>1987</v>
      </c>
      <c r="G445" s="15">
        <v>1200000</v>
      </c>
    </row>
    <row r="446" spans="1:7" x14ac:dyDescent="0.35">
      <c r="A446" s="13" t="s">
        <v>773</v>
      </c>
      <c r="B446" s="13" t="s">
        <v>772</v>
      </c>
      <c r="C446" s="13" t="s">
        <v>2403</v>
      </c>
      <c r="D446" s="13" t="s">
        <v>2227</v>
      </c>
      <c r="E446" s="14" t="str">
        <f t="shared" si="6"/>
        <v>SRII</v>
      </c>
      <c r="F446" s="13" t="s">
        <v>2012</v>
      </c>
      <c r="G446" s="15">
        <v>2641359</v>
      </c>
    </row>
    <row r="447" spans="1:7" x14ac:dyDescent="0.35">
      <c r="A447" s="13" t="s">
        <v>2404</v>
      </c>
      <c r="B447" s="13" t="s">
        <v>2405</v>
      </c>
      <c r="C447" s="13" t="s">
        <v>2406</v>
      </c>
      <c r="D447" s="13" t="s">
        <v>2227</v>
      </c>
      <c r="E447" s="14" t="str">
        <f t="shared" si="6"/>
        <v>SRII</v>
      </c>
      <c r="F447" s="13" t="s">
        <v>2292</v>
      </c>
      <c r="G447" s="15">
        <v>800000</v>
      </c>
    </row>
    <row r="448" spans="1:7" x14ac:dyDescent="0.35">
      <c r="A448" s="13" t="s">
        <v>870</v>
      </c>
      <c r="B448" s="13" t="s">
        <v>869</v>
      </c>
      <c r="C448" s="13" t="s">
        <v>2407</v>
      </c>
      <c r="D448" s="13" t="s">
        <v>2227</v>
      </c>
      <c r="E448" s="14" t="str">
        <f t="shared" si="6"/>
        <v>SRII</v>
      </c>
      <c r="F448" s="13" t="s">
        <v>2280</v>
      </c>
      <c r="G448" s="15">
        <v>2545000.27</v>
      </c>
    </row>
    <row r="449" spans="1:7" x14ac:dyDescent="0.35">
      <c r="A449" s="13" t="s">
        <v>349</v>
      </c>
      <c r="B449" s="13" t="s">
        <v>348</v>
      </c>
      <c r="C449" s="13" t="s">
        <v>2408</v>
      </c>
      <c r="D449" s="13" t="s">
        <v>2227</v>
      </c>
      <c r="E449" s="14" t="str">
        <f t="shared" si="6"/>
        <v>SRII</v>
      </c>
      <c r="F449" s="13" t="s">
        <v>1898</v>
      </c>
      <c r="G449" s="15">
        <v>2524788.41</v>
      </c>
    </row>
    <row r="450" spans="1:7" x14ac:dyDescent="0.35">
      <c r="A450" s="13" t="s">
        <v>830</v>
      </c>
      <c r="B450" s="13" t="s">
        <v>829</v>
      </c>
      <c r="C450" s="13" t="s">
        <v>2409</v>
      </c>
      <c r="D450" s="13" t="s">
        <v>2227</v>
      </c>
      <c r="E450" s="14" t="str">
        <f t="shared" ref="E450:E513" si="7">IF(D450="60243366","SRI",IF(D450="40200223","SRII",IF(D450="60408345","SRIII",IF(D450="60401001","SRIV",IF(D450="60040101","IS",IF(D450="60141122","IS",IF(D450="60041101","IS",IF(D450="60042101","IS",IF(D450="81401498","IS",IF(D450="61028896","RIG",IF(D450="61028897","RIG",IF(D450="61028898","RIG",IF(D450="60401015","RIG",IF(D450="10698014","RIG IS",0))))))))))))))</f>
        <v>SRII</v>
      </c>
      <c r="F450" s="13" t="s">
        <v>1894</v>
      </c>
      <c r="G450" s="15">
        <v>1456971.99</v>
      </c>
    </row>
    <row r="451" spans="1:7" x14ac:dyDescent="0.35">
      <c r="A451" s="13" t="s">
        <v>949</v>
      </c>
      <c r="B451" s="13" t="s">
        <v>948</v>
      </c>
      <c r="C451" s="13" t="s">
        <v>2410</v>
      </c>
      <c r="D451" s="13" t="s">
        <v>2227</v>
      </c>
      <c r="E451" s="14" t="str">
        <f t="shared" si="7"/>
        <v>SRII</v>
      </c>
      <c r="F451" s="13" t="s">
        <v>2032</v>
      </c>
      <c r="G451" s="15">
        <v>1200000</v>
      </c>
    </row>
    <row r="452" spans="1:7" x14ac:dyDescent="0.35">
      <c r="A452" s="13" t="s">
        <v>370</v>
      </c>
      <c r="B452" s="13" t="s">
        <v>369</v>
      </c>
      <c r="C452" s="13" t="s">
        <v>2411</v>
      </c>
      <c r="D452" s="13" t="s">
        <v>2227</v>
      </c>
      <c r="E452" s="14" t="str">
        <f t="shared" si="7"/>
        <v>SRII</v>
      </c>
      <c r="F452" s="13" t="s">
        <v>1871</v>
      </c>
      <c r="G452" s="15">
        <v>725576.31</v>
      </c>
    </row>
    <row r="453" spans="1:7" x14ac:dyDescent="0.35">
      <c r="A453" s="13" t="s">
        <v>418</v>
      </c>
      <c r="B453" s="13" t="s">
        <v>417</v>
      </c>
      <c r="C453" s="13" t="s">
        <v>2412</v>
      </c>
      <c r="D453" s="13" t="s">
        <v>2227</v>
      </c>
      <c r="E453" s="14" t="str">
        <f t="shared" si="7"/>
        <v>SRII</v>
      </c>
      <c r="F453" s="13" t="s">
        <v>1900</v>
      </c>
      <c r="G453" s="15">
        <v>1228717.43</v>
      </c>
    </row>
    <row r="454" spans="1:7" x14ac:dyDescent="0.35">
      <c r="A454" s="13" t="s">
        <v>586</v>
      </c>
      <c r="B454" s="13" t="s">
        <v>585</v>
      </c>
      <c r="C454" s="13" t="s">
        <v>2413</v>
      </c>
      <c r="D454" s="13" t="s">
        <v>2227</v>
      </c>
      <c r="E454" s="14" t="str">
        <f t="shared" si="7"/>
        <v>SRII</v>
      </c>
      <c r="F454" s="13" t="s">
        <v>2040</v>
      </c>
      <c r="G454" s="15">
        <v>3444314.62</v>
      </c>
    </row>
    <row r="455" spans="1:7" x14ac:dyDescent="0.35">
      <c r="A455" s="13" t="s">
        <v>776</v>
      </c>
      <c r="B455" s="13" t="s">
        <v>775</v>
      </c>
      <c r="C455" s="13" t="s">
        <v>2414</v>
      </c>
      <c r="D455" s="13" t="s">
        <v>2227</v>
      </c>
      <c r="E455" s="14" t="str">
        <f t="shared" si="7"/>
        <v>SRII</v>
      </c>
      <c r="F455" s="13" t="s">
        <v>2231</v>
      </c>
      <c r="G455" s="15">
        <v>3188307.88</v>
      </c>
    </row>
    <row r="456" spans="1:7" x14ac:dyDescent="0.35">
      <c r="A456" s="13" t="s">
        <v>589</v>
      </c>
      <c r="B456" s="13" t="s">
        <v>588</v>
      </c>
      <c r="C456" s="13" t="s">
        <v>2415</v>
      </c>
      <c r="D456" s="13" t="s">
        <v>2227</v>
      </c>
      <c r="E456" s="14" t="str">
        <f t="shared" si="7"/>
        <v>SRII</v>
      </c>
      <c r="F456" s="13" t="s">
        <v>1877</v>
      </c>
      <c r="G456" s="15">
        <v>2889827.25</v>
      </c>
    </row>
    <row r="457" spans="1:7" x14ac:dyDescent="0.35">
      <c r="A457" s="13" t="s">
        <v>539</v>
      </c>
      <c r="B457" s="13" t="s">
        <v>538</v>
      </c>
      <c r="C457" s="13" t="s">
        <v>2416</v>
      </c>
      <c r="D457" s="13" t="s">
        <v>2227</v>
      </c>
      <c r="E457" s="14" t="str">
        <f t="shared" si="7"/>
        <v>SRII</v>
      </c>
      <c r="F457" s="13" t="s">
        <v>1985</v>
      </c>
      <c r="G457" s="15">
        <v>2958069.84</v>
      </c>
    </row>
    <row r="458" spans="1:7" x14ac:dyDescent="0.35">
      <c r="A458" s="13" t="s">
        <v>427</v>
      </c>
      <c r="B458" s="13" t="s">
        <v>426</v>
      </c>
      <c r="C458" s="13" t="s">
        <v>2417</v>
      </c>
      <c r="D458" s="13" t="s">
        <v>2227</v>
      </c>
      <c r="E458" s="14" t="str">
        <f t="shared" si="7"/>
        <v>SRII</v>
      </c>
      <c r="F458" s="13" t="s">
        <v>2001</v>
      </c>
      <c r="G458" s="15">
        <v>1438457.37</v>
      </c>
    </row>
    <row r="459" spans="1:7" x14ac:dyDescent="0.35">
      <c r="A459" s="13" t="s">
        <v>469</v>
      </c>
      <c r="B459" s="13" t="s">
        <v>468</v>
      </c>
      <c r="C459" s="13" t="s">
        <v>2418</v>
      </c>
      <c r="D459" s="13" t="s">
        <v>2227</v>
      </c>
      <c r="E459" s="14" t="str">
        <f t="shared" si="7"/>
        <v>SRII</v>
      </c>
      <c r="F459" s="13" t="s">
        <v>1979</v>
      </c>
      <c r="G459" s="15">
        <v>6675579</v>
      </c>
    </row>
    <row r="460" spans="1:7" x14ac:dyDescent="0.35">
      <c r="A460" s="13" t="s">
        <v>994</v>
      </c>
      <c r="B460" s="13" t="s">
        <v>993</v>
      </c>
      <c r="C460" s="13" t="s">
        <v>2419</v>
      </c>
      <c r="D460" s="13" t="s">
        <v>2227</v>
      </c>
      <c r="E460" s="14" t="str">
        <f t="shared" si="7"/>
        <v>SRII</v>
      </c>
      <c r="F460" s="13" t="s">
        <v>1907</v>
      </c>
      <c r="G460" s="15">
        <v>2503285.77</v>
      </c>
    </row>
    <row r="461" spans="1:7" x14ac:dyDescent="0.35">
      <c r="A461" s="13" t="s">
        <v>918</v>
      </c>
      <c r="B461" s="13" t="s">
        <v>917</v>
      </c>
      <c r="C461" s="13" t="s">
        <v>2420</v>
      </c>
      <c r="D461" s="13" t="s">
        <v>2227</v>
      </c>
      <c r="E461" s="14" t="str">
        <f t="shared" si="7"/>
        <v>SRII</v>
      </c>
      <c r="F461" s="13" t="s">
        <v>2191</v>
      </c>
      <c r="G461" s="15">
        <v>1899999.65</v>
      </c>
    </row>
    <row r="462" spans="1:7" x14ac:dyDescent="0.35">
      <c r="A462" s="13" t="s">
        <v>518</v>
      </c>
      <c r="B462" s="13" t="s">
        <v>517</v>
      </c>
      <c r="C462" s="13" t="s">
        <v>2421</v>
      </c>
      <c r="D462" s="13" t="s">
        <v>2227</v>
      </c>
      <c r="E462" s="14" t="str">
        <f t="shared" si="7"/>
        <v>SRII</v>
      </c>
      <c r="F462" s="13" t="s">
        <v>2138</v>
      </c>
      <c r="G462" s="15">
        <v>2831504.35</v>
      </c>
    </row>
    <row r="463" spans="1:7" x14ac:dyDescent="0.35">
      <c r="A463" s="13" t="s">
        <v>548</v>
      </c>
      <c r="B463" s="13" t="s">
        <v>547</v>
      </c>
      <c r="C463" s="13" t="s">
        <v>2422</v>
      </c>
      <c r="D463" s="13" t="s">
        <v>2227</v>
      </c>
      <c r="E463" s="14" t="str">
        <f t="shared" si="7"/>
        <v>SRII</v>
      </c>
      <c r="F463" s="13" t="s">
        <v>2285</v>
      </c>
      <c r="G463" s="15">
        <v>4578919.49</v>
      </c>
    </row>
    <row r="464" spans="1:7" x14ac:dyDescent="0.35">
      <c r="A464" s="13" t="s">
        <v>605</v>
      </c>
      <c r="B464" s="13" t="s">
        <v>604</v>
      </c>
      <c r="C464" s="13" t="s">
        <v>2423</v>
      </c>
      <c r="D464" s="13" t="s">
        <v>2227</v>
      </c>
      <c r="E464" s="14" t="str">
        <f t="shared" si="7"/>
        <v>SRII</v>
      </c>
      <c r="F464" s="13" t="s">
        <v>1928</v>
      </c>
      <c r="G464" s="15">
        <v>11486991.380000001</v>
      </c>
    </row>
    <row r="465" spans="1:7" x14ac:dyDescent="0.35">
      <c r="A465" s="13" t="s">
        <v>2424</v>
      </c>
      <c r="B465" s="13" t="s">
        <v>2425</v>
      </c>
      <c r="C465" s="13" t="s">
        <v>2426</v>
      </c>
      <c r="D465" s="13" t="s">
        <v>2227</v>
      </c>
      <c r="E465" s="14" t="str">
        <f t="shared" si="7"/>
        <v>SRII</v>
      </c>
      <c r="F465" s="13" t="s">
        <v>1960</v>
      </c>
      <c r="G465" s="15">
        <v>0</v>
      </c>
    </row>
    <row r="466" spans="1:7" x14ac:dyDescent="0.35">
      <c r="A466" s="13" t="s">
        <v>739</v>
      </c>
      <c r="B466" s="13" t="s">
        <v>738</v>
      </c>
      <c r="C466" s="13" t="s">
        <v>2427</v>
      </c>
      <c r="D466" s="13" t="s">
        <v>2227</v>
      </c>
      <c r="E466" s="14" t="str">
        <f t="shared" si="7"/>
        <v>SRII</v>
      </c>
      <c r="F466" s="13" t="s">
        <v>2285</v>
      </c>
      <c r="G466" s="15">
        <v>2827937.92</v>
      </c>
    </row>
    <row r="467" spans="1:7" x14ac:dyDescent="0.35">
      <c r="A467" s="13" t="s">
        <v>314</v>
      </c>
      <c r="B467" s="13" t="s">
        <v>313</v>
      </c>
      <c r="C467" s="13" t="s">
        <v>2428</v>
      </c>
      <c r="D467" s="13" t="s">
        <v>2227</v>
      </c>
      <c r="E467" s="14" t="str">
        <f t="shared" si="7"/>
        <v>SRII</v>
      </c>
      <c r="F467" s="13" t="s">
        <v>1983</v>
      </c>
      <c r="G467" s="15">
        <v>1494371.91</v>
      </c>
    </row>
    <row r="468" spans="1:7" x14ac:dyDescent="0.35">
      <c r="A468" s="13" t="s">
        <v>592</v>
      </c>
      <c r="B468" s="13" t="s">
        <v>591</v>
      </c>
      <c r="C468" s="13" t="s">
        <v>2429</v>
      </c>
      <c r="D468" s="13" t="s">
        <v>2227</v>
      </c>
      <c r="E468" s="14" t="str">
        <f t="shared" si="7"/>
        <v>SRII</v>
      </c>
      <c r="F468" s="13" t="s">
        <v>1909</v>
      </c>
      <c r="G468" s="15">
        <v>1578942.94</v>
      </c>
    </row>
    <row r="469" spans="1:7" x14ac:dyDescent="0.35">
      <c r="A469" s="13" t="s">
        <v>527</v>
      </c>
      <c r="B469" s="13" t="s">
        <v>526</v>
      </c>
      <c r="C469" s="13" t="s">
        <v>2430</v>
      </c>
      <c r="D469" s="13" t="s">
        <v>2227</v>
      </c>
      <c r="E469" s="14" t="str">
        <f t="shared" si="7"/>
        <v>SRII</v>
      </c>
      <c r="F469" s="13" t="s">
        <v>1967</v>
      </c>
      <c r="G469" s="15">
        <v>3584293.84</v>
      </c>
    </row>
    <row r="470" spans="1:7" x14ac:dyDescent="0.35">
      <c r="A470" s="13" t="s">
        <v>970</v>
      </c>
      <c r="B470" s="13" t="s">
        <v>969</v>
      </c>
      <c r="C470" s="13" t="s">
        <v>2431</v>
      </c>
      <c r="D470" s="13" t="s">
        <v>2227</v>
      </c>
      <c r="E470" s="14" t="str">
        <f t="shared" si="7"/>
        <v>SRII</v>
      </c>
      <c r="F470" s="13" t="s">
        <v>1926</v>
      </c>
      <c r="G470" s="15">
        <v>1200000</v>
      </c>
    </row>
    <row r="471" spans="1:7" x14ac:dyDescent="0.35">
      <c r="A471" s="13" t="s">
        <v>2432</v>
      </c>
      <c r="B471" s="13" t="s">
        <v>2433</v>
      </c>
      <c r="C471" s="13" t="s">
        <v>2434</v>
      </c>
      <c r="D471" s="13" t="s">
        <v>2227</v>
      </c>
      <c r="E471" s="14" t="str">
        <f t="shared" si="7"/>
        <v>SRII</v>
      </c>
      <c r="F471" s="13" t="s">
        <v>2280</v>
      </c>
      <c r="G471" s="15">
        <v>0</v>
      </c>
    </row>
    <row r="472" spans="1:7" x14ac:dyDescent="0.35">
      <c r="A472" s="13" t="s">
        <v>444</v>
      </c>
      <c r="B472" s="13" t="s">
        <v>443</v>
      </c>
      <c r="C472" s="13" t="s">
        <v>2435</v>
      </c>
      <c r="D472" s="13" t="s">
        <v>2227</v>
      </c>
      <c r="E472" s="14" t="str">
        <f t="shared" si="7"/>
        <v>SRII</v>
      </c>
      <c r="F472" s="13" t="s">
        <v>1826</v>
      </c>
      <c r="G472" s="15">
        <v>1428071.58</v>
      </c>
    </row>
    <row r="473" spans="1:7" x14ac:dyDescent="0.35">
      <c r="A473" s="13" t="s">
        <v>595</v>
      </c>
      <c r="B473" s="13" t="s">
        <v>594</v>
      </c>
      <c r="C473" s="13" t="s">
        <v>2436</v>
      </c>
      <c r="D473" s="13" t="s">
        <v>2227</v>
      </c>
      <c r="E473" s="14" t="str">
        <f t="shared" si="7"/>
        <v>SRII</v>
      </c>
      <c r="F473" s="13" t="s">
        <v>1960</v>
      </c>
      <c r="G473" s="15">
        <v>1409607.78</v>
      </c>
    </row>
    <row r="474" spans="1:7" x14ac:dyDescent="0.35">
      <c r="A474" s="13" t="s">
        <v>961</v>
      </c>
      <c r="B474" s="13" t="s">
        <v>960</v>
      </c>
      <c r="C474" s="13" t="s">
        <v>2437</v>
      </c>
      <c r="D474" s="13" t="s">
        <v>2227</v>
      </c>
      <c r="E474" s="14" t="str">
        <f t="shared" si="7"/>
        <v>SRII</v>
      </c>
      <c r="F474" s="13" t="s">
        <v>1904</v>
      </c>
      <c r="G474" s="15">
        <v>1411699.4</v>
      </c>
    </row>
    <row r="475" spans="1:7" x14ac:dyDescent="0.35">
      <c r="A475" s="13" t="s">
        <v>639</v>
      </c>
      <c r="B475" s="13" t="s">
        <v>638</v>
      </c>
      <c r="C475" s="13" t="s">
        <v>2438</v>
      </c>
      <c r="D475" s="13" t="s">
        <v>2227</v>
      </c>
      <c r="E475" s="14" t="str">
        <f t="shared" si="7"/>
        <v>SRII</v>
      </c>
      <c r="F475" s="13" t="s">
        <v>1913</v>
      </c>
      <c r="G475" s="15">
        <v>3137624.4</v>
      </c>
    </row>
    <row r="476" spans="1:7" x14ac:dyDescent="0.35">
      <c r="A476" s="13" t="s">
        <v>303</v>
      </c>
      <c r="B476" s="13" t="s">
        <v>302</v>
      </c>
      <c r="C476" s="13" t="s">
        <v>2439</v>
      </c>
      <c r="D476" s="13" t="s">
        <v>2227</v>
      </c>
      <c r="E476" s="14" t="str">
        <f t="shared" si="7"/>
        <v>SRII</v>
      </c>
      <c r="F476" s="13" t="s">
        <v>1987</v>
      </c>
      <c r="G476" s="15">
        <v>1500000</v>
      </c>
    </row>
    <row r="477" spans="1:7" x14ac:dyDescent="0.35">
      <c r="A477" s="13" t="s">
        <v>624</v>
      </c>
      <c r="B477" s="13" t="s">
        <v>623</v>
      </c>
      <c r="C477" s="13" t="s">
        <v>2440</v>
      </c>
      <c r="D477" s="13" t="s">
        <v>2227</v>
      </c>
      <c r="E477" s="14" t="str">
        <f t="shared" si="7"/>
        <v>SRII</v>
      </c>
      <c r="F477" s="13" t="s">
        <v>1834</v>
      </c>
      <c r="G477" s="15">
        <v>5050845.54</v>
      </c>
    </row>
    <row r="478" spans="1:7" x14ac:dyDescent="0.35">
      <c r="A478" s="13" t="s">
        <v>2441</v>
      </c>
      <c r="B478" s="13" t="s">
        <v>2442</v>
      </c>
      <c r="C478" s="13" t="s">
        <v>2443</v>
      </c>
      <c r="D478" s="13" t="s">
        <v>2227</v>
      </c>
      <c r="E478" s="14" t="str">
        <f t="shared" si="7"/>
        <v>SRII</v>
      </c>
      <c r="F478" s="13" t="s">
        <v>1957</v>
      </c>
      <c r="G478" s="15">
        <v>700000</v>
      </c>
    </row>
    <row r="479" spans="1:7" x14ac:dyDescent="0.35">
      <c r="A479" s="13" t="s">
        <v>2444</v>
      </c>
      <c r="B479" s="13" t="s">
        <v>2445</v>
      </c>
      <c r="C479" s="13" t="s">
        <v>2446</v>
      </c>
      <c r="D479" s="13" t="s">
        <v>2227</v>
      </c>
      <c r="E479" s="14" t="str">
        <f t="shared" si="7"/>
        <v>SRII</v>
      </c>
      <c r="F479" s="13" t="s">
        <v>1997</v>
      </c>
      <c r="G479" s="15">
        <v>800000</v>
      </c>
    </row>
    <row r="480" spans="1:7" x14ac:dyDescent="0.35">
      <c r="A480" s="13" t="s">
        <v>1000</v>
      </c>
      <c r="B480" s="13" t="s">
        <v>999</v>
      </c>
      <c r="C480" s="13" t="s">
        <v>2447</v>
      </c>
      <c r="D480" s="13" t="s">
        <v>2227</v>
      </c>
      <c r="E480" s="14" t="str">
        <f t="shared" si="7"/>
        <v>SRII</v>
      </c>
      <c r="F480" s="13" t="s">
        <v>1911</v>
      </c>
      <c r="G480" s="15">
        <v>3650435.12</v>
      </c>
    </row>
    <row r="481" spans="1:7" x14ac:dyDescent="0.35">
      <c r="A481" s="13" t="s">
        <v>447</v>
      </c>
      <c r="B481" s="13" t="s">
        <v>446</v>
      </c>
      <c r="C481" s="13" t="s">
        <v>2448</v>
      </c>
      <c r="D481" s="13" t="s">
        <v>2227</v>
      </c>
      <c r="E481" s="14" t="str">
        <f t="shared" si="7"/>
        <v>SRII</v>
      </c>
      <c r="F481" s="13" t="s">
        <v>1952</v>
      </c>
      <c r="G481" s="15">
        <v>10372107.539999999</v>
      </c>
    </row>
    <row r="482" spans="1:7" x14ac:dyDescent="0.35">
      <c r="A482" s="13" t="s">
        <v>367</v>
      </c>
      <c r="B482" s="13" t="s">
        <v>366</v>
      </c>
      <c r="C482" s="13" t="s">
        <v>2449</v>
      </c>
      <c r="D482" s="13" t="s">
        <v>2227</v>
      </c>
      <c r="E482" s="14" t="str">
        <f t="shared" si="7"/>
        <v>SRII</v>
      </c>
      <c r="F482" s="13" t="s">
        <v>1957</v>
      </c>
      <c r="G482" s="15">
        <v>720280.47</v>
      </c>
    </row>
    <row r="483" spans="1:7" x14ac:dyDescent="0.35">
      <c r="A483" s="13" t="s">
        <v>2450</v>
      </c>
      <c r="B483" s="13" t="s">
        <v>2451</v>
      </c>
      <c r="C483" s="13" t="s">
        <v>2452</v>
      </c>
      <c r="D483" s="13" t="s">
        <v>2227</v>
      </c>
      <c r="E483" s="14" t="str">
        <f t="shared" si="7"/>
        <v>SRII</v>
      </c>
      <c r="F483" s="13" t="s">
        <v>2042</v>
      </c>
      <c r="G483" s="15">
        <v>500000</v>
      </c>
    </row>
    <row r="484" spans="1:7" x14ac:dyDescent="0.35">
      <c r="A484" s="13" t="s">
        <v>718</v>
      </c>
      <c r="B484" s="13" t="s">
        <v>717</v>
      </c>
      <c r="C484" s="13" t="s">
        <v>2453</v>
      </c>
      <c r="D484" s="13" t="s">
        <v>2227</v>
      </c>
      <c r="E484" s="14" t="str">
        <f t="shared" si="7"/>
        <v>SRII</v>
      </c>
      <c r="F484" s="13" t="s">
        <v>2285</v>
      </c>
      <c r="G484" s="15">
        <v>1772700.79</v>
      </c>
    </row>
    <row r="485" spans="1:7" x14ac:dyDescent="0.35">
      <c r="A485" s="13" t="s">
        <v>395</v>
      </c>
      <c r="B485" s="13" t="s">
        <v>393</v>
      </c>
      <c r="C485" s="13" t="s">
        <v>2454</v>
      </c>
      <c r="D485" s="13" t="s">
        <v>2227</v>
      </c>
      <c r="E485" s="14" t="str">
        <f t="shared" si="7"/>
        <v>SRII</v>
      </c>
      <c r="F485" s="13" t="s">
        <v>1989</v>
      </c>
      <c r="G485" s="15">
        <v>1468474.37</v>
      </c>
    </row>
    <row r="486" spans="1:7" x14ac:dyDescent="0.35">
      <c r="A486" s="13" t="s">
        <v>2455</v>
      </c>
      <c r="B486" s="13" t="s">
        <v>2456</v>
      </c>
      <c r="C486" s="13" t="s">
        <v>2457</v>
      </c>
      <c r="D486" s="13" t="s">
        <v>2227</v>
      </c>
      <c r="E486" s="14" t="str">
        <f t="shared" si="7"/>
        <v>SRII</v>
      </c>
      <c r="F486" s="13" t="s">
        <v>1884</v>
      </c>
      <c r="G486" s="15">
        <v>1800000</v>
      </c>
    </row>
    <row r="487" spans="1:7" x14ac:dyDescent="0.35">
      <c r="A487" s="13" t="s">
        <v>846</v>
      </c>
      <c r="B487" s="13" t="s">
        <v>845</v>
      </c>
      <c r="C487" s="13" t="s">
        <v>2458</v>
      </c>
      <c r="D487" s="13" t="s">
        <v>2227</v>
      </c>
      <c r="E487" s="14" t="str">
        <f t="shared" si="7"/>
        <v>SRII</v>
      </c>
      <c r="F487" s="13" t="s">
        <v>2191</v>
      </c>
      <c r="G487" s="15">
        <v>5047614.99</v>
      </c>
    </row>
    <row r="488" spans="1:7" x14ac:dyDescent="0.35">
      <c r="A488" s="13" t="s">
        <v>997</v>
      </c>
      <c r="B488" s="13" t="s">
        <v>996</v>
      </c>
      <c r="C488" s="13" t="s">
        <v>2459</v>
      </c>
      <c r="D488" s="13" t="s">
        <v>2227</v>
      </c>
      <c r="E488" s="14" t="str">
        <f t="shared" si="7"/>
        <v>SRII</v>
      </c>
      <c r="F488" s="13" t="s">
        <v>1972</v>
      </c>
      <c r="G488" s="15">
        <v>1982575.06</v>
      </c>
    </row>
    <row r="489" spans="1:7" x14ac:dyDescent="0.35">
      <c r="A489" s="13" t="s">
        <v>861</v>
      </c>
      <c r="B489" s="13" t="s">
        <v>860</v>
      </c>
      <c r="C489" s="13" t="s">
        <v>2460</v>
      </c>
      <c r="D489" s="13" t="s">
        <v>2227</v>
      </c>
      <c r="E489" s="14" t="str">
        <f t="shared" si="7"/>
        <v>SRII</v>
      </c>
      <c r="F489" s="13" t="s">
        <v>2280</v>
      </c>
      <c r="G489" s="15">
        <v>3570000.2</v>
      </c>
    </row>
    <row r="490" spans="1:7" x14ac:dyDescent="0.35">
      <c r="A490" s="13" t="s">
        <v>512</v>
      </c>
      <c r="B490" s="13" t="s">
        <v>511</v>
      </c>
      <c r="C490" s="13" t="s">
        <v>2461</v>
      </c>
      <c r="D490" s="13" t="s">
        <v>2227</v>
      </c>
      <c r="E490" s="14" t="str">
        <f t="shared" si="7"/>
        <v>SRII</v>
      </c>
      <c r="F490" s="13" t="s">
        <v>2048</v>
      </c>
      <c r="G490" s="15">
        <v>2834711.15</v>
      </c>
    </row>
    <row r="491" spans="1:7" x14ac:dyDescent="0.35">
      <c r="A491" s="13" t="s">
        <v>515</v>
      </c>
      <c r="B491" s="13" t="s">
        <v>514</v>
      </c>
      <c r="C491" s="13" t="s">
        <v>2462</v>
      </c>
      <c r="D491" s="13" t="s">
        <v>2227</v>
      </c>
      <c r="E491" s="14" t="str">
        <f t="shared" si="7"/>
        <v>SRII</v>
      </c>
      <c r="F491" s="13" t="s">
        <v>1884</v>
      </c>
      <c r="G491" s="15">
        <v>2483736.84</v>
      </c>
    </row>
    <row r="492" spans="1:7" x14ac:dyDescent="0.35">
      <c r="A492" s="13" t="s">
        <v>329</v>
      </c>
      <c r="B492" s="13" t="s">
        <v>328</v>
      </c>
      <c r="C492" s="13" t="s">
        <v>2463</v>
      </c>
      <c r="D492" s="13" t="s">
        <v>2227</v>
      </c>
      <c r="E492" s="14" t="str">
        <f t="shared" si="7"/>
        <v>SRII</v>
      </c>
      <c r="F492" s="13" t="s">
        <v>1838</v>
      </c>
      <c r="G492" s="15">
        <v>2980262.36</v>
      </c>
    </row>
    <row r="493" spans="1:7" x14ac:dyDescent="0.35">
      <c r="A493" s="13" t="s">
        <v>191</v>
      </c>
      <c r="B493" s="13" t="s">
        <v>190</v>
      </c>
      <c r="C493" s="13" t="s">
        <v>2464</v>
      </c>
      <c r="D493" s="13" t="s">
        <v>2227</v>
      </c>
      <c r="E493" s="14" t="str">
        <f t="shared" si="7"/>
        <v>SRII</v>
      </c>
      <c r="F493" s="13" t="s">
        <v>2465</v>
      </c>
      <c r="G493" s="15">
        <v>3882486.34</v>
      </c>
    </row>
    <row r="494" spans="1:7" x14ac:dyDescent="0.35">
      <c r="A494" s="13" t="s">
        <v>530</v>
      </c>
      <c r="B494" s="13" t="s">
        <v>529</v>
      </c>
      <c r="C494" s="13" t="s">
        <v>2466</v>
      </c>
      <c r="D494" s="13" t="s">
        <v>2227</v>
      </c>
      <c r="E494" s="14" t="str">
        <f t="shared" si="7"/>
        <v>SRII</v>
      </c>
      <c r="F494" s="13" t="s">
        <v>2001</v>
      </c>
      <c r="G494" s="15">
        <v>2354217.88</v>
      </c>
    </row>
    <row r="495" spans="1:7" x14ac:dyDescent="0.35">
      <c r="A495" s="13" t="s">
        <v>2467</v>
      </c>
      <c r="B495" s="13" t="s">
        <v>2468</v>
      </c>
      <c r="C495" s="13" t="s">
        <v>2469</v>
      </c>
      <c r="D495" s="13" t="s">
        <v>2227</v>
      </c>
      <c r="E495" s="14" t="str">
        <f t="shared" si="7"/>
        <v>SRII</v>
      </c>
      <c r="F495" s="13" t="s">
        <v>2138</v>
      </c>
      <c r="G495" s="15">
        <v>800000</v>
      </c>
    </row>
    <row r="496" spans="1:7" x14ac:dyDescent="0.35">
      <c r="A496" s="13" t="s">
        <v>982</v>
      </c>
      <c r="B496" s="13" t="s">
        <v>981</v>
      </c>
      <c r="C496" s="13" t="s">
        <v>2470</v>
      </c>
      <c r="D496" s="13" t="s">
        <v>2227</v>
      </c>
      <c r="E496" s="14" t="str">
        <f t="shared" si="7"/>
        <v>SRII</v>
      </c>
      <c r="F496" s="13" t="s">
        <v>1932</v>
      </c>
      <c r="G496" s="15">
        <v>900000</v>
      </c>
    </row>
    <row r="497" spans="1:7" x14ac:dyDescent="0.35">
      <c r="A497" s="13" t="s">
        <v>311</v>
      </c>
      <c r="B497" s="13" t="s">
        <v>310</v>
      </c>
      <c r="C497" s="13" t="s">
        <v>2471</v>
      </c>
      <c r="D497" s="13" t="s">
        <v>2227</v>
      </c>
      <c r="E497" s="14" t="str">
        <f t="shared" si="7"/>
        <v>SRII</v>
      </c>
      <c r="F497" s="13" t="s">
        <v>2094</v>
      </c>
      <c r="G497" s="15">
        <v>1590582.01</v>
      </c>
    </row>
    <row r="498" spans="1:7" x14ac:dyDescent="0.35">
      <c r="A498" s="13" t="s">
        <v>119</v>
      </c>
      <c r="B498" s="13" t="s">
        <v>118</v>
      </c>
      <c r="C498" s="13" t="s">
        <v>2472</v>
      </c>
      <c r="D498" s="13" t="s">
        <v>2227</v>
      </c>
      <c r="E498" s="14" t="str">
        <f t="shared" si="7"/>
        <v>SRII</v>
      </c>
      <c r="F498" s="13" t="s">
        <v>2054</v>
      </c>
      <c r="G498" s="15">
        <v>1200000</v>
      </c>
    </row>
    <row r="499" spans="1:7" x14ac:dyDescent="0.35">
      <c r="A499" s="13" t="s">
        <v>794</v>
      </c>
      <c r="B499" s="13" t="s">
        <v>793</v>
      </c>
      <c r="C499" s="13" t="s">
        <v>2473</v>
      </c>
      <c r="D499" s="13" t="s">
        <v>2227</v>
      </c>
      <c r="E499" s="14" t="str">
        <f t="shared" si="7"/>
        <v>SRII</v>
      </c>
      <c r="F499" s="13" t="s">
        <v>2015</v>
      </c>
      <c r="G499" s="15">
        <v>1805491.55</v>
      </c>
    </row>
    <row r="500" spans="1:7" x14ac:dyDescent="0.35">
      <c r="A500" s="13" t="s">
        <v>333</v>
      </c>
      <c r="B500" s="13" t="s">
        <v>332</v>
      </c>
      <c r="C500" s="13" t="s">
        <v>2474</v>
      </c>
      <c r="D500" s="13" t="s">
        <v>2227</v>
      </c>
      <c r="E500" s="14" t="str">
        <f t="shared" si="7"/>
        <v>SRII</v>
      </c>
      <c r="F500" s="13" t="s">
        <v>1858</v>
      </c>
      <c r="G500" s="15">
        <v>670200</v>
      </c>
    </row>
    <row r="501" spans="1:7" x14ac:dyDescent="0.35">
      <c r="A501" s="13" t="s">
        <v>672</v>
      </c>
      <c r="B501" s="13" t="s">
        <v>671</v>
      </c>
      <c r="C501" s="13" t="s">
        <v>2475</v>
      </c>
      <c r="D501" s="13" t="s">
        <v>2227</v>
      </c>
      <c r="E501" s="14" t="str">
        <f t="shared" si="7"/>
        <v>SRII</v>
      </c>
      <c r="F501" s="13" t="s">
        <v>1972</v>
      </c>
      <c r="G501" s="15">
        <v>3637165.19</v>
      </c>
    </row>
    <row r="502" spans="1:7" x14ac:dyDescent="0.35">
      <c r="A502" s="13" t="s">
        <v>921</v>
      </c>
      <c r="B502" s="13" t="s">
        <v>920</v>
      </c>
      <c r="C502" s="13" t="s">
        <v>2476</v>
      </c>
      <c r="D502" s="13" t="s">
        <v>2227</v>
      </c>
      <c r="E502" s="14" t="str">
        <f t="shared" si="7"/>
        <v>SRII</v>
      </c>
      <c r="F502" s="13" t="s">
        <v>1936</v>
      </c>
      <c r="G502" s="15">
        <v>1049430.7</v>
      </c>
    </row>
    <row r="503" spans="1:7" x14ac:dyDescent="0.35">
      <c r="A503" s="13" t="s">
        <v>340</v>
      </c>
      <c r="B503" s="13" t="s">
        <v>339</v>
      </c>
      <c r="C503" s="13" t="s">
        <v>2477</v>
      </c>
      <c r="D503" s="13" t="s">
        <v>2227</v>
      </c>
      <c r="E503" s="14" t="str">
        <f t="shared" si="7"/>
        <v>SRII</v>
      </c>
      <c r="F503" s="13" t="s">
        <v>1926</v>
      </c>
      <c r="G503" s="15">
        <v>303800</v>
      </c>
    </row>
    <row r="504" spans="1:7" x14ac:dyDescent="0.35">
      <c r="A504" s="13" t="s">
        <v>437</v>
      </c>
      <c r="B504" s="13" t="s">
        <v>436</v>
      </c>
      <c r="C504" s="13" t="s">
        <v>2478</v>
      </c>
      <c r="D504" s="13" t="s">
        <v>2227</v>
      </c>
      <c r="E504" s="14" t="str">
        <f t="shared" si="7"/>
        <v>SRII</v>
      </c>
      <c r="F504" s="13" t="s">
        <v>1967</v>
      </c>
      <c r="G504" s="15">
        <v>7157262.0800000001</v>
      </c>
    </row>
    <row r="505" spans="1:7" x14ac:dyDescent="0.35">
      <c r="A505" s="13" t="s">
        <v>633</v>
      </c>
      <c r="B505" s="13" t="s">
        <v>632</v>
      </c>
      <c r="C505" s="13" t="s">
        <v>2479</v>
      </c>
      <c r="D505" s="13" t="s">
        <v>2227</v>
      </c>
      <c r="E505" s="14" t="str">
        <f t="shared" si="7"/>
        <v>SRII</v>
      </c>
      <c r="F505" s="13" t="s">
        <v>1979</v>
      </c>
      <c r="G505" s="15">
        <v>3693359.99</v>
      </c>
    </row>
    <row r="506" spans="1:7" x14ac:dyDescent="0.35">
      <c r="A506" s="13" t="s">
        <v>955</v>
      </c>
      <c r="B506" s="13" t="s">
        <v>954</v>
      </c>
      <c r="C506" s="13" t="s">
        <v>2480</v>
      </c>
      <c r="D506" s="13" t="s">
        <v>2227</v>
      </c>
      <c r="E506" s="14" t="str">
        <f t="shared" si="7"/>
        <v>SRII</v>
      </c>
      <c r="F506" s="13" t="s">
        <v>1898</v>
      </c>
      <c r="G506" s="15">
        <v>2111848.19</v>
      </c>
    </row>
    <row r="507" spans="1:7" x14ac:dyDescent="0.35">
      <c r="A507" s="13" t="s">
        <v>403</v>
      </c>
      <c r="B507" s="13" t="s">
        <v>402</v>
      </c>
      <c r="C507" s="13" t="s">
        <v>2481</v>
      </c>
      <c r="D507" s="13" t="s">
        <v>2227</v>
      </c>
      <c r="E507" s="14" t="str">
        <f t="shared" si="7"/>
        <v>SRII</v>
      </c>
      <c r="F507" s="13" t="s">
        <v>2040</v>
      </c>
      <c r="G507" s="15">
        <v>3435657.21</v>
      </c>
    </row>
    <row r="508" spans="1:7" x14ac:dyDescent="0.35">
      <c r="A508" s="13" t="s">
        <v>678</v>
      </c>
      <c r="B508" s="13" t="s">
        <v>677</v>
      </c>
      <c r="C508" s="13" t="s">
        <v>2482</v>
      </c>
      <c r="D508" s="13" t="s">
        <v>2227</v>
      </c>
      <c r="E508" s="14" t="str">
        <f t="shared" si="7"/>
        <v>SRII</v>
      </c>
      <c r="F508" s="13" t="s">
        <v>1962</v>
      </c>
      <c r="G508" s="15">
        <v>4314239.7699999996</v>
      </c>
    </row>
    <row r="509" spans="1:7" x14ac:dyDescent="0.35">
      <c r="A509" s="13" t="s">
        <v>1393</v>
      </c>
      <c r="B509" s="13" t="s">
        <v>1392</v>
      </c>
      <c r="C509" s="13" t="s">
        <v>2483</v>
      </c>
      <c r="D509" s="13" t="s">
        <v>2227</v>
      </c>
      <c r="E509" s="14" t="str">
        <f t="shared" si="7"/>
        <v>SRII</v>
      </c>
      <c r="F509" s="13" t="s">
        <v>2021</v>
      </c>
      <c r="G509" s="15">
        <v>2684727.64</v>
      </c>
    </row>
    <row r="510" spans="1:7" x14ac:dyDescent="0.35">
      <c r="A510" s="13" t="s">
        <v>803</v>
      </c>
      <c r="B510" s="13" t="s">
        <v>802</v>
      </c>
      <c r="C510" s="13" t="s">
        <v>2484</v>
      </c>
      <c r="D510" s="13" t="s">
        <v>2227</v>
      </c>
      <c r="E510" s="14" t="str">
        <f t="shared" si="7"/>
        <v>SRII</v>
      </c>
      <c r="F510" s="13" t="s">
        <v>1967</v>
      </c>
      <c r="G510" s="15">
        <v>3874365.4399999999</v>
      </c>
    </row>
    <row r="511" spans="1:7" x14ac:dyDescent="0.35">
      <c r="A511" s="13" t="s">
        <v>356</v>
      </c>
      <c r="B511" s="13" t="s">
        <v>355</v>
      </c>
      <c r="C511" s="13" t="s">
        <v>2485</v>
      </c>
      <c r="D511" s="13" t="s">
        <v>2227</v>
      </c>
      <c r="E511" s="14" t="str">
        <f t="shared" si="7"/>
        <v>SRII</v>
      </c>
      <c r="F511" s="13" t="s">
        <v>1909</v>
      </c>
      <c r="G511" s="15">
        <v>1200000</v>
      </c>
    </row>
    <row r="512" spans="1:7" x14ac:dyDescent="0.35">
      <c r="A512" s="13" t="s">
        <v>767</v>
      </c>
      <c r="B512" s="13" t="s">
        <v>766</v>
      </c>
      <c r="C512" s="13" t="s">
        <v>2486</v>
      </c>
      <c r="D512" s="13" t="s">
        <v>2227</v>
      </c>
      <c r="E512" s="14" t="str">
        <f t="shared" si="7"/>
        <v>SRII</v>
      </c>
      <c r="F512" s="13" t="s">
        <v>1989</v>
      </c>
      <c r="G512" s="15">
        <v>2041043.61</v>
      </c>
    </row>
    <row r="513" spans="1:7" x14ac:dyDescent="0.35">
      <c r="A513" s="13" t="s">
        <v>749</v>
      </c>
      <c r="B513" s="13" t="s">
        <v>748</v>
      </c>
      <c r="C513" s="13" t="s">
        <v>2487</v>
      </c>
      <c r="D513" s="13" t="s">
        <v>2227</v>
      </c>
      <c r="E513" s="14" t="str">
        <f t="shared" si="7"/>
        <v>SRII</v>
      </c>
      <c r="F513" s="13" t="s">
        <v>2231</v>
      </c>
      <c r="G513" s="15">
        <v>4169088.4</v>
      </c>
    </row>
    <row r="514" spans="1:7" x14ac:dyDescent="0.35">
      <c r="A514" s="13" t="s">
        <v>2488</v>
      </c>
      <c r="B514" s="13" t="s">
        <v>2489</v>
      </c>
      <c r="C514" s="13" t="s">
        <v>2490</v>
      </c>
      <c r="D514" s="13" t="s">
        <v>2227</v>
      </c>
      <c r="E514" s="14" t="str">
        <f t="shared" ref="E514:E577" si="8">IF(D514="60243366","SRI",IF(D514="40200223","SRII",IF(D514="60408345","SRIII",IF(D514="60401001","SRIV",IF(D514="60040101","IS",IF(D514="60141122","IS",IF(D514="60041101","IS",IF(D514="60042101","IS",IF(D514="81401498","IS",IF(D514="61028896","RIG",IF(D514="61028897","RIG",IF(D514="61028898","RIG",IF(D514="60401015","RIG",IF(D514="10698014","RIG IS",0))))))))))))))</f>
        <v>SRII</v>
      </c>
      <c r="F514" s="13" t="s">
        <v>2465</v>
      </c>
      <c r="G514" s="15">
        <v>600000</v>
      </c>
    </row>
    <row r="515" spans="1:7" x14ac:dyDescent="0.35">
      <c r="A515" s="13" t="s">
        <v>2491</v>
      </c>
      <c r="B515" s="13" t="s">
        <v>2492</v>
      </c>
      <c r="C515" s="13" t="s">
        <v>2493</v>
      </c>
      <c r="D515" s="13" t="s">
        <v>2227</v>
      </c>
      <c r="E515" s="14" t="str">
        <f t="shared" si="8"/>
        <v>SRII</v>
      </c>
      <c r="F515" s="13" t="s">
        <v>1952</v>
      </c>
      <c r="G515" s="15">
        <v>500000</v>
      </c>
    </row>
    <row r="516" spans="1:7" x14ac:dyDescent="0.35">
      <c r="A516" s="13" t="s">
        <v>837</v>
      </c>
      <c r="B516" s="13" t="s">
        <v>836</v>
      </c>
      <c r="C516" s="13" t="s">
        <v>2494</v>
      </c>
      <c r="D516" s="13" t="s">
        <v>2227</v>
      </c>
      <c r="E516" s="14" t="str">
        <f t="shared" si="8"/>
        <v>SRII</v>
      </c>
      <c r="F516" s="13" t="s">
        <v>1894</v>
      </c>
      <c r="G516" s="15">
        <v>2331488.9</v>
      </c>
    </row>
    <row r="517" spans="1:7" x14ac:dyDescent="0.35">
      <c r="A517" s="13" t="s">
        <v>934</v>
      </c>
      <c r="B517" s="13" t="s">
        <v>933</v>
      </c>
      <c r="C517" s="13" t="s">
        <v>2495</v>
      </c>
      <c r="D517" s="13" t="s">
        <v>2227</v>
      </c>
      <c r="E517" s="14" t="str">
        <f t="shared" si="8"/>
        <v>SRII</v>
      </c>
      <c r="F517" s="13" t="s">
        <v>2040</v>
      </c>
      <c r="G517" s="15">
        <v>1314456.75</v>
      </c>
    </row>
    <row r="518" spans="1:7" x14ac:dyDescent="0.35">
      <c r="A518" s="13" t="s">
        <v>876</v>
      </c>
      <c r="B518" s="13" t="s">
        <v>875</v>
      </c>
      <c r="C518" s="13" t="s">
        <v>2496</v>
      </c>
      <c r="D518" s="13" t="s">
        <v>2227</v>
      </c>
      <c r="E518" s="14" t="str">
        <f t="shared" si="8"/>
        <v>SRII</v>
      </c>
      <c r="F518" s="13" t="s">
        <v>2191</v>
      </c>
      <c r="G518" s="15">
        <v>2583166.87</v>
      </c>
    </row>
    <row r="519" spans="1:7" x14ac:dyDescent="0.35">
      <c r="A519" s="13" t="s">
        <v>867</v>
      </c>
      <c r="B519" s="13" t="s">
        <v>866</v>
      </c>
      <c r="C519" s="13" t="s">
        <v>2497</v>
      </c>
      <c r="D519" s="13" t="s">
        <v>2227</v>
      </c>
      <c r="E519" s="14" t="str">
        <f t="shared" si="8"/>
        <v>SRII</v>
      </c>
      <c r="F519" s="13" t="s">
        <v>1936</v>
      </c>
      <c r="G519" s="15">
        <v>2893287.07</v>
      </c>
    </row>
    <row r="520" spans="1:7" x14ac:dyDescent="0.35">
      <c r="A520" s="13" t="s">
        <v>377</v>
      </c>
      <c r="B520" s="13" t="s">
        <v>376</v>
      </c>
      <c r="C520" s="13" t="s">
        <v>2498</v>
      </c>
      <c r="D520" s="13" t="s">
        <v>2227</v>
      </c>
      <c r="E520" s="14" t="str">
        <f t="shared" si="8"/>
        <v>SRII</v>
      </c>
      <c r="F520" s="13" t="s">
        <v>1947</v>
      </c>
      <c r="G520" s="15">
        <v>1944550.96</v>
      </c>
    </row>
    <row r="521" spans="1:7" x14ac:dyDescent="0.35">
      <c r="A521" s="13" t="s">
        <v>952</v>
      </c>
      <c r="B521" s="13" t="s">
        <v>951</v>
      </c>
      <c r="C521" s="13" t="s">
        <v>2499</v>
      </c>
      <c r="D521" s="13" t="s">
        <v>2227</v>
      </c>
      <c r="E521" s="14" t="str">
        <f t="shared" si="8"/>
        <v>SRII</v>
      </c>
      <c r="F521" s="13" t="s">
        <v>1902</v>
      </c>
      <c r="G521" s="15">
        <v>1644086.52</v>
      </c>
    </row>
    <row r="522" spans="1:7" x14ac:dyDescent="0.35">
      <c r="A522" s="13" t="s">
        <v>2500</v>
      </c>
      <c r="B522" s="13" t="s">
        <v>2501</v>
      </c>
      <c r="C522" s="13" t="s">
        <v>2502</v>
      </c>
      <c r="D522" s="13" t="s">
        <v>2227</v>
      </c>
      <c r="E522" s="14" t="str">
        <f t="shared" si="8"/>
        <v>SRII</v>
      </c>
      <c r="F522" s="13" t="s">
        <v>2292</v>
      </c>
      <c r="G522" s="15">
        <v>800000</v>
      </c>
    </row>
    <row r="523" spans="1:7" x14ac:dyDescent="0.35">
      <c r="A523" s="13" t="s">
        <v>964</v>
      </c>
      <c r="B523" s="13" t="s">
        <v>963</v>
      </c>
      <c r="C523" s="13" t="s">
        <v>2503</v>
      </c>
      <c r="D523" s="13" t="s">
        <v>2227</v>
      </c>
      <c r="E523" s="14" t="str">
        <f t="shared" si="8"/>
        <v>SRII</v>
      </c>
      <c r="F523" s="13" t="s">
        <v>1979</v>
      </c>
      <c r="G523" s="15">
        <v>1200000</v>
      </c>
    </row>
    <row r="524" spans="1:7" x14ac:dyDescent="0.35">
      <c r="A524" s="13" t="s">
        <v>1003</v>
      </c>
      <c r="B524" s="13" t="s">
        <v>1002</v>
      </c>
      <c r="C524" s="13" t="s">
        <v>2504</v>
      </c>
      <c r="D524" s="13" t="s">
        <v>2227</v>
      </c>
      <c r="E524" s="14" t="str">
        <f t="shared" si="8"/>
        <v>SRII</v>
      </c>
      <c r="F524" s="13" t="s">
        <v>2090</v>
      </c>
      <c r="G524" s="15">
        <v>1200000</v>
      </c>
    </row>
    <row r="525" spans="1:7" x14ac:dyDescent="0.35">
      <c r="A525" s="13" t="s">
        <v>460</v>
      </c>
      <c r="B525" s="13" t="s">
        <v>459</v>
      </c>
      <c r="C525" s="13" t="s">
        <v>2505</v>
      </c>
      <c r="D525" s="13" t="s">
        <v>2227</v>
      </c>
      <c r="E525" s="14" t="str">
        <f t="shared" si="8"/>
        <v>SRII</v>
      </c>
      <c r="F525" s="13" t="s">
        <v>1838</v>
      </c>
      <c r="G525" s="15">
        <v>4806792.0199999996</v>
      </c>
    </row>
    <row r="526" spans="1:7" x14ac:dyDescent="0.35">
      <c r="A526" s="13" t="s">
        <v>648</v>
      </c>
      <c r="B526" s="13" t="s">
        <v>647</v>
      </c>
      <c r="C526" s="13" t="s">
        <v>2506</v>
      </c>
      <c r="D526" s="13" t="s">
        <v>2227</v>
      </c>
      <c r="E526" s="14" t="str">
        <f t="shared" si="8"/>
        <v>SRII</v>
      </c>
      <c r="F526" s="13" t="s">
        <v>1917</v>
      </c>
      <c r="G526" s="15">
        <v>4004481.66</v>
      </c>
    </row>
    <row r="527" spans="1:7" x14ac:dyDescent="0.35">
      <c r="A527" s="13" t="s">
        <v>564</v>
      </c>
      <c r="B527" s="13" t="s">
        <v>563</v>
      </c>
      <c r="C527" s="13" t="s">
        <v>2507</v>
      </c>
      <c r="D527" s="13" t="s">
        <v>2227</v>
      </c>
      <c r="E527" s="14" t="str">
        <f t="shared" si="8"/>
        <v>SRII</v>
      </c>
      <c r="F527" s="13" t="s">
        <v>2021</v>
      </c>
      <c r="G527" s="15">
        <v>2080702.03</v>
      </c>
    </row>
    <row r="528" spans="1:7" x14ac:dyDescent="0.35">
      <c r="A528" s="13" t="s">
        <v>675</v>
      </c>
      <c r="B528" s="13" t="s">
        <v>674</v>
      </c>
      <c r="C528" s="13" t="s">
        <v>2508</v>
      </c>
      <c r="D528" s="13" t="s">
        <v>2227</v>
      </c>
      <c r="E528" s="14" t="str">
        <f t="shared" si="8"/>
        <v>SRII</v>
      </c>
      <c r="F528" s="13" t="s">
        <v>1985</v>
      </c>
      <c r="G528" s="15">
        <v>1474950.5</v>
      </c>
    </row>
    <row r="529" spans="1:7" x14ac:dyDescent="0.35">
      <c r="A529" s="13" t="s">
        <v>441</v>
      </c>
      <c r="B529" s="13" t="s">
        <v>440</v>
      </c>
      <c r="C529" s="13" t="s">
        <v>2509</v>
      </c>
      <c r="D529" s="13" t="s">
        <v>2227</v>
      </c>
      <c r="E529" s="14" t="str">
        <f t="shared" si="8"/>
        <v>SRII</v>
      </c>
      <c r="F529" s="13" t="s">
        <v>2012</v>
      </c>
      <c r="G529" s="15">
        <v>2858216.7</v>
      </c>
    </row>
    <row r="530" spans="1:7" x14ac:dyDescent="0.35">
      <c r="A530" s="13" t="s">
        <v>276</v>
      </c>
      <c r="B530" s="13" t="s">
        <v>275</v>
      </c>
      <c r="C530" s="13" t="s">
        <v>2510</v>
      </c>
      <c r="D530" s="13" t="s">
        <v>2227</v>
      </c>
      <c r="E530" s="14" t="str">
        <f t="shared" si="8"/>
        <v>SRII</v>
      </c>
      <c r="F530" s="13" t="s">
        <v>2175</v>
      </c>
      <c r="G530" s="15">
        <v>3184017.01</v>
      </c>
    </row>
    <row r="531" spans="1:7" x14ac:dyDescent="0.35">
      <c r="A531" s="13" t="s">
        <v>940</v>
      </c>
      <c r="B531" s="13" t="s">
        <v>939</v>
      </c>
      <c r="C531" s="13" t="s">
        <v>2511</v>
      </c>
      <c r="D531" s="13" t="s">
        <v>2227</v>
      </c>
      <c r="E531" s="14" t="str">
        <f t="shared" si="8"/>
        <v>SRII</v>
      </c>
      <c r="F531" s="13" t="s">
        <v>1975</v>
      </c>
      <c r="G531" s="15">
        <v>1006967.52</v>
      </c>
    </row>
    <row r="532" spans="1:7" x14ac:dyDescent="0.35">
      <c r="A532" s="13" t="s">
        <v>307</v>
      </c>
      <c r="B532" s="13" t="s">
        <v>306</v>
      </c>
      <c r="C532" s="13" t="s">
        <v>2512</v>
      </c>
      <c r="D532" s="13" t="s">
        <v>2227</v>
      </c>
      <c r="E532" s="14" t="str">
        <f t="shared" si="8"/>
        <v>SRII</v>
      </c>
      <c r="F532" s="13" t="s">
        <v>2012</v>
      </c>
      <c r="G532" s="15">
        <v>999999.89</v>
      </c>
    </row>
    <row r="533" spans="1:7" x14ac:dyDescent="0.35">
      <c r="A533" s="13" t="s">
        <v>2513</v>
      </c>
      <c r="B533" s="13" t="s">
        <v>2514</v>
      </c>
      <c r="C533" s="13" t="s">
        <v>2515</v>
      </c>
      <c r="D533" s="13" t="s">
        <v>2227</v>
      </c>
      <c r="E533" s="14" t="str">
        <f t="shared" si="8"/>
        <v>SRII</v>
      </c>
      <c r="F533" s="13" t="s">
        <v>1891</v>
      </c>
      <c r="G533" s="15">
        <v>0</v>
      </c>
    </row>
    <row r="534" spans="1:7" x14ac:dyDescent="0.35">
      <c r="A534" s="13" t="s">
        <v>457</v>
      </c>
      <c r="B534" s="13" t="s">
        <v>456</v>
      </c>
      <c r="C534" s="13" t="s">
        <v>2516</v>
      </c>
      <c r="D534" s="13" t="s">
        <v>2227</v>
      </c>
      <c r="E534" s="14" t="str">
        <f t="shared" si="8"/>
        <v>SRII</v>
      </c>
      <c r="F534" s="13" t="s">
        <v>1900</v>
      </c>
      <c r="G534" s="15">
        <v>2574202.0499999998</v>
      </c>
    </row>
    <row r="535" spans="1:7" x14ac:dyDescent="0.35">
      <c r="A535" s="13" t="s">
        <v>924</v>
      </c>
      <c r="B535" s="13" t="s">
        <v>923</v>
      </c>
      <c r="C535" s="13" t="s">
        <v>2517</v>
      </c>
      <c r="D535" s="13" t="s">
        <v>2227</v>
      </c>
      <c r="E535" s="14" t="str">
        <f t="shared" si="8"/>
        <v>SRII</v>
      </c>
      <c r="F535" s="13" t="s">
        <v>2040</v>
      </c>
      <c r="G535" s="15">
        <v>1200000</v>
      </c>
    </row>
    <row r="536" spans="1:7" x14ac:dyDescent="0.35">
      <c r="A536" s="13" t="s">
        <v>654</v>
      </c>
      <c r="B536" s="13" t="s">
        <v>653</v>
      </c>
      <c r="C536" s="13" t="s">
        <v>2518</v>
      </c>
      <c r="D536" s="13" t="s">
        <v>2227</v>
      </c>
      <c r="E536" s="14" t="str">
        <f t="shared" si="8"/>
        <v>SRII</v>
      </c>
      <c r="F536" s="13" t="s">
        <v>1928</v>
      </c>
      <c r="G536" s="15">
        <v>5140691.04</v>
      </c>
    </row>
    <row r="537" spans="1:7" x14ac:dyDescent="0.35">
      <c r="A537" s="13" t="s">
        <v>434</v>
      </c>
      <c r="B537" s="13" t="s">
        <v>433</v>
      </c>
      <c r="C537" s="13" t="s">
        <v>2519</v>
      </c>
      <c r="D537" s="13" t="s">
        <v>2227</v>
      </c>
      <c r="E537" s="14" t="str">
        <f t="shared" si="8"/>
        <v>SRII</v>
      </c>
      <c r="F537" s="13" t="s">
        <v>2231</v>
      </c>
      <c r="G537" s="15">
        <v>5630674.0199999996</v>
      </c>
    </row>
    <row r="538" spans="1:7" x14ac:dyDescent="0.35">
      <c r="A538" s="13" t="s">
        <v>690</v>
      </c>
      <c r="B538" s="13" t="s">
        <v>689</v>
      </c>
      <c r="C538" s="13" t="s">
        <v>2520</v>
      </c>
      <c r="D538" s="13" t="s">
        <v>2227</v>
      </c>
      <c r="E538" s="14" t="str">
        <f t="shared" si="8"/>
        <v>SRII</v>
      </c>
      <c r="F538" s="13" t="s">
        <v>1900</v>
      </c>
      <c r="G538" s="15">
        <v>850000</v>
      </c>
    </row>
    <row r="539" spans="1:7" x14ac:dyDescent="0.35">
      <c r="A539" s="13" t="s">
        <v>406</v>
      </c>
      <c r="B539" s="13" t="s">
        <v>405</v>
      </c>
      <c r="C539" s="13" t="s">
        <v>2521</v>
      </c>
      <c r="D539" s="13" t="s">
        <v>2227</v>
      </c>
      <c r="E539" s="14" t="str">
        <f t="shared" si="8"/>
        <v>SRII</v>
      </c>
      <c r="F539" s="13" t="s">
        <v>2040</v>
      </c>
      <c r="G539" s="15">
        <v>1200000</v>
      </c>
    </row>
    <row r="540" spans="1:7" x14ac:dyDescent="0.35">
      <c r="A540" s="13" t="s">
        <v>752</v>
      </c>
      <c r="B540" s="13" t="s">
        <v>751</v>
      </c>
      <c r="C540" s="13" t="s">
        <v>2522</v>
      </c>
      <c r="D540" s="13" t="s">
        <v>2227</v>
      </c>
      <c r="E540" s="14" t="str">
        <f t="shared" si="8"/>
        <v>SRII</v>
      </c>
      <c r="F540" s="13" t="s">
        <v>1902</v>
      </c>
      <c r="G540" s="15">
        <v>3923637.66</v>
      </c>
    </row>
    <row r="541" spans="1:7" x14ac:dyDescent="0.35">
      <c r="A541" s="13" t="s">
        <v>809</v>
      </c>
      <c r="B541" s="13" t="s">
        <v>808</v>
      </c>
      <c r="C541" s="13" t="s">
        <v>2523</v>
      </c>
      <c r="D541" s="13" t="s">
        <v>2227</v>
      </c>
      <c r="E541" s="14" t="str">
        <f t="shared" si="8"/>
        <v>SRII</v>
      </c>
      <c r="F541" s="13" t="s">
        <v>2285</v>
      </c>
      <c r="G541" s="15">
        <v>2702075.18</v>
      </c>
    </row>
    <row r="542" spans="1:7" x14ac:dyDescent="0.35">
      <c r="A542" s="13" t="s">
        <v>561</v>
      </c>
      <c r="B542" s="13" t="s">
        <v>560</v>
      </c>
      <c r="C542" s="13" t="s">
        <v>2524</v>
      </c>
      <c r="D542" s="13" t="s">
        <v>2227</v>
      </c>
      <c r="E542" s="14" t="str">
        <f t="shared" si="8"/>
        <v>SRII</v>
      </c>
      <c r="F542" s="13" t="s">
        <v>1909</v>
      </c>
      <c r="G542" s="15">
        <v>2491599.5499999998</v>
      </c>
    </row>
    <row r="543" spans="1:7" x14ac:dyDescent="0.35">
      <c r="A543" s="13" t="s">
        <v>500</v>
      </c>
      <c r="B543" s="13" t="s">
        <v>499</v>
      </c>
      <c r="C543" s="13" t="s">
        <v>2525</v>
      </c>
      <c r="D543" s="13" t="s">
        <v>2227</v>
      </c>
      <c r="E543" s="14" t="str">
        <f t="shared" si="8"/>
        <v>SRII</v>
      </c>
      <c r="F543" s="13" t="s">
        <v>1952</v>
      </c>
      <c r="G543" s="15">
        <v>3404304.86</v>
      </c>
    </row>
    <row r="544" spans="1:7" x14ac:dyDescent="0.35">
      <c r="A544" s="13" t="s">
        <v>326</v>
      </c>
      <c r="B544" s="13" t="s">
        <v>325</v>
      </c>
      <c r="C544" s="13" t="s">
        <v>2526</v>
      </c>
      <c r="D544" s="13" t="s">
        <v>2227</v>
      </c>
      <c r="E544" s="14" t="str">
        <f t="shared" si="8"/>
        <v>SRII</v>
      </c>
      <c r="F544" s="13" t="s">
        <v>2285</v>
      </c>
      <c r="G544" s="15">
        <v>500000</v>
      </c>
    </row>
    <row r="545" spans="1:8" x14ac:dyDescent="0.35">
      <c r="A545" s="13" t="s">
        <v>204</v>
      </c>
      <c r="B545" s="13" t="s">
        <v>203</v>
      </c>
      <c r="C545" s="13" t="s">
        <v>2527</v>
      </c>
      <c r="D545" s="13" t="s">
        <v>2528</v>
      </c>
      <c r="E545" s="14" t="str">
        <f t="shared" si="8"/>
        <v>SRI</v>
      </c>
      <c r="F545" s="13" t="s">
        <v>1891</v>
      </c>
      <c r="G545" s="15">
        <v>1034057.89</v>
      </c>
    </row>
    <row r="546" spans="1:8" x14ac:dyDescent="0.35">
      <c r="A546" s="13" t="s">
        <v>135</v>
      </c>
      <c r="B546" s="13" t="s">
        <v>134</v>
      </c>
      <c r="C546" s="13" t="s">
        <v>2529</v>
      </c>
      <c r="D546" s="13" t="s">
        <v>2528</v>
      </c>
      <c r="E546" s="14" t="str">
        <f t="shared" si="8"/>
        <v>SRI</v>
      </c>
      <c r="F546" s="13" t="s">
        <v>1920</v>
      </c>
      <c r="G546" s="15">
        <v>604254</v>
      </c>
    </row>
    <row r="547" spans="1:8" x14ac:dyDescent="0.35">
      <c r="A547" s="13" t="s">
        <v>229</v>
      </c>
      <c r="B547" s="13" t="s">
        <v>228</v>
      </c>
      <c r="C547" s="13" t="s">
        <v>2530</v>
      </c>
      <c r="D547" s="13" t="s">
        <v>2528</v>
      </c>
      <c r="E547" s="14" t="str">
        <f t="shared" si="8"/>
        <v>SRI</v>
      </c>
      <c r="F547" s="13" t="s">
        <v>2032</v>
      </c>
      <c r="G547" s="15">
        <v>462389.7</v>
      </c>
    </row>
    <row r="548" spans="1:8" x14ac:dyDescent="0.35">
      <c r="A548" s="13" t="s">
        <v>127</v>
      </c>
      <c r="B548" s="13" t="s">
        <v>126</v>
      </c>
      <c r="C548" s="13" t="s">
        <v>2531</v>
      </c>
      <c r="D548" s="13" t="s">
        <v>2528</v>
      </c>
      <c r="E548" s="14" t="str">
        <f t="shared" si="8"/>
        <v>SRI</v>
      </c>
      <c r="F548" s="13" t="s">
        <v>2175</v>
      </c>
      <c r="G548" s="15">
        <v>3323082.68</v>
      </c>
    </row>
    <row r="549" spans="1:8" x14ac:dyDescent="0.35">
      <c r="A549" s="13" t="s">
        <v>152</v>
      </c>
      <c r="B549" s="13" t="s">
        <v>151</v>
      </c>
      <c r="C549" s="13" t="s">
        <v>2532</v>
      </c>
      <c r="D549" s="13" t="s">
        <v>2528</v>
      </c>
      <c r="E549" s="14" t="str">
        <f t="shared" si="8"/>
        <v>SRI</v>
      </c>
      <c r="F549" s="13" t="s">
        <v>1881</v>
      </c>
      <c r="G549" s="15">
        <v>2266378.23</v>
      </c>
    </row>
    <row r="550" spans="1:8" x14ac:dyDescent="0.35">
      <c r="A550" s="13" t="s">
        <v>261</v>
      </c>
      <c r="B550" s="13" t="s">
        <v>260</v>
      </c>
      <c r="C550" s="13" t="s">
        <v>2533</v>
      </c>
      <c r="D550" s="13" t="s">
        <v>2528</v>
      </c>
      <c r="E550" s="14" t="str">
        <f t="shared" si="8"/>
        <v>SRI</v>
      </c>
      <c r="F550" s="13" t="s">
        <v>2292</v>
      </c>
      <c r="G550" s="15">
        <v>600000</v>
      </c>
    </row>
    <row r="551" spans="1:8" x14ac:dyDescent="0.35">
      <c r="A551" s="13" t="s">
        <v>208</v>
      </c>
      <c r="B551" s="13" t="s">
        <v>207</v>
      </c>
      <c r="C551" s="13" t="s">
        <v>2534</v>
      </c>
      <c r="D551" s="13" t="s">
        <v>2528</v>
      </c>
      <c r="E551" s="14" t="str">
        <f t="shared" si="8"/>
        <v>SRI</v>
      </c>
      <c r="F551" s="13" t="s">
        <v>2078</v>
      </c>
      <c r="G551" s="15">
        <v>1213145.1100000001</v>
      </c>
    </row>
    <row r="552" spans="1:8" x14ac:dyDescent="0.35">
      <c r="A552" s="13" t="s">
        <v>88</v>
      </c>
      <c r="B552" s="13" t="s">
        <v>87</v>
      </c>
      <c r="C552" s="13" t="s">
        <v>2535</v>
      </c>
      <c r="D552" s="13" t="s">
        <v>2528</v>
      </c>
      <c r="E552" s="14" t="str">
        <f t="shared" si="8"/>
        <v>SRI</v>
      </c>
      <c r="F552" s="13" t="s">
        <v>1920</v>
      </c>
      <c r="G552" s="15">
        <v>1657572.05</v>
      </c>
    </row>
    <row r="553" spans="1:8" x14ac:dyDescent="0.35">
      <c r="A553" s="13" t="s">
        <v>184</v>
      </c>
      <c r="B553" s="13" t="s">
        <v>183</v>
      </c>
      <c r="C553" s="13" t="s">
        <v>2536</v>
      </c>
      <c r="D553" s="13" t="s">
        <v>2528</v>
      </c>
      <c r="E553" s="14" t="str">
        <f t="shared" si="8"/>
        <v>SRI</v>
      </c>
      <c r="F553" s="13" t="s">
        <v>2285</v>
      </c>
      <c r="G553" s="15">
        <v>2447921.73</v>
      </c>
      <c r="H553" s="13" t="s">
        <v>2537</v>
      </c>
    </row>
    <row r="554" spans="1:8" x14ac:dyDescent="0.35">
      <c r="A554" s="13" t="s">
        <v>84</v>
      </c>
      <c r="B554" s="13" t="s">
        <v>83</v>
      </c>
      <c r="C554" s="13" t="s">
        <v>2538</v>
      </c>
      <c r="D554" s="13" t="s">
        <v>2528</v>
      </c>
      <c r="E554" s="14" t="str">
        <f t="shared" si="8"/>
        <v>SRI</v>
      </c>
      <c r="F554" s="13" t="s">
        <v>1826</v>
      </c>
      <c r="G554" s="15">
        <v>1421284.16</v>
      </c>
    </row>
    <row r="555" spans="1:8" x14ac:dyDescent="0.35">
      <c r="A555" s="13" t="s">
        <v>181</v>
      </c>
      <c r="B555" s="13" t="s">
        <v>180</v>
      </c>
      <c r="C555" s="13" t="s">
        <v>2539</v>
      </c>
      <c r="D555" s="13" t="s">
        <v>2528</v>
      </c>
      <c r="E555" s="14" t="str">
        <f t="shared" si="8"/>
        <v>SRI</v>
      </c>
      <c r="F555" s="13" t="s">
        <v>1886</v>
      </c>
      <c r="G555" s="15">
        <v>873678.83</v>
      </c>
    </row>
    <row r="556" spans="1:8" x14ac:dyDescent="0.35">
      <c r="A556" s="13" t="s">
        <v>69</v>
      </c>
      <c r="B556" s="13" t="s">
        <v>68</v>
      </c>
      <c r="C556" s="13" t="s">
        <v>2540</v>
      </c>
      <c r="D556" s="13" t="s">
        <v>2528</v>
      </c>
      <c r="E556" s="14" t="str">
        <f t="shared" si="8"/>
        <v>SRI</v>
      </c>
      <c r="F556" s="13" t="s">
        <v>1952</v>
      </c>
      <c r="G556" s="15">
        <v>2085115.82</v>
      </c>
    </row>
    <row r="557" spans="1:8" x14ac:dyDescent="0.35">
      <c r="A557" s="13" t="s">
        <v>92</v>
      </c>
      <c r="B557" s="13" t="s">
        <v>91</v>
      </c>
      <c r="C557" s="13" t="s">
        <v>2541</v>
      </c>
      <c r="D557" s="13" t="s">
        <v>2528</v>
      </c>
      <c r="E557" s="14" t="str">
        <f t="shared" si="8"/>
        <v>SRI</v>
      </c>
      <c r="F557" s="13" t="s">
        <v>1920</v>
      </c>
      <c r="G557" s="15">
        <v>617139.37</v>
      </c>
    </row>
    <row r="558" spans="1:8" x14ac:dyDescent="0.35">
      <c r="A558" s="13" t="s">
        <v>2542</v>
      </c>
      <c r="B558" s="13" t="s">
        <v>2543</v>
      </c>
      <c r="C558" s="13" t="s">
        <v>2544</v>
      </c>
      <c r="D558" s="13" t="s">
        <v>2528</v>
      </c>
      <c r="E558" s="14" t="str">
        <f t="shared" si="8"/>
        <v>SRI</v>
      </c>
      <c r="F558" s="13" t="s">
        <v>1926</v>
      </c>
      <c r="G558" s="15">
        <v>0</v>
      </c>
    </row>
    <row r="559" spans="1:8" x14ac:dyDescent="0.35">
      <c r="A559" s="13" t="s">
        <v>163</v>
      </c>
      <c r="B559" s="13" t="s">
        <v>162</v>
      </c>
      <c r="C559" s="13" t="s">
        <v>2545</v>
      </c>
      <c r="D559" s="13" t="s">
        <v>2528</v>
      </c>
      <c r="E559" s="14" t="str">
        <f t="shared" si="8"/>
        <v>SRI</v>
      </c>
      <c r="F559" s="13" t="s">
        <v>1949</v>
      </c>
      <c r="G559" s="15">
        <v>479999.99</v>
      </c>
    </row>
    <row r="560" spans="1:8" x14ac:dyDescent="0.35">
      <c r="A560" s="13" t="s">
        <v>188</v>
      </c>
      <c r="B560" s="13" t="s">
        <v>187</v>
      </c>
      <c r="C560" s="13" t="s">
        <v>2546</v>
      </c>
      <c r="D560" s="13" t="s">
        <v>2528</v>
      </c>
      <c r="E560" s="14" t="str">
        <f t="shared" si="8"/>
        <v>SRI</v>
      </c>
      <c r="F560" s="13" t="s">
        <v>1995</v>
      </c>
      <c r="G560" s="15">
        <v>2070181.85</v>
      </c>
    </row>
    <row r="561" spans="1:8" x14ac:dyDescent="0.35">
      <c r="A561" s="13" t="s">
        <v>198</v>
      </c>
      <c r="B561" s="13" t="s">
        <v>197</v>
      </c>
      <c r="C561" s="13" t="s">
        <v>2547</v>
      </c>
      <c r="D561" s="13" t="s">
        <v>2528</v>
      </c>
      <c r="E561" s="14" t="str">
        <f t="shared" si="8"/>
        <v>SRI</v>
      </c>
      <c r="F561" s="13" t="s">
        <v>1873</v>
      </c>
      <c r="G561" s="15">
        <v>1671656.65</v>
      </c>
    </row>
    <row r="562" spans="1:8" x14ac:dyDescent="0.35">
      <c r="A562" s="13" t="s">
        <v>225</v>
      </c>
      <c r="B562" s="13" t="s">
        <v>224</v>
      </c>
      <c r="C562" s="13" t="s">
        <v>2548</v>
      </c>
      <c r="D562" s="13" t="s">
        <v>2528</v>
      </c>
      <c r="E562" s="14" t="str">
        <f t="shared" si="8"/>
        <v>SRI</v>
      </c>
      <c r="F562" s="13" t="s">
        <v>1983</v>
      </c>
      <c r="G562" s="15">
        <v>2030162.27</v>
      </c>
    </row>
    <row r="563" spans="1:8" x14ac:dyDescent="0.35">
      <c r="A563" s="13" t="s">
        <v>80</v>
      </c>
      <c r="B563" s="13" t="s">
        <v>79</v>
      </c>
      <c r="C563" s="13" t="s">
        <v>2549</v>
      </c>
      <c r="D563" s="13" t="s">
        <v>2528</v>
      </c>
      <c r="E563" s="14" t="str">
        <f t="shared" si="8"/>
        <v>SRI</v>
      </c>
      <c r="F563" s="13" t="s">
        <v>1972</v>
      </c>
      <c r="G563" s="15">
        <v>854974.4</v>
      </c>
    </row>
    <row r="564" spans="1:8" x14ac:dyDescent="0.35">
      <c r="A564" s="13" t="s">
        <v>149</v>
      </c>
      <c r="B564" s="13" t="s">
        <v>148</v>
      </c>
      <c r="C564" s="13" t="s">
        <v>2550</v>
      </c>
      <c r="D564" s="13" t="s">
        <v>2528</v>
      </c>
      <c r="E564" s="14" t="str">
        <f t="shared" si="8"/>
        <v>SRI</v>
      </c>
      <c r="F564" s="13" t="s">
        <v>2138</v>
      </c>
      <c r="G564" s="15">
        <v>1858686.22</v>
      </c>
    </row>
    <row r="565" spans="1:8" x14ac:dyDescent="0.35">
      <c r="A565" s="13" t="s">
        <v>174</v>
      </c>
      <c r="B565" s="13" t="s">
        <v>173</v>
      </c>
      <c r="C565" s="13" t="s">
        <v>2551</v>
      </c>
      <c r="D565" s="13" t="s">
        <v>2528</v>
      </c>
      <c r="E565" s="14" t="str">
        <f t="shared" si="8"/>
        <v>SRI</v>
      </c>
      <c r="F565" s="13" t="s">
        <v>1900</v>
      </c>
      <c r="G565" s="15">
        <v>1686224.61</v>
      </c>
    </row>
    <row r="566" spans="1:8" x14ac:dyDescent="0.35">
      <c r="A566" s="13" t="s">
        <v>107</v>
      </c>
      <c r="B566" s="13" t="s">
        <v>106</v>
      </c>
      <c r="C566" s="13" t="s">
        <v>2552</v>
      </c>
      <c r="D566" s="13" t="s">
        <v>2528</v>
      </c>
      <c r="E566" s="14" t="str">
        <f t="shared" si="8"/>
        <v>SRI</v>
      </c>
      <c r="F566" s="13" t="s">
        <v>1904</v>
      </c>
      <c r="G566" s="15">
        <v>1232858.3500000001</v>
      </c>
    </row>
    <row r="567" spans="1:8" x14ac:dyDescent="0.35">
      <c r="A567" s="13" t="s">
        <v>201</v>
      </c>
      <c r="B567" s="13" t="s">
        <v>200</v>
      </c>
      <c r="C567" s="13" t="s">
        <v>2553</v>
      </c>
      <c r="D567" s="13" t="s">
        <v>2528</v>
      </c>
      <c r="E567" s="14" t="str">
        <f t="shared" si="8"/>
        <v>SRI</v>
      </c>
      <c r="F567" s="13" t="s">
        <v>1900</v>
      </c>
      <c r="G567" s="15">
        <v>600000</v>
      </c>
    </row>
    <row r="568" spans="1:8" x14ac:dyDescent="0.35">
      <c r="A568" s="13" t="s">
        <v>142</v>
      </c>
      <c r="B568" s="13" t="s">
        <v>141</v>
      </c>
      <c r="C568" s="13" t="s">
        <v>2554</v>
      </c>
      <c r="D568" s="13" t="s">
        <v>2528</v>
      </c>
      <c r="E568" s="14" t="str">
        <f t="shared" si="8"/>
        <v>SRI</v>
      </c>
      <c r="F568" s="13" t="s">
        <v>1826</v>
      </c>
      <c r="G568" s="15">
        <v>1655542.69</v>
      </c>
    </row>
    <row r="569" spans="1:8" x14ac:dyDescent="0.35">
      <c r="A569" s="13" t="s">
        <v>233</v>
      </c>
      <c r="B569" s="13" t="s">
        <v>232</v>
      </c>
      <c r="C569" s="13" t="s">
        <v>2555</v>
      </c>
      <c r="D569" s="13" t="s">
        <v>2528</v>
      </c>
      <c r="E569" s="14" t="str">
        <f t="shared" si="8"/>
        <v>SRI</v>
      </c>
      <c r="F569" s="13" t="s">
        <v>2040</v>
      </c>
      <c r="G569" s="15">
        <v>589961.67000000004</v>
      </c>
    </row>
    <row r="570" spans="1:8" x14ac:dyDescent="0.35">
      <c r="A570" s="13" t="s">
        <v>99</v>
      </c>
      <c r="B570" s="13" t="s">
        <v>98</v>
      </c>
      <c r="C570" s="13" t="s">
        <v>2556</v>
      </c>
      <c r="D570" s="13" t="s">
        <v>2528</v>
      </c>
      <c r="E570" s="14" t="str">
        <f t="shared" si="8"/>
        <v>SRI</v>
      </c>
      <c r="F570" s="13" t="s">
        <v>1873</v>
      </c>
      <c r="G570" s="15">
        <v>670533.55000000005</v>
      </c>
    </row>
    <row r="571" spans="1:8" x14ac:dyDescent="0.35">
      <c r="A571" s="13" t="s">
        <v>76</v>
      </c>
      <c r="B571" s="13" t="s">
        <v>75</v>
      </c>
      <c r="C571" s="13" t="s">
        <v>2557</v>
      </c>
      <c r="D571" s="13" t="s">
        <v>2528</v>
      </c>
      <c r="E571" s="14" t="str">
        <f t="shared" si="8"/>
        <v>SRI</v>
      </c>
      <c r="F571" s="13" t="s">
        <v>2094</v>
      </c>
      <c r="G571" s="15">
        <v>2145821.2999999998</v>
      </c>
    </row>
    <row r="572" spans="1:8" x14ac:dyDescent="0.35">
      <c r="A572" s="13" t="s">
        <v>65</v>
      </c>
      <c r="B572" s="13" t="s">
        <v>63</v>
      </c>
      <c r="C572" s="13" t="s">
        <v>2558</v>
      </c>
      <c r="D572" s="13" t="s">
        <v>2528</v>
      </c>
      <c r="E572" s="14" t="str">
        <f t="shared" si="8"/>
        <v>SRI</v>
      </c>
      <c r="F572" s="13" t="s">
        <v>1952</v>
      </c>
      <c r="G572" s="15">
        <v>1173825.82</v>
      </c>
    </row>
    <row r="573" spans="1:8" x14ac:dyDescent="0.35">
      <c r="A573" s="13" t="s">
        <v>222</v>
      </c>
      <c r="B573" s="13" t="s">
        <v>221</v>
      </c>
      <c r="C573" s="13" t="s">
        <v>2559</v>
      </c>
      <c r="D573" s="13" t="s">
        <v>2528</v>
      </c>
      <c r="E573" s="14" t="str">
        <f t="shared" si="8"/>
        <v>SRI</v>
      </c>
      <c r="F573" s="13" t="s">
        <v>1913</v>
      </c>
      <c r="G573" s="15">
        <v>2299422.86</v>
      </c>
    </row>
    <row r="574" spans="1:8" x14ac:dyDescent="0.35">
      <c r="A574" s="13" t="s">
        <v>215</v>
      </c>
      <c r="B574" s="13" t="s">
        <v>214</v>
      </c>
      <c r="C574" s="13" t="s">
        <v>2560</v>
      </c>
      <c r="D574" s="13" t="s">
        <v>2528</v>
      </c>
      <c r="E574" s="14" t="str">
        <f t="shared" si="8"/>
        <v>SRI</v>
      </c>
      <c r="F574" s="13" t="s">
        <v>1913</v>
      </c>
      <c r="G574" s="15">
        <v>599999.80000000005</v>
      </c>
    </row>
    <row r="575" spans="1:8" x14ac:dyDescent="0.35">
      <c r="A575" s="13" t="s">
        <v>167</v>
      </c>
      <c r="B575" s="13" t="s">
        <v>166</v>
      </c>
      <c r="C575" s="13" t="s">
        <v>2561</v>
      </c>
      <c r="D575" s="13" t="s">
        <v>2528</v>
      </c>
      <c r="E575" s="14" t="str">
        <f t="shared" si="8"/>
        <v>SRI</v>
      </c>
      <c r="F575" s="13" t="s">
        <v>1952</v>
      </c>
      <c r="G575" s="15">
        <v>6934750.5999999996</v>
      </c>
      <c r="H575" s="13" t="s">
        <v>2562</v>
      </c>
    </row>
    <row r="576" spans="1:8" x14ac:dyDescent="0.35">
      <c r="A576" s="13" t="s">
        <v>131</v>
      </c>
      <c r="B576" s="13" t="s">
        <v>130</v>
      </c>
      <c r="C576" s="13" t="s">
        <v>2563</v>
      </c>
      <c r="D576" s="13" t="s">
        <v>2528</v>
      </c>
      <c r="E576" s="14" t="str">
        <f t="shared" si="8"/>
        <v>SRI</v>
      </c>
      <c r="F576" s="13" t="s">
        <v>2015</v>
      </c>
      <c r="G576" s="15">
        <v>1324992.06</v>
      </c>
    </row>
    <row r="577" spans="1:8" x14ac:dyDescent="0.35">
      <c r="A577" s="13" t="s">
        <v>289</v>
      </c>
      <c r="B577" s="13" t="s">
        <v>288</v>
      </c>
      <c r="C577" s="13" t="s">
        <v>2564</v>
      </c>
      <c r="D577" s="13" t="s">
        <v>2528</v>
      </c>
      <c r="E577" s="14" t="str">
        <f t="shared" si="8"/>
        <v>SRI</v>
      </c>
      <c r="F577" s="13" t="s">
        <v>2069</v>
      </c>
      <c r="G577" s="15">
        <v>466351.71</v>
      </c>
    </row>
    <row r="578" spans="1:8" x14ac:dyDescent="0.35">
      <c r="A578" s="13" t="s">
        <v>111</v>
      </c>
      <c r="B578" s="13" t="s">
        <v>110</v>
      </c>
      <c r="C578" s="13" t="s">
        <v>2565</v>
      </c>
      <c r="D578" s="13" t="s">
        <v>2528</v>
      </c>
      <c r="E578" s="14" t="str">
        <f t="shared" ref="E578:E633" si="9">IF(D578="60243366","SRI",IF(D578="40200223","SRII",IF(D578="60408345","SRIII",IF(D578="60401001","SRIV",IF(D578="60040101","IS",IF(D578="60141122","IS",IF(D578="60041101","IS",IF(D578="60042101","IS",IF(D578="81401498","IS",IF(D578="61028896","RIG",IF(D578="61028897","RIG",IF(D578="61028898","RIG",IF(D578="60401015","RIG",IF(D578="10698014","RIG IS",0))))))))))))))</f>
        <v>SRI</v>
      </c>
      <c r="F578" s="13" t="s">
        <v>1926</v>
      </c>
      <c r="G578" s="15">
        <v>2337164.02</v>
      </c>
    </row>
    <row r="579" spans="1:8" x14ac:dyDescent="0.35">
      <c r="A579" s="13" t="s">
        <v>195</v>
      </c>
      <c r="B579" s="13" t="s">
        <v>194</v>
      </c>
      <c r="C579" s="13" t="s">
        <v>2566</v>
      </c>
      <c r="D579" s="13" t="s">
        <v>2528</v>
      </c>
      <c r="E579" s="14" t="str">
        <f t="shared" si="9"/>
        <v>SRI</v>
      </c>
      <c r="F579" s="13" t="s">
        <v>1995</v>
      </c>
      <c r="G579" s="15">
        <v>949951.32</v>
      </c>
    </row>
    <row r="580" spans="1:8" x14ac:dyDescent="0.35">
      <c r="A580" s="13" t="s">
        <v>123</v>
      </c>
      <c r="B580" s="13" t="s">
        <v>122</v>
      </c>
      <c r="C580" s="13" t="s">
        <v>2567</v>
      </c>
      <c r="D580" s="13" t="s">
        <v>2528</v>
      </c>
      <c r="E580" s="14" t="str">
        <f t="shared" si="9"/>
        <v>SRI</v>
      </c>
      <c r="F580" s="13" t="s">
        <v>1965</v>
      </c>
      <c r="G580" s="15">
        <v>3661512.03</v>
      </c>
      <c r="H580" s="13" t="s">
        <v>2568</v>
      </c>
    </row>
    <row r="581" spans="1:8" x14ac:dyDescent="0.35">
      <c r="A581" s="13" t="s">
        <v>296</v>
      </c>
      <c r="B581" s="13" t="s">
        <v>295</v>
      </c>
      <c r="C581" s="13" t="s">
        <v>2569</v>
      </c>
      <c r="D581" s="13" t="s">
        <v>2528</v>
      </c>
      <c r="E581" s="14" t="str">
        <f t="shared" si="9"/>
        <v>SRI</v>
      </c>
      <c r="F581" s="13" t="s">
        <v>2048</v>
      </c>
      <c r="G581" s="15">
        <v>1386411.63</v>
      </c>
    </row>
    <row r="582" spans="1:8" x14ac:dyDescent="0.35">
      <c r="A582" s="13" t="s">
        <v>156</v>
      </c>
      <c r="B582" s="13" t="s">
        <v>155</v>
      </c>
      <c r="C582" s="13" t="s">
        <v>2570</v>
      </c>
      <c r="D582" s="13" t="s">
        <v>2528</v>
      </c>
      <c r="E582" s="14" t="str">
        <f t="shared" si="9"/>
        <v>SRI</v>
      </c>
      <c r="F582" s="13" t="s">
        <v>1886</v>
      </c>
      <c r="G582" s="15">
        <v>1260165.03</v>
      </c>
    </row>
    <row r="583" spans="1:8" x14ac:dyDescent="0.35">
      <c r="A583" s="13" t="s">
        <v>178</v>
      </c>
      <c r="B583" s="13" t="s">
        <v>177</v>
      </c>
      <c r="C583" s="13" t="s">
        <v>2571</v>
      </c>
      <c r="D583" s="13" t="s">
        <v>2528</v>
      </c>
      <c r="E583" s="14" t="str">
        <f t="shared" si="9"/>
        <v>SRI</v>
      </c>
      <c r="F583" s="13" t="s">
        <v>1881</v>
      </c>
      <c r="G583" s="15">
        <v>687633.65</v>
      </c>
    </row>
    <row r="584" spans="1:8" x14ac:dyDescent="0.35">
      <c r="A584" s="13" t="s">
        <v>257</v>
      </c>
      <c r="B584" s="13" t="s">
        <v>256</v>
      </c>
      <c r="C584" s="13" t="s">
        <v>2572</v>
      </c>
      <c r="D584" s="13" t="s">
        <v>2528</v>
      </c>
      <c r="E584" s="14" t="str">
        <f t="shared" si="9"/>
        <v>SRI</v>
      </c>
      <c r="F584" s="13" t="s">
        <v>2037</v>
      </c>
      <c r="G584" s="15">
        <v>1846741</v>
      </c>
    </row>
    <row r="585" spans="1:8" x14ac:dyDescent="0.35">
      <c r="A585" s="13" t="s">
        <v>293</v>
      </c>
      <c r="B585" s="13" t="s">
        <v>292</v>
      </c>
      <c r="C585" s="13" t="s">
        <v>2573</v>
      </c>
      <c r="D585" s="13" t="s">
        <v>2528</v>
      </c>
      <c r="E585" s="14" t="str">
        <f t="shared" si="9"/>
        <v>SRI</v>
      </c>
      <c r="F585" s="13" t="s">
        <v>1886</v>
      </c>
      <c r="G585" s="15">
        <v>600000</v>
      </c>
    </row>
    <row r="586" spans="1:8" x14ac:dyDescent="0.35">
      <c r="A586" s="13" t="s">
        <v>103</v>
      </c>
      <c r="B586" s="13" t="s">
        <v>102</v>
      </c>
      <c r="C586" s="13" t="s">
        <v>2574</v>
      </c>
      <c r="D586" s="13" t="s">
        <v>2528</v>
      </c>
      <c r="E586" s="14" t="str">
        <f t="shared" si="9"/>
        <v>SRI</v>
      </c>
      <c r="F586" s="13" t="s">
        <v>1975</v>
      </c>
      <c r="G586" s="15">
        <v>702085.04</v>
      </c>
    </row>
    <row r="587" spans="1:8" x14ac:dyDescent="0.35">
      <c r="A587" s="13" t="s">
        <v>95</v>
      </c>
      <c r="B587" s="13" t="s">
        <v>94</v>
      </c>
      <c r="C587" s="13" t="s">
        <v>2575</v>
      </c>
      <c r="D587" s="13" t="s">
        <v>2528</v>
      </c>
      <c r="E587" s="14" t="str">
        <f t="shared" si="9"/>
        <v>SRI</v>
      </c>
      <c r="F587" s="13" t="s">
        <v>1886</v>
      </c>
      <c r="G587" s="15">
        <v>1350832.39</v>
      </c>
    </row>
    <row r="588" spans="1:8" x14ac:dyDescent="0.35">
      <c r="A588" s="13" t="s">
        <v>237</v>
      </c>
      <c r="B588" s="13" t="s">
        <v>236</v>
      </c>
      <c r="C588" s="13" t="s">
        <v>2576</v>
      </c>
      <c r="D588" s="13" t="s">
        <v>2528</v>
      </c>
      <c r="E588" s="14" t="str">
        <f t="shared" si="9"/>
        <v>SRI</v>
      </c>
      <c r="F588" s="13" t="s">
        <v>2042</v>
      </c>
      <c r="G588" s="15">
        <v>576106.57999999996</v>
      </c>
    </row>
    <row r="589" spans="1:8" x14ac:dyDescent="0.35">
      <c r="A589" s="13" t="s">
        <v>72</v>
      </c>
      <c r="B589" s="13" t="s">
        <v>71</v>
      </c>
      <c r="C589" s="13" t="s">
        <v>2577</v>
      </c>
      <c r="D589" s="13" t="s">
        <v>2528</v>
      </c>
      <c r="E589" s="14" t="str">
        <f t="shared" si="9"/>
        <v>SRI</v>
      </c>
      <c r="F589" s="13" t="s">
        <v>1898</v>
      </c>
      <c r="G589" s="15">
        <v>2100411.41</v>
      </c>
    </row>
    <row r="590" spans="1:8" x14ac:dyDescent="0.35">
      <c r="A590" s="13" t="s">
        <v>249</v>
      </c>
      <c r="B590" s="13" t="s">
        <v>248</v>
      </c>
      <c r="C590" s="13" t="s">
        <v>2578</v>
      </c>
      <c r="D590" s="13" t="s">
        <v>2528</v>
      </c>
      <c r="E590" s="14" t="str">
        <f t="shared" si="9"/>
        <v>SRI</v>
      </c>
      <c r="F590" s="13" t="s">
        <v>1871</v>
      </c>
      <c r="G590" s="15">
        <v>1302235.26</v>
      </c>
    </row>
    <row r="591" spans="1:8" x14ac:dyDescent="0.35">
      <c r="A591" s="13" t="s">
        <v>253</v>
      </c>
      <c r="B591" s="13" t="s">
        <v>252</v>
      </c>
      <c r="C591" s="13" t="s">
        <v>2579</v>
      </c>
      <c r="D591" s="13" t="s">
        <v>2528</v>
      </c>
      <c r="E591" s="14" t="str">
        <f t="shared" si="9"/>
        <v>SRI</v>
      </c>
      <c r="F591" s="13" t="s">
        <v>1957</v>
      </c>
      <c r="G591" s="15">
        <v>1670465.04</v>
      </c>
    </row>
    <row r="592" spans="1:8" x14ac:dyDescent="0.35">
      <c r="A592" s="13" t="s">
        <v>245</v>
      </c>
      <c r="B592" s="13" t="s">
        <v>244</v>
      </c>
      <c r="C592" s="13" t="s">
        <v>2580</v>
      </c>
      <c r="D592" s="13" t="s">
        <v>2528</v>
      </c>
      <c r="E592" s="14" t="str">
        <f t="shared" si="9"/>
        <v>SRI</v>
      </c>
      <c r="F592" s="13" t="s">
        <v>1987</v>
      </c>
      <c r="G592" s="15">
        <v>1808746.54</v>
      </c>
    </row>
    <row r="593" spans="1:7" x14ac:dyDescent="0.35">
      <c r="A593" s="13" t="s">
        <v>2581</v>
      </c>
      <c r="B593" s="13" t="s">
        <v>2582</v>
      </c>
      <c r="C593" s="13" t="s">
        <v>2583</v>
      </c>
      <c r="D593" s="13" t="s">
        <v>2528</v>
      </c>
      <c r="E593" s="14" t="str">
        <f t="shared" si="9"/>
        <v>SRI</v>
      </c>
      <c r="F593" s="13" t="s">
        <v>1873</v>
      </c>
      <c r="G593" s="15">
        <v>600000</v>
      </c>
    </row>
    <row r="594" spans="1:7" x14ac:dyDescent="0.35">
      <c r="A594" s="13" t="s">
        <v>300</v>
      </c>
      <c r="B594" s="13" t="s">
        <v>299</v>
      </c>
      <c r="C594" s="13" t="s">
        <v>2584</v>
      </c>
      <c r="D594" s="13" t="s">
        <v>2528</v>
      </c>
      <c r="E594" s="14" t="str">
        <f t="shared" si="9"/>
        <v>SRI</v>
      </c>
      <c r="F594" s="13" t="s">
        <v>2042</v>
      </c>
      <c r="G594" s="15">
        <v>371933.78</v>
      </c>
    </row>
    <row r="595" spans="1:7" x14ac:dyDescent="0.35">
      <c r="A595" s="13" t="s">
        <v>170</v>
      </c>
      <c r="B595" s="13" t="s">
        <v>169</v>
      </c>
      <c r="C595" s="13" t="s">
        <v>2585</v>
      </c>
      <c r="D595" s="13" t="s">
        <v>2528</v>
      </c>
      <c r="E595" s="14" t="str">
        <f t="shared" si="9"/>
        <v>SRI</v>
      </c>
      <c r="F595" s="13" t="s">
        <v>1928</v>
      </c>
      <c r="G595" s="15">
        <v>2564469.44</v>
      </c>
    </row>
    <row r="596" spans="1:7" x14ac:dyDescent="0.35">
      <c r="A596" s="13" t="s">
        <v>241</v>
      </c>
      <c r="B596" s="13" t="s">
        <v>240</v>
      </c>
      <c r="C596" s="13" t="s">
        <v>2586</v>
      </c>
      <c r="D596" s="13" t="s">
        <v>2528</v>
      </c>
      <c r="E596" s="14" t="str">
        <f t="shared" si="9"/>
        <v>SRI</v>
      </c>
      <c r="F596" s="13" t="s">
        <v>1947</v>
      </c>
      <c r="G596" s="15">
        <v>2993143.06</v>
      </c>
    </row>
    <row r="597" spans="1:7" x14ac:dyDescent="0.35">
      <c r="A597" s="13" t="s">
        <v>212</v>
      </c>
      <c r="B597" s="13" t="s">
        <v>211</v>
      </c>
      <c r="C597" s="13" t="s">
        <v>2587</v>
      </c>
      <c r="D597" s="13" t="s">
        <v>2528</v>
      </c>
      <c r="E597" s="14" t="str">
        <f t="shared" si="9"/>
        <v>SRI</v>
      </c>
      <c r="F597" s="13" t="s">
        <v>1952</v>
      </c>
      <c r="G597" s="15">
        <v>600000</v>
      </c>
    </row>
    <row r="598" spans="1:7" x14ac:dyDescent="0.35">
      <c r="A598" s="13" t="s">
        <v>159</v>
      </c>
      <c r="B598" s="13" t="s">
        <v>158</v>
      </c>
      <c r="C598" s="13" t="s">
        <v>2588</v>
      </c>
      <c r="D598" s="13" t="s">
        <v>2528</v>
      </c>
      <c r="E598" s="14" t="str">
        <f t="shared" si="9"/>
        <v>SRI</v>
      </c>
      <c r="F598" s="13" t="s">
        <v>2090</v>
      </c>
      <c r="G598" s="15">
        <v>1800713.28</v>
      </c>
    </row>
    <row r="599" spans="1:7" x14ac:dyDescent="0.35">
      <c r="A599" s="13" t="s">
        <v>2589</v>
      </c>
      <c r="B599" s="13" t="s">
        <v>2590</v>
      </c>
      <c r="C599" s="13" t="s">
        <v>2591</v>
      </c>
      <c r="D599" s="13" t="s">
        <v>2592</v>
      </c>
      <c r="E599" s="14" t="str">
        <f t="shared" si="9"/>
        <v>IS</v>
      </c>
      <c r="F599" s="13" t="s">
        <v>2593</v>
      </c>
      <c r="G599" s="15">
        <v>1847166.48</v>
      </c>
    </row>
    <row r="600" spans="1:7" x14ac:dyDescent="0.35">
      <c r="A600" s="13" t="s">
        <v>2594</v>
      </c>
      <c r="B600" s="13" t="s">
        <v>2595</v>
      </c>
      <c r="C600" s="13" t="s">
        <v>2596</v>
      </c>
      <c r="D600" s="13" t="s">
        <v>2597</v>
      </c>
      <c r="E600" s="14" t="str">
        <f t="shared" si="9"/>
        <v>IS</v>
      </c>
      <c r="F600" s="13" t="s">
        <v>2598</v>
      </c>
      <c r="G600" s="15">
        <v>643554</v>
      </c>
    </row>
    <row r="601" spans="1:7" x14ac:dyDescent="0.35">
      <c r="A601" s="13" t="s">
        <v>2599</v>
      </c>
      <c r="B601" s="13" t="s">
        <v>2600</v>
      </c>
      <c r="C601" s="13" t="s">
        <v>2601</v>
      </c>
      <c r="D601" s="13" t="s">
        <v>2592</v>
      </c>
      <c r="E601" s="14" t="str">
        <f t="shared" si="9"/>
        <v>IS</v>
      </c>
      <c r="F601" s="13" t="s">
        <v>2593</v>
      </c>
      <c r="G601" s="15">
        <v>1235167</v>
      </c>
    </row>
    <row r="602" spans="1:7" x14ac:dyDescent="0.35">
      <c r="A602" s="13" t="s">
        <v>2602</v>
      </c>
      <c r="B602" s="13" t="s">
        <v>2603</v>
      </c>
      <c r="C602" s="13" t="s">
        <v>2604</v>
      </c>
      <c r="D602" s="13" t="s">
        <v>2592</v>
      </c>
      <c r="E602" s="14" t="str">
        <f t="shared" si="9"/>
        <v>IS</v>
      </c>
      <c r="F602" s="13" t="s">
        <v>2593</v>
      </c>
      <c r="G602" s="15">
        <v>2571024.35</v>
      </c>
    </row>
    <row r="603" spans="1:7" x14ac:dyDescent="0.35">
      <c r="A603" s="13" t="s">
        <v>2605</v>
      </c>
      <c r="B603" s="13" t="s">
        <v>2606</v>
      </c>
      <c r="C603" s="13" t="s">
        <v>2607</v>
      </c>
      <c r="D603" s="13" t="s">
        <v>2592</v>
      </c>
      <c r="E603" s="14" t="str">
        <f t="shared" si="9"/>
        <v>IS</v>
      </c>
      <c r="F603" s="13" t="s">
        <v>2593</v>
      </c>
      <c r="G603" s="15">
        <v>2133576</v>
      </c>
    </row>
    <row r="604" spans="1:7" x14ac:dyDescent="0.35">
      <c r="A604" s="13" t="s">
        <v>2608</v>
      </c>
      <c r="B604" s="13" t="s">
        <v>2609</v>
      </c>
      <c r="C604" s="13" t="s">
        <v>2610</v>
      </c>
      <c r="D604" s="13" t="s">
        <v>2592</v>
      </c>
      <c r="E604" s="14" t="str">
        <f t="shared" si="9"/>
        <v>IS</v>
      </c>
      <c r="F604" s="13" t="s">
        <v>2611</v>
      </c>
      <c r="G604" s="15">
        <v>760737</v>
      </c>
    </row>
    <row r="605" spans="1:7" x14ac:dyDescent="0.35">
      <c r="A605" s="13" t="s">
        <v>2612</v>
      </c>
      <c r="B605" s="13" t="s">
        <v>2613</v>
      </c>
      <c r="C605" s="13" t="s">
        <v>2614</v>
      </c>
      <c r="D605" s="13" t="s">
        <v>2592</v>
      </c>
      <c r="E605" s="14" t="str">
        <f t="shared" si="9"/>
        <v>IS</v>
      </c>
      <c r="F605" s="13" t="s">
        <v>2611</v>
      </c>
      <c r="G605" s="15">
        <v>1243242</v>
      </c>
    </row>
    <row r="606" spans="1:7" x14ac:dyDescent="0.35">
      <c r="A606" s="13" t="s">
        <v>2615</v>
      </c>
      <c r="B606" s="13" t="s">
        <v>2616</v>
      </c>
      <c r="C606" s="13" t="s">
        <v>2617</v>
      </c>
      <c r="D606" s="13" t="s">
        <v>2597</v>
      </c>
      <c r="E606" s="14" t="str">
        <f t="shared" si="9"/>
        <v>IS</v>
      </c>
      <c r="F606" s="13" t="s">
        <v>2618</v>
      </c>
      <c r="G606" s="15">
        <v>0</v>
      </c>
    </row>
    <row r="607" spans="1:7" x14ac:dyDescent="0.35">
      <c r="A607" s="13" t="s">
        <v>2619</v>
      </c>
      <c r="B607" s="13" t="s">
        <v>2620</v>
      </c>
      <c r="C607" s="13" t="s">
        <v>2621</v>
      </c>
      <c r="D607" s="13" t="s">
        <v>2597</v>
      </c>
      <c r="E607" s="14" t="str">
        <f t="shared" si="9"/>
        <v>IS</v>
      </c>
      <c r="F607" s="13" t="s">
        <v>2618</v>
      </c>
      <c r="G607" s="15">
        <v>0</v>
      </c>
    </row>
    <row r="608" spans="1:7" x14ac:dyDescent="0.35">
      <c r="A608" s="13" t="s">
        <v>2622</v>
      </c>
      <c r="B608" s="13" t="s">
        <v>2623</v>
      </c>
      <c r="C608" s="13" t="s">
        <v>2624</v>
      </c>
      <c r="D608" s="13" t="s">
        <v>2597</v>
      </c>
      <c r="E608" s="14" t="str">
        <f t="shared" si="9"/>
        <v>IS</v>
      </c>
      <c r="F608" s="13" t="s">
        <v>2598</v>
      </c>
      <c r="G608" s="15">
        <v>912146</v>
      </c>
    </row>
    <row r="609" spans="1:7" x14ac:dyDescent="0.35">
      <c r="A609" s="13" t="s">
        <v>2625</v>
      </c>
      <c r="B609" s="13" t="s">
        <v>2626</v>
      </c>
      <c r="C609" s="13" t="s">
        <v>2627</v>
      </c>
      <c r="D609" s="13" t="s">
        <v>2592</v>
      </c>
      <c r="E609" s="14" t="str">
        <f t="shared" si="9"/>
        <v>IS</v>
      </c>
      <c r="F609" s="13" t="s">
        <v>2611</v>
      </c>
      <c r="G609" s="15">
        <v>1534621</v>
      </c>
    </row>
    <row r="610" spans="1:7" x14ac:dyDescent="0.35">
      <c r="A610" s="13" t="s">
        <v>2628</v>
      </c>
      <c r="B610" s="13" t="s">
        <v>2629</v>
      </c>
      <c r="C610" s="13" t="s">
        <v>2630</v>
      </c>
      <c r="D610" s="13" t="s">
        <v>2597</v>
      </c>
      <c r="E610" s="14" t="str">
        <f t="shared" si="9"/>
        <v>IS</v>
      </c>
      <c r="F610" s="13" t="s">
        <v>2598</v>
      </c>
      <c r="G610" s="15">
        <v>0</v>
      </c>
    </row>
    <row r="611" spans="1:7" x14ac:dyDescent="0.35">
      <c r="A611" s="13" t="s">
        <v>2631</v>
      </c>
      <c r="B611" s="13" t="s">
        <v>2632</v>
      </c>
      <c r="C611" s="13" t="s">
        <v>2633</v>
      </c>
      <c r="D611" s="13" t="s">
        <v>2597</v>
      </c>
      <c r="E611" s="14" t="str">
        <f t="shared" si="9"/>
        <v>IS</v>
      </c>
      <c r="F611" s="13" t="s">
        <v>2598</v>
      </c>
      <c r="G611" s="15">
        <v>2019017</v>
      </c>
    </row>
    <row r="612" spans="1:7" x14ac:dyDescent="0.35">
      <c r="A612" s="13" t="s">
        <v>2634</v>
      </c>
      <c r="B612" s="13" t="s">
        <v>2635</v>
      </c>
      <c r="C612" s="13" t="s">
        <v>2636</v>
      </c>
      <c r="D612" s="13" t="s">
        <v>2592</v>
      </c>
      <c r="E612" s="14" t="str">
        <f t="shared" si="9"/>
        <v>IS</v>
      </c>
      <c r="F612" s="13" t="s">
        <v>2611</v>
      </c>
      <c r="G612" s="15">
        <v>1978291</v>
      </c>
    </row>
    <row r="613" spans="1:7" x14ac:dyDescent="0.35">
      <c r="A613" s="13" t="s">
        <v>2637</v>
      </c>
      <c r="B613" s="13" t="s">
        <v>2638</v>
      </c>
      <c r="C613" s="13" t="s">
        <v>2639</v>
      </c>
      <c r="D613" s="13" t="s">
        <v>2592</v>
      </c>
      <c r="E613" s="14" t="str">
        <f t="shared" si="9"/>
        <v>IS</v>
      </c>
      <c r="F613" s="13" t="s">
        <v>2593</v>
      </c>
      <c r="G613" s="15">
        <v>790035.38</v>
      </c>
    </row>
    <row r="614" spans="1:7" x14ac:dyDescent="0.35">
      <c r="A614" s="13" t="s">
        <v>2640</v>
      </c>
      <c r="B614" s="13" t="s">
        <v>2641</v>
      </c>
      <c r="C614" s="13" t="s">
        <v>2642</v>
      </c>
      <c r="D614" s="13" t="s">
        <v>2597</v>
      </c>
      <c r="E614" s="14" t="str">
        <f t="shared" si="9"/>
        <v>IS</v>
      </c>
      <c r="F614" s="13" t="s">
        <v>2598</v>
      </c>
      <c r="G614" s="15">
        <v>1119719</v>
      </c>
    </row>
    <row r="615" spans="1:7" x14ac:dyDescent="0.35">
      <c r="A615" s="13" t="s">
        <v>2643</v>
      </c>
      <c r="B615" s="13" t="s">
        <v>2644</v>
      </c>
      <c r="C615" s="13" t="s">
        <v>2645</v>
      </c>
      <c r="D615" s="13" t="s">
        <v>2592</v>
      </c>
      <c r="E615" s="14" t="str">
        <f t="shared" si="9"/>
        <v>IS</v>
      </c>
      <c r="F615" s="13" t="s">
        <v>2593</v>
      </c>
      <c r="G615" s="15">
        <v>1520794</v>
      </c>
    </row>
    <row r="616" spans="1:7" x14ac:dyDescent="0.35">
      <c r="A616" s="13" t="s">
        <v>2646</v>
      </c>
      <c r="B616" s="13" t="s">
        <v>2647</v>
      </c>
      <c r="C616" s="13" t="s">
        <v>2648</v>
      </c>
      <c r="D616" s="13" t="s">
        <v>2597</v>
      </c>
      <c r="E616" s="14" t="str">
        <f t="shared" si="9"/>
        <v>IS</v>
      </c>
      <c r="F616" s="13" t="s">
        <v>2611</v>
      </c>
      <c r="G616" s="15">
        <v>800450</v>
      </c>
    </row>
    <row r="617" spans="1:7" x14ac:dyDescent="0.35">
      <c r="A617" s="13" t="s">
        <v>2649</v>
      </c>
      <c r="B617" s="13" t="s">
        <v>2650</v>
      </c>
      <c r="C617" s="13" t="s">
        <v>2651</v>
      </c>
      <c r="D617" s="13" t="s">
        <v>2592</v>
      </c>
      <c r="E617" s="14" t="str">
        <f t="shared" si="9"/>
        <v>IS</v>
      </c>
      <c r="F617" s="13" t="s">
        <v>2652</v>
      </c>
      <c r="G617" s="15">
        <v>0</v>
      </c>
    </row>
    <row r="618" spans="1:7" x14ac:dyDescent="0.35">
      <c r="A618" s="13" t="s">
        <v>2653</v>
      </c>
      <c r="B618" s="13" t="s">
        <v>2654</v>
      </c>
      <c r="C618" s="13" t="s">
        <v>2655</v>
      </c>
      <c r="D618" s="13" t="s">
        <v>2597</v>
      </c>
      <c r="E618" s="14" t="str">
        <f t="shared" si="9"/>
        <v>IS</v>
      </c>
      <c r="F618" s="13" t="s">
        <v>2598</v>
      </c>
      <c r="G618" s="15">
        <v>1782207</v>
      </c>
    </row>
    <row r="619" spans="1:7" x14ac:dyDescent="0.35">
      <c r="A619" s="13" t="s">
        <v>2656</v>
      </c>
      <c r="B619" s="13" t="s">
        <v>2657</v>
      </c>
      <c r="C619" s="13" t="s">
        <v>2658</v>
      </c>
      <c r="D619" s="13" t="s">
        <v>2597</v>
      </c>
      <c r="E619" s="14" t="str">
        <f t="shared" si="9"/>
        <v>IS</v>
      </c>
      <c r="F619" s="13" t="s">
        <v>2611</v>
      </c>
      <c r="G619" s="15">
        <v>1097053</v>
      </c>
    </row>
    <row r="620" spans="1:7" x14ac:dyDescent="0.35">
      <c r="A620" s="13" t="s">
        <v>2659</v>
      </c>
      <c r="B620" s="13" t="s">
        <v>2660</v>
      </c>
      <c r="C620" s="13" t="s">
        <v>2661</v>
      </c>
      <c r="D620" s="13" t="s">
        <v>2597</v>
      </c>
      <c r="E620" s="14" t="str">
        <f t="shared" si="9"/>
        <v>IS</v>
      </c>
      <c r="F620" s="13" t="s">
        <v>2598</v>
      </c>
      <c r="G620" s="15">
        <v>689938</v>
      </c>
    </row>
    <row r="621" spans="1:7" x14ac:dyDescent="0.35">
      <c r="A621" s="13" t="s">
        <v>2662</v>
      </c>
      <c r="B621" s="13" t="s">
        <v>2663</v>
      </c>
      <c r="C621" s="13" t="s">
        <v>2664</v>
      </c>
      <c r="D621" s="13" t="s">
        <v>2592</v>
      </c>
      <c r="E621" s="14" t="str">
        <f t="shared" si="9"/>
        <v>IS</v>
      </c>
      <c r="F621" s="13" t="s">
        <v>2611</v>
      </c>
      <c r="G621" s="15">
        <v>1248453</v>
      </c>
    </row>
    <row r="622" spans="1:7" x14ac:dyDescent="0.35">
      <c r="A622" s="13" t="s">
        <v>2665</v>
      </c>
      <c r="B622" s="13" t="s">
        <v>2666</v>
      </c>
      <c r="C622" s="13" t="s">
        <v>2667</v>
      </c>
      <c r="D622" s="13" t="s">
        <v>2592</v>
      </c>
      <c r="E622" s="14" t="str">
        <f t="shared" si="9"/>
        <v>IS</v>
      </c>
      <c r="F622" s="13" t="s">
        <v>2611</v>
      </c>
      <c r="G622" s="15">
        <v>909435</v>
      </c>
    </row>
    <row r="623" spans="1:7" x14ac:dyDescent="0.35">
      <c r="A623" s="13" t="s">
        <v>2668</v>
      </c>
      <c r="B623" s="13" t="s">
        <v>2669</v>
      </c>
      <c r="C623" s="13" t="s">
        <v>2670</v>
      </c>
      <c r="D623" s="13" t="s">
        <v>2597</v>
      </c>
      <c r="E623" s="14" t="str">
        <f t="shared" si="9"/>
        <v>IS</v>
      </c>
      <c r="F623" s="13" t="s">
        <v>2598</v>
      </c>
      <c r="G623" s="15">
        <v>3684071.72</v>
      </c>
    </row>
    <row r="624" spans="1:7" x14ac:dyDescent="0.35">
      <c r="A624" s="13" t="s">
        <v>2671</v>
      </c>
      <c r="B624" s="13" t="s">
        <v>2672</v>
      </c>
      <c r="C624" s="13" t="s">
        <v>2673</v>
      </c>
      <c r="D624" s="13" t="s">
        <v>2597</v>
      </c>
      <c r="E624" s="14" t="str">
        <f t="shared" si="9"/>
        <v>IS</v>
      </c>
      <c r="F624" s="13" t="s">
        <v>2598</v>
      </c>
      <c r="G624" s="15">
        <v>3040069.77</v>
      </c>
    </row>
    <row r="625" spans="1:7" x14ac:dyDescent="0.35">
      <c r="A625" s="13" t="s">
        <v>265</v>
      </c>
      <c r="B625" s="13" t="s">
        <v>264</v>
      </c>
      <c r="C625" s="13" t="s">
        <v>2674</v>
      </c>
      <c r="D625" s="13" t="s">
        <v>2592</v>
      </c>
      <c r="E625" s="14" t="str">
        <f t="shared" si="9"/>
        <v>IS</v>
      </c>
      <c r="F625" s="13" t="s">
        <v>2611</v>
      </c>
      <c r="G625" s="15">
        <v>440588.26</v>
      </c>
    </row>
    <row r="626" spans="1:7" x14ac:dyDescent="0.35">
      <c r="A626" s="13" t="s">
        <v>2675</v>
      </c>
      <c r="B626" s="13" t="s">
        <v>2676</v>
      </c>
      <c r="C626" s="13" t="s">
        <v>2677</v>
      </c>
      <c r="D626" s="13" t="s">
        <v>2592</v>
      </c>
      <c r="E626" s="14" t="str">
        <f t="shared" si="9"/>
        <v>IS</v>
      </c>
      <c r="F626" s="13" t="s">
        <v>2593</v>
      </c>
      <c r="G626" s="15">
        <v>943949</v>
      </c>
    </row>
    <row r="627" spans="1:7" x14ac:dyDescent="0.35">
      <c r="A627" s="13" t="s">
        <v>2678</v>
      </c>
      <c r="B627" s="13" t="s">
        <v>2679</v>
      </c>
      <c r="C627" s="13" t="s">
        <v>2680</v>
      </c>
      <c r="D627" s="13" t="s">
        <v>2597</v>
      </c>
      <c r="E627" s="14" t="str">
        <f t="shared" si="9"/>
        <v>IS</v>
      </c>
      <c r="F627" s="13" t="s">
        <v>2611</v>
      </c>
      <c r="G627" s="15">
        <v>2765044.44</v>
      </c>
    </row>
    <row r="628" spans="1:7" x14ac:dyDescent="0.35">
      <c r="A628" s="13" t="s">
        <v>2681</v>
      </c>
      <c r="B628" s="13" t="s">
        <v>2682</v>
      </c>
      <c r="C628" s="13" t="s">
        <v>2683</v>
      </c>
      <c r="D628" s="13" t="s">
        <v>2597</v>
      </c>
      <c r="E628" s="14" t="str">
        <f t="shared" si="9"/>
        <v>IS</v>
      </c>
      <c r="F628" s="13" t="s">
        <v>2598</v>
      </c>
      <c r="G628" s="15">
        <v>2078904</v>
      </c>
    </row>
    <row r="629" spans="1:7" x14ac:dyDescent="0.35">
      <c r="A629" s="13" t="s">
        <v>2684</v>
      </c>
      <c r="B629" s="13" t="s">
        <v>2685</v>
      </c>
      <c r="C629" s="13" t="s">
        <v>2686</v>
      </c>
      <c r="D629" s="13" t="s">
        <v>2597</v>
      </c>
      <c r="E629" s="14" t="str">
        <f t="shared" si="9"/>
        <v>IS</v>
      </c>
      <c r="F629" s="13" t="s">
        <v>2618</v>
      </c>
      <c r="G629" s="15">
        <v>0</v>
      </c>
    </row>
    <row r="630" spans="1:7" x14ac:dyDescent="0.35">
      <c r="A630" s="13" t="s">
        <v>2687</v>
      </c>
      <c r="B630" s="13" t="s">
        <v>2688</v>
      </c>
      <c r="C630" s="13" t="s">
        <v>2689</v>
      </c>
      <c r="D630" s="13" t="s">
        <v>2592</v>
      </c>
      <c r="E630" s="14" t="str">
        <f t="shared" si="9"/>
        <v>IS</v>
      </c>
      <c r="F630" s="13" t="s">
        <v>2611</v>
      </c>
      <c r="G630" s="15">
        <v>1272516</v>
      </c>
    </row>
    <row r="631" spans="1:7" x14ac:dyDescent="0.35">
      <c r="A631" s="13" t="s">
        <v>2690</v>
      </c>
      <c r="B631" s="13" t="s">
        <v>2691</v>
      </c>
      <c r="C631" s="13" t="s">
        <v>2692</v>
      </c>
      <c r="D631" s="13" t="s">
        <v>2592</v>
      </c>
      <c r="E631" s="14" t="str">
        <f t="shared" si="9"/>
        <v>IS</v>
      </c>
      <c r="F631" s="13" t="s">
        <v>2593</v>
      </c>
      <c r="G631" s="15">
        <v>945188</v>
      </c>
    </row>
    <row r="632" spans="1:7" x14ac:dyDescent="0.35">
      <c r="A632" s="13" t="s">
        <v>2693</v>
      </c>
      <c r="B632" s="13" t="s">
        <v>2694</v>
      </c>
      <c r="C632" s="13" t="s">
        <v>2695</v>
      </c>
      <c r="D632" s="13" t="s">
        <v>2597</v>
      </c>
      <c r="E632" s="14" t="str">
        <f t="shared" si="9"/>
        <v>IS</v>
      </c>
      <c r="F632" s="13" t="s">
        <v>2598</v>
      </c>
      <c r="G632" s="15">
        <v>2109293</v>
      </c>
    </row>
    <row r="633" spans="1:7" x14ac:dyDescent="0.35">
      <c r="A633" s="13" t="s">
        <v>2696</v>
      </c>
      <c r="B633" s="13" t="s">
        <v>2697</v>
      </c>
      <c r="C633" s="13" t="s">
        <v>2698</v>
      </c>
      <c r="D633" s="13" t="s">
        <v>2597</v>
      </c>
      <c r="E633" s="14" t="str">
        <f t="shared" si="9"/>
        <v>IS</v>
      </c>
      <c r="F633" s="13" t="s">
        <v>2611</v>
      </c>
      <c r="G633" s="15">
        <v>2281529.89</v>
      </c>
    </row>
  </sheetData>
  <autoFilter ref="A1:G633" xr:uid="{A838E960-9410-4392-BA68-E44140F870E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3490-4ABA-4316-9B74-EEE6DB618B05}">
  <dimension ref="A2:I14"/>
  <sheetViews>
    <sheetView showGridLines="0" workbookViewId="0">
      <selection activeCell="H13" sqref="H13:I14"/>
    </sheetView>
  </sheetViews>
  <sheetFormatPr defaultRowHeight="14.5" x14ac:dyDescent="0.35"/>
  <cols>
    <col min="1" max="1" width="10.90625" bestFit="1" customWidth="1"/>
    <col min="2" max="4" width="16.453125" bestFit="1" customWidth="1"/>
  </cols>
  <sheetData>
    <row r="2" spans="1:9" x14ac:dyDescent="0.35">
      <c r="A2" s="8" t="s">
        <v>30</v>
      </c>
      <c r="B2" t="s">
        <v>1</v>
      </c>
      <c r="C2" t="s">
        <v>2699</v>
      </c>
      <c r="D2" t="s">
        <v>2700</v>
      </c>
    </row>
    <row r="3" spans="1:9" x14ac:dyDescent="0.35">
      <c r="A3" t="s">
        <v>8</v>
      </c>
      <c r="B3" s="29">
        <v>344122691.13999999</v>
      </c>
      <c r="C3" s="29">
        <v>329799160.50999999</v>
      </c>
      <c r="D3" s="29">
        <v>290512468.36999995</v>
      </c>
    </row>
    <row r="4" spans="1:9" x14ac:dyDescent="0.35">
      <c r="A4" t="s">
        <v>14</v>
      </c>
      <c r="B4" s="29">
        <v>1950678652.7199993</v>
      </c>
      <c r="C4" s="29">
        <v>1846879338.1399982</v>
      </c>
      <c r="D4" s="29">
        <v>1823094232.5900006</v>
      </c>
    </row>
    <row r="5" spans="1:9" x14ac:dyDescent="0.35">
      <c r="A5" t="s">
        <v>17</v>
      </c>
      <c r="B5" s="29">
        <v>2294801343.8599992</v>
      </c>
      <c r="C5" s="29">
        <v>2176678498.6499982</v>
      </c>
      <c r="D5" s="29">
        <v>2113606700.9600005</v>
      </c>
    </row>
    <row r="13" spans="1:9" x14ac:dyDescent="0.35">
      <c r="D13" t="s">
        <v>8</v>
      </c>
      <c r="E13">
        <v>344122691.13999999</v>
      </c>
      <c r="F13">
        <v>329799160.50999999</v>
      </c>
      <c r="G13">
        <v>290512468.36999995</v>
      </c>
      <c r="H13">
        <f>E13/F13-1</f>
        <v>4.3431070618403567E-2</v>
      </c>
      <c r="I13">
        <f>F13/G13-1</f>
        <v>0.13523237870108917</v>
      </c>
    </row>
    <row r="14" spans="1:9" x14ac:dyDescent="0.35">
      <c r="D14" t="s">
        <v>14</v>
      </c>
      <c r="E14">
        <v>1950678652.7199993</v>
      </c>
      <c r="F14">
        <v>1846879338.1399982</v>
      </c>
      <c r="G14">
        <v>1823094232.5900006</v>
      </c>
      <c r="H14">
        <f>E14/F14-1</f>
        <v>5.6202542546465395E-2</v>
      </c>
      <c r="I14">
        <f>F14/G14-1</f>
        <v>1.3046558496434324E-2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MASTER (2)</vt:lpstr>
      <vt:lpstr>Sheet6</vt:lpstr>
      <vt:lpstr>MASTER</vt:lpstr>
      <vt:lpstr>2025 goals</vt:lpstr>
      <vt:lpstr>Sheet3</vt:lpstr>
    </vt:vector>
  </TitlesOfParts>
  <Manager/>
  <Company>Veritiv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Stevens, Linda (Atlanta, GA)</dc:creator>
  <cp:keywords/>
  <dc:description/>
  <cp:lastModifiedBy>Ghosh, Rahul (Atlanta, GA)</cp:lastModifiedBy>
  <cp:revision/>
  <dcterms:created xsi:type="dcterms:W3CDTF">2025-02-27T14:01:28Z</dcterms:created>
  <dcterms:modified xsi:type="dcterms:W3CDTF">2025-06-11T18:44:52Z</dcterms:modified>
  <cp:category/>
  <cp:contentStatus/>
</cp:coreProperties>
</file>