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Informatica\Tercer año\Primer cuatrimestre\Elaboracion de Proyectos Informaticos\Practica 3\"/>
    </mc:Choice>
  </mc:AlternateContent>
  <xr:revisionPtr revIDLastSave="0" documentId="13_ncr:1_{D73927E2-3E60-43BF-B5F7-E2D67686BA94}" xr6:coauthVersionLast="47" xr6:coauthVersionMax="47" xr10:uidLastSave="{00000000-0000-0000-0000-000000000000}"/>
  <bookViews>
    <workbookView xWindow="-120" yWindow="-120" windowWidth="29040" windowHeight="15840" xr2:uid="{9D56D621-CE36-4525-9A11-291E9A7B10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6" i="1" l="1"/>
  <c r="W30" i="1"/>
  <c r="W29" i="1"/>
  <c r="W28" i="1"/>
  <c r="J29" i="1"/>
  <c r="J4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J43" i="1"/>
  <c r="J42" i="1"/>
  <c r="J41" i="1"/>
  <c r="Q34" i="1"/>
  <c r="Q33" i="1"/>
  <c r="Q32" i="1"/>
  <c r="Q31" i="1"/>
  <c r="Q8" i="1"/>
  <c r="Q7" i="1"/>
  <c r="Q6" i="1"/>
  <c r="J28" i="1"/>
  <c r="J27" i="1"/>
  <c r="J26" i="1"/>
  <c r="J25" i="1"/>
  <c r="J24" i="1"/>
  <c r="J6" i="1"/>
  <c r="J7" i="1"/>
  <c r="J8" i="1"/>
  <c r="J9" i="1"/>
  <c r="J5" i="1"/>
  <c r="AD27" i="1" l="1"/>
  <c r="J45" i="1"/>
  <c r="J30" i="1"/>
  <c r="Q35" i="1"/>
  <c r="Q36" i="1" s="1"/>
  <c r="Q37" i="1" s="1"/>
  <c r="Q24" i="1"/>
  <c r="Q25" i="1" s="1"/>
  <c r="Q26" i="1" s="1"/>
  <c r="J31" i="1"/>
  <c r="J32" i="1" s="1"/>
  <c r="J10" i="1"/>
  <c r="J11" i="1" s="1"/>
  <c r="J12" i="1" s="1"/>
  <c r="J46" i="1"/>
  <c r="J47" i="1" s="1"/>
</calcChain>
</file>

<file path=xl/sharedStrings.xml><?xml version="1.0" encoding="utf-8"?>
<sst xmlns="http://schemas.openxmlformats.org/spreadsheetml/2006/main" count="149" uniqueCount="64">
  <si>
    <t>Recinto y canalizaciones</t>
  </si>
  <si>
    <t>Referencia</t>
  </si>
  <si>
    <t>Proveedor</t>
  </si>
  <si>
    <t>Descripción</t>
  </si>
  <si>
    <t>Precio</t>
  </si>
  <si>
    <t>Cantidad</t>
  </si>
  <si>
    <t>Subtotal</t>
  </si>
  <si>
    <t>IVA</t>
  </si>
  <si>
    <t>Total</t>
  </si>
  <si>
    <t>Roiri</t>
  </si>
  <si>
    <t>T10125N3</t>
  </si>
  <si>
    <t>Tubos Revi</t>
  </si>
  <si>
    <t>T20450G6</t>
  </si>
  <si>
    <t>Armario para RITS y RITI de 2000x1000x500</t>
  </si>
  <si>
    <t>PVC Corrugado negro R4 25mm</t>
  </si>
  <si>
    <t>PVC blindado gris R5 roscado 50mm</t>
  </si>
  <si>
    <t>Red RTV</t>
  </si>
  <si>
    <t>Red CP/CPT</t>
  </si>
  <si>
    <t>Red CC</t>
  </si>
  <si>
    <t>Red FO</t>
  </si>
  <si>
    <t>ANT.TERREST. DAB 190...232MHz 3 ELEM. G8dB</t>
  </si>
  <si>
    <t>ANT.TERREST. FM 88...108MHz CIRCULAR G1dBi</t>
  </si>
  <si>
    <t>ANT. V UHF G15dBi IND.</t>
  </si>
  <si>
    <t>TELEVES</t>
  </si>
  <si>
    <t xml:space="preserve">PARÁBOLA OFFSET 800 AC G39dB BLA. 1U </t>
  </si>
  <si>
    <t>Mástil galvanizado 3000x45x2 mm.</t>
  </si>
  <si>
    <t xml:space="preserve">Amplificador Monocanal FM 88...108MHz G 35dB </t>
  </si>
  <si>
    <t xml:space="preserve"> Amplificador Monocanal DAB 195..232MHz G 45dB </t>
  </si>
  <si>
    <t xml:space="preserve"> AMP. TDT 470..862MHz G50dB</t>
  </si>
  <si>
    <t xml:space="preserve"> Amplificador FI 950...2150MHz G 35...50dB </t>
  </si>
  <si>
    <t>Anillo Rack 19” 5U</t>
  </si>
  <si>
    <t>MEZCL.REP. MATV+2FI 5..862/950..2400MHz</t>
  </si>
  <si>
    <t>Carga Terminal “F” 75Ohm con Bloqueo DC</t>
  </si>
  <si>
    <t>Derivador 5...1000MHz “F” 2D 14dB Interior</t>
  </si>
  <si>
    <t>Derivador 5...1000MHz “F” 2D 17dB Interior</t>
  </si>
  <si>
    <t>Derivador 5...1000MHz “F” 2D 20dB Interior</t>
  </si>
  <si>
    <t>Derivador 5...1000MHz “F” 2D 23dB Interior</t>
  </si>
  <si>
    <t>PAU REP. 5...2400MHz “EasyF” 5D 11/13dB</t>
  </si>
  <si>
    <t xml:space="preserve">Toma Terminal 5-862/950.2150MHz, TV/FM-SAT </t>
  </si>
  <si>
    <t xml:space="preserve">Cable Coaxial T-100 Cu/Cu Ø 1,13/4,8/6,6mm PE Negro </t>
  </si>
  <si>
    <t xml:space="preserve">Panel Principal Abierto para Datos/Coaxial (Hasta 24 conexiones) </t>
  </si>
  <si>
    <t xml:space="preserve"> Registro Principal Cerrado para Datos/Coaxial (Hasta 48 conexiones)</t>
  </si>
  <si>
    <t>Soporte Adaptador “F” Hembra - “F” Hembra, para Coaxial</t>
  </si>
  <si>
    <t xml:space="preserve"> Multiplexor Pasivo “RJ45” 1Macho-9Hembras con Latiguillo LSFH 0,2m</t>
  </si>
  <si>
    <t xml:space="preserve"> Caja Terminal para Datos con 1 Conector RJ45 Cat.-6 Hembra</t>
  </si>
  <si>
    <t>Conector “F” roscado C/junta (COAX.T100</t>
  </si>
  <si>
    <t>Toma terminal 5...1000MHz TV-FM 0,5-3dB</t>
  </si>
  <si>
    <t xml:space="preserve">Repartidor 5...2400MHz “F” 2D 4/5dB Interior </t>
  </si>
  <si>
    <t xml:space="preserve">Registro Principal para F.O. de Interior (Hasta 48 Conectores “SC/APC”) </t>
  </si>
  <si>
    <t xml:space="preserve">Adaptador  “SC/APC”   HEMBRA-HEMBRA  </t>
  </si>
  <si>
    <t>PAU  de F.O. 2 Salidas y 2 Adaptadores(Hasta 2 Adaptadores “SC/APC”H - H</t>
  </si>
  <si>
    <t xml:space="preserve">CABLE 2FIB.MONO.INT.LSFH 300m(ITU-T G657A2) </t>
  </si>
  <si>
    <t>Registro Secundario empotrado 450x450x150</t>
  </si>
  <si>
    <t>Registro Terminación de Red empotrado 600X500X80</t>
  </si>
  <si>
    <t>Cable Telefonía Básica Multipar 50 + 1 Par Piloto Ø 21mm LSFH  Blanco</t>
  </si>
  <si>
    <t>PRESUPUESTO TOTAL</t>
  </si>
  <si>
    <t>Nombre</t>
  </si>
  <si>
    <t>TOTAL</t>
  </si>
  <si>
    <t>Trabajador</t>
  </si>
  <si>
    <t>Horas</t>
  </si>
  <si>
    <t>Tarifa</t>
  </si>
  <si>
    <t>Horas de Ing. Informático</t>
  </si>
  <si>
    <t>Horas de Técnico instalador</t>
  </si>
  <si>
    <t>Horas de albañil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</si>
</sst>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8" fontId="2" fillId="4" borderId="1" xfId="0" applyNumberFormat="1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0" fontId="0" fillId="0" borderId="3" xfId="0" applyFont="1" applyBorder="1"/>
    <xf numFmtId="0" fontId="0" fillId="5" borderId="3" xfId="0" applyFont="1" applyFill="1" applyBorder="1"/>
    <xf numFmtId="0" fontId="0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8" fontId="2" fillId="4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8" fontId="0" fillId="3" borderId="0" xfId="0" applyNumberFormat="1" applyFill="1" applyBorder="1"/>
    <xf numFmtId="0" fontId="0" fillId="3" borderId="7" xfId="0" applyFill="1" applyBorder="1"/>
    <xf numFmtId="0" fontId="0" fillId="4" borderId="8" xfId="0" applyFill="1" applyBorder="1"/>
    <xf numFmtId="0" fontId="0" fillId="3" borderId="8" xfId="0" applyFill="1" applyBorder="1"/>
    <xf numFmtId="8" fontId="0" fillId="3" borderId="9" xfId="0" applyNumberFormat="1" applyFill="1" applyBorder="1"/>
    <xf numFmtId="8" fontId="0" fillId="4" borderId="7" xfId="0" applyNumberFormat="1" applyFill="1" applyBorder="1"/>
    <xf numFmtId="0" fontId="2" fillId="4" borderId="10" xfId="0" applyFont="1" applyFill="1" applyBorder="1" applyAlignment="1">
      <alignment horizontal="center" vertical="center"/>
    </xf>
    <xf numFmtId="8" fontId="2" fillId="4" borderId="10" xfId="0" applyNumberFormat="1" applyFont="1" applyFill="1" applyBorder="1" applyAlignment="1">
      <alignment horizontal="center" vertical="center"/>
    </xf>
    <xf numFmtId="0" fontId="0" fillId="3" borderId="12" xfId="0" applyFill="1" applyBorder="1"/>
    <xf numFmtId="0" fontId="0" fillId="4" borderId="12" xfId="0" applyFill="1" applyBorder="1"/>
    <xf numFmtId="0" fontId="0" fillId="0" borderId="11" xfId="0" applyBorder="1"/>
    <xf numFmtId="0" fontId="0" fillId="0" borderId="13" xfId="0" applyBorder="1"/>
    <xf numFmtId="8" fontId="0" fillId="3" borderId="7" xfId="0" applyNumberFormat="1" applyFill="1" applyBorder="1"/>
    <xf numFmtId="8" fontId="0" fillId="4" borderId="8" xfId="0" applyNumberFormat="1" applyFill="1" applyBorder="1"/>
    <xf numFmtId="0" fontId="0" fillId="0" borderId="14" xfId="0" applyBorder="1"/>
    <xf numFmtId="0" fontId="0" fillId="0" borderId="0" xfId="0" applyBorder="1"/>
    <xf numFmtId="8" fontId="0" fillId="3" borderId="15" xfId="0" applyNumberFormat="1" applyFill="1" applyBorder="1"/>
    <xf numFmtId="8" fontId="0" fillId="4" borderId="12" xfId="0" applyNumberFormat="1" applyFill="1" applyBorder="1"/>
    <xf numFmtId="8" fontId="0" fillId="3" borderId="12" xfId="0" applyNumberFormat="1" applyFill="1" applyBorder="1"/>
    <xf numFmtId="0" fontId="2" fillId="3" borderId="4" xfId="0" applyFont="1" applyFill="1" applyBorder="1" applyAlignment="1">
      <alignment horizontal="center" vertical="center"/>
    </xf>
    <xf numFmtId="8" fontId="2" fillId="3" borderId="4" xfId="0" applyNumberFormat="1" applyFont="1" applyFill="1" applyBorder="1" applyAlignment="1">
      <alignment horizontal="center" vertical="center"/>
    </xf>
    <xf numFmtId="8" fontId="0" fillId="4" borderId="15" xfId="0" applyNumberFormat="1" applyFill="1" applyBorder="1"/>
    <xf numFmtId="0" fontId="0" fillId="4" borderId="7" xfId="0" applyFill="1" applyBorder="1"/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8" fontId="2" fillId="4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8" fontId="1" fillId="3" borderId="7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8" fontId="2" fillId="4" borderId="7" xfId="0" applyNumberFormat="1" applyFont="1" applyFill="1" applyBorder="1" applyAlignment="1">
      <alignment horizontal="right" vertical="center"/>
    </xf>
    <xf numFmtId="8" fontId="0" fillId="3" borderId="7" xfId="0" applyNumberFormat="1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37F7-64C1-4FD7-8EDF-602976055322}">
  <dimension ref="E3:AD47"/>
  <sheetViews>
    <sheetView tabSelected="1" topLeftCell="N13" workbookViewId="0">
      <selection activeCell="AD31" sqref="V21:AD31"/>
    </sheetView>
  </sheetViews>
  <sheetFormatPr baseColWidth="10" defaultRowHeight="15" x14ac:dyDescent="0.25"/>
  <cols>
    <col min="4" max="4" width="6.42578125" customWidth="1"/>
    <col min="5" max="5" width="12.85546875" customWidth="1"/>
    <col min="6" max="6" width="11.7109375" customWidth="1"/>
    <col min="7" max="7" width="62.5703125" customWidth="1"/>
    <col min="8" max="8" width="12.42578125" customWidth="1"/>
    <col min="9" max="9" width="15.28515625" customWidth="1"/>
    <col min="10" max="10" width="18.5703125" customWidth="1"/>
    <col min="14" max="14" width="49.85546875" customWidth="1"/>
    <col min="22" max="22" width="23.85546875" customWidth="1"/>
    <col min="23" max="23" width="16.7109375" customWidth="1"/>
    <col min="27" max="27" width="30.85546875" customWidth="1"/>
  </cols>
  <sheetData>
    <row r="3" spans="5:17" x14ac:dyDescent="0.25">
      <c r="E3" s="11" t="s">
        <v>0</v>
      </c>
      <c r="F3" s="11"/>
      <c r="G3" s="11"/>
      <c r="H3" s="11"/>
      <c r="I3" s="11"/>
      <c r="J3" s="11"/>
      <c r="L3" s="11" t="s">
        <v>16</v>
      </c>
      <c r="M3" s="11"/>
      <c r="N3" s="11"/>
      <c r="O3" s="11"/>
      <c r="P3" s="11"/>
      <c r="Q3" s="11"/>
    </row>
    <row r="4" spans="5:17" ht="18.75" customHeight="1" x14ac:dyDescent="0.25">
      <c r="E4" s="4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L4" s="4" t="s">
        <v>1</v>
      </c>
      <c r="M4" s="5" t="s">
        <v>2</v>
      </c>
      <c r="N4" s="5" t="s">
        <v>3</v>
      </c>
      <c r="O4" s="5" t="s">
        <v>4</v>
      </c>
      <c r="P4" s="5" t="s">
        <v>5</v>
      </c>
      <c r="Q4" s="5" t="s">
        <v>6</v>
      </c>
    </row>
    <row r="5" spans="5:17" ht="18" customHeight="1" x14ac:dyDescent="0.25">
      <c r="E5" s="2">
        <v>118953</v>
      </c>
      <c r="F5" s="3" t="s">
        <v>9</v>
      </c>
      <c r="G5" s="3" t="s">
        <v>13</v>
      </c>
      <c r="H5" s="6">
        <v>931.4</v>
      </c>
      <c r="I5" s="3">
        <v>2</v>
      </c>
      <c r="J5" s="6">
        <f>H5*I5</f>
        <v>1862.8</v>
      </c>
      <c r="L5" s="2">
        <v>1201</v>
      </c>
      <c r="M5" s="3" t="s">
        <v>23</v>
      </c>
      <c r="N5" s="3" t="s">
        <v>21</v>
      </c>
      <c r="O5" s="6">
        <v>25.5</v>
      </c>
      <c r="P5" s="3">
        <v>1</v>
      </c>
      <c r="Q5" s="6">
        <v>25.5</v>
      </c>
    </row>
    <row r="6" spans="5:17" ht="19.5" customHeight="1" x14ac:dyDescent="0.25">
      <c r="E6" s="2">
        <v>125776</v>
      </c>
      <c r="F6" s="1" t="s">
        <v>9</v>
      </c>
      <c r="G6" s="1" t="s">
        <v>52</v>
      </c>
      <c r="H6" s="7">
        <v>102.8</v>
      </c>
      <c r="I6" s="1">
        <v>6</v>
      </c>
      <c r="J6" s="7">
        <f t="shared" ref="J6:J9" si="0">H6*I6</f>
        <v>616.79999999999995</v>
      </c>
      <c r="L6" s="2">
        <v>1050</v>
      </c>
      <c r="M6" s="1" t="s">
        <v>23</v>
      </c>
      <c r="N6" s="1" t="s">
        <v>20</v>
      </c>
      <c r="O6" s="7">
        <v>37.39</v>
      </c>
      <c r="P6" s="1">
        <v>1</v>
      </c>
      <c r="Q6" s="7">
        <f t="shared" ref="Q6:Q8" si="1">O6*P6</f>
        <v>37.39</v>
      </c>
    </row>
    <row r="7" spans="5:17" x14ac:dyDescent="0.25">
      <c r="E7" s="2">
        <v>124003</v>
      </c>
      <c r="F7" s="3" t="s">
        <v>9</v>
      </c>
      <c r="G7" s="3" t="s">
        <v>53</v>
      </c>
      <c r="H7" s="6">
        <v>77.7</v>
      </c>
      <c r="I7" s="3">
        <v>6</v>
      </c>
      <c r="J7" s="6">
        <f t="shared" si="0"/>
        <v>466.20000000000005</v>
      </c>
      <c r="L7" s="2">
        <v>149021</v>
      </c>
      <c r="M7" s="3" t="s">
        <v>23</v>
      </c>
      <c r="N7" s="3" t="s">
        <v>22</v>
      </c>
      <c r="O7" s="6">
        <v>39.119999999999997</v>
      </c>
      <c r="P7" s="3">
        <v>1</v>
      </c>
      <c r="Q7" s="6">
        <f t="shared" si="1"/>
        <v>39.119999999999997</v>
      </c>
    </row>
    <row r="8" spans="5:17" x14ac:dyDescent="0.25">
      <c r="E8" s="2" t="s">
        <v>10</v>
      </c>
      <c r="F8" s="1" t="s">
        <v>11</v>
      </c>
      <c r="G8" s="1" t="s">
        <v>14</v>
      </c>
      <c r="H8" s="7">
        <v>40</v>
      </c>
      <c r="I8" s="1">
        <v>5.25</v>
      </c>
      <c r="J8" s="7">
        <f t="shared" si="0"/>
        <v>210</v>
      </c>
      <c r="L8" s="2">
        <v>790101</v>
      </c>
      <c r="M8" s="1" t="s">
        <v>23</v>
      </c>
      <c r="N8" s="1" t="s">
        <v>24</v>
      </c>
      <c r="O8" s="7">
        <v>40</v>
      </c>
      <c r="P8" s="1">
        <v>2</v>
      </c>
      <c r="Q8" s="7">
        <f t="shared" si="1"/>
        <v>80</v>
      </c>
    </row>
    <row r="9" spans="5:17" ht="15.75" thickBot="1" x14ac:dyDescent="0.3">
      <c r="E9" s="2" t="s">
        <v>12</v>
      </c>
      <c r="F9" s="3" t="s">
        <v>11</v>
      </c>
      <c r="G9" s="3" t="s">
        <v>15</v>
      </c>
      <c r="H9" s="6">
        <v>511</v>
      </c>
      <c r="I9" s="22">
        <v>1.2</v>
      </c>
      <c r="J9" s="23">
        <f t="shared" si="0"/>
        <v>613.19999999999993</v>
      </c>
      <c r="L9" s="2">
        <v>301002</v>
      </c>
      <c r="M9" s="3" t="s">
        <v>23</v>
      </c>
      <c r="N9" s="3" t="s">
        <v>25</v>
      </c>
      <c r="O9" s="6">
        <v>45.54</v>
      </c>
      <c r="P9" s="3">
        <v>3</v>
      </c>
      <c r="Q9" s="6">
        <f>P9*O9</f>
        <v>136.62</v>
      </c>
    </row>
    <row r="10" spans="5:17" ht="15.75" thickBot="1" x14ac:dyDescent="0.3">
      <c r="H10" s="26"/>
      <c r="I10" s="24" t="s">
        <v>6</v>
      </c>
      <c r="J10" s="28">
        <f>J5+J6+J7+J8+J9</f>
        <v>3769</v>
      </c>
      <c r="L10" s="2">
        <v>508212</v>
      </c>
      <c r="M10" s="1" t="s">
        <v>23</v>
      </c>
      <c r="N10" s="1" t="s">
        <v>26</v>
      </c>
      <c r="O10" s="7">
        <v>68.55</v>
      </c>
      <c r="P10" s="1">
        <v>1</v>
      </c>
      <c r="Q10" s="7">
        <f t="shared" ref="Q10" si="2">O10*P10</f>
        <v>68.55</v>
      </c>
    </row>
    <row r="11" spans="5:17" ht="15.75" thickBot="1" x14ac:dyDescent="0.3">
      <c r="H11" s="27"/>
      <c r="I11" s="25" t="s">
        <v>7</v>
      </c>
      <c r="J11" s="29">
        <f>J10*0.21</f>
        <v>791.49</v>
      </c>
      <c r="L11" s="2">
        <v>509912</v>
      </c>
      <c r="M11" s="3" t="s">
        <v>23</v>
      </c>
      <c r="N11" s="3" t="s">
        <v>27</v>
      </c>
      <c r="O11" s="6">
        <v>76.489999999999995</v>
      </c>
      <c r="P11" s="3">
        <v>1</v>
      </c>
      <c r="Q11" s="6">
        <f>P11*O11</f>
        <v>76.489999999999995</v>
      </c>
    </row>
    <row r="12" spans="5:17" ht="15.75" thickBot="1" x14ac:dyDescent="0.3">
      <c r="F12" s="8"/>
      <c r="H12" s="27"/>
      <c r="I12" s="17" t="s">
        <v>8</v>
      </c>
      <c r="J12" s="28">
        <f>J11+J10</f>
        <v>4560.49</v>
      </c>
      <c r="L12" s="2">
        <v>508612</v>
      </c>
      <c r="M12" s="1" t="s">
        <v>23</v>
      </c>
      <c r="N12" s="1" t="s">
        <v>28</v>
      </c>
      <c r="O12" s="7">
        <v>87.31</v>
      </c>
      <c r="P12" s="1">
        <v>1</v>
      </c>
      <c r="Q12" s="7">
        <f t="shared" ref="Q12" si="3">O12*P12</f>
        <v>87.31</v>
      </c>
    </row>
    <row r="13" spans="5:17" x14ac:dyDescent="0.25">
      <c r="F13" s="9"/>
      <c r="L13" s="2">
        <v>508012</v>
      </c>
      <c r="M13" s="3" t="s">
        <v>23</v>
      </c>
      <c r="N13" s="3" t="s">
        <v>29</v>
      </c>
      <c r="O13" s="6">
        <v>108.5</v>
      </c>
      <c r="P13" s="3">
        <v>2</v>
      </c>
      <c r="Q13" s="6">
        <f>P13*O13</f>
        <v>217</v>
      </c>
    </row>
    <row r="14" spans="5:17" x14ac:dyDescent="0.25">
      <c r="F14" s="10"/>
      <c r="L14" s="2">
        <v>5301</v>
      </c>
      <c r="M14" s="1" t="s">
        <v>23</v>
      </c>
      <c r="N14" s="1" t="s">
        <v>30</v>
      </c>
      <c r="O14" s="7">
        <v>90.36</v>
      </c>
      <c r="P14" s="1">
        <v>1</v>
      </c>
      <c r="Q14" s="7">
        <f t="shared" ref="Q14" si="4">O14*P14</f>
        <v>90.36</v>
      </c>
    </row>
    <row r="15" spans="5:17" x14ac:dyDescent="0.25">
      <c r="L15" s="2">
        <v>7407</v>
      </c>
      <c r="M15" s="3" t="s">
        <v>23</v>
      </c>
      <c r="N15" s="3" t="s">
        <v>31</v>
      </c>
      <c r="O15" s="6">
        <v>30.27</v>
      </c>
      <c r="P15" s="3">
        <v>1</v>
      </c>
      <c r="Q15" s="6">
        <f>P15*O15</f>
        <v>30.27</v>
      </c>
    </row>
    <row r="16" spans="5:17" x14ac:dyDescent="0.25">
      <c r="L16" s="2">
        <v>4061</v>
      </c>
      <c r="M16" s="1" t="s">
        <v>23</v>
      </c>
      <c r="N16" s="1" t="s">
        <v>32</v>
      </c>
      <c r="O16" s="7">
        <v>2.95</v>
      </c>
      <c r="P16" s="1">
        <v>17</v>
      </c>
      <c r="Q16" s="7">
        <f t="shared" ref="Q16" si="5">O16*P16</f>
        <v>50.150000000000006</v>
      </c>
    </row>
    <row r="17" spans="5:30" x14ac:dyDescent="0.25">
      <c r="L17" s="2">
        <v>4563</v>
      </c>
      <c r="M17" s="3" t="s">
        <v>23</v>
      </c>
      <c r="N17" s="3" t="s">
        <v>33</v>
      </c>
      <c r="O17" s="6">
        <v>5.36</v>
      </c>
      <c r="P17" s="3">
        <v>2</v>
      </c>
      <c r="Q17" s="6">
        <f>P17*O17</f>
        <v>10.72</v>
      </c>
    </row>
    <row r="18" spans="5:30" x14ac:dyDescent="0.25">
      <c r="L18" s="2">
        <v>4564</v>
      </c>
      <c r="M18" s="1" t="s">
        <v>23</v>
      </c>
      <c r="N18" s="1" t="s">
        <v>34</v>
      </c>
      <c r="O18" s="7">
        <v>5.36</v>
      </c>
      <c r="P18" s="1">
        <v>4</v>
      </c>
      <c r="Q18" s="7">
        <f t="shared" ref="Q18" si="6">O18*P18</f>
        <v>21.44</v>
      </c>
    </row>
    <row r="19" spans="5:30" x14ac:dyDescent="0.25">
      <c r="L19" s="2">
        <v>4565</v>
      </c>
      <c r="M19" s="3" t="s">
        <v>23</v>
      </c>
      <c r="N19" s="3" t="s">
        <v>35</v>
      </c>
      <c r="O19" s="6">
        <v>5.36</v>
      </c>
      <c r="P19" s="3">
        <v>6</v>
      </c>
      <c r="Q19" s="6">
        <f>P19*O19</f>
        <v>32.160000000000004</v>
      </c>
    </row>
    <row r="20" spans="5:30" ht="15.75" thickBot="1" x14ac:dyDescent="0.3">
      <c r="L20" s="2">
        <v>4566</v>
      </c>
      <c r="M20" s="1" t="s">
        <v>23</v>
      </c>
      <c r="N20" s="1" t="s">
        <v>36</v>
      </c>
      <c r="O20" s="7">
        <v>5.36</v>
      </c>
      <c r="P20" s="1">
        <v>2</v>
      </c>
      <c r="Q20" s="7">
        <f t="shared" ref="Q20" si="7">O20*P20</f>
        <v>10.72</v>
      </c>
    </row>
    <row r="21" spans="5:30" ht="15.75" thickBot="1" x14ac:dyDescent="0.3">
      <c r="L21" s="2">
        <v>5454</v>
      </c>
      <c r="M21" s="3" t="s">
        <v>23</v>
      </c>
      <c r="N21" s="3" t="s">
        <v>37</v>
      </c>
      <c r="O21" s="6">
        <v>16.010000000000002</v>
      </c>
      <c r="P21" s="3">
        <v>6</v>
      </c>
      <c r="Q21" s="6">
        <f>P21*O21</f>
        <v>96.06</v>
      </c>
      <c r="V21" s="44" t="s">
        <v>55</v>
      </c>
      <c r="W21" s="44"/>
      <c r="AA21" s="47" t="s">
        <v>58</v>
      </c>
      <c r="AB21" s="47" t="s">
        <v>59</v>
      </c>
      <c r="AC21" s="47" t="s">
        <v>60</v>
      </c>
      <c r="AD21" s="47" t="s">
        <v>6</v>
      </c>
    </row>
    <row r="22" spans="5:30" ht="15.75" thickBot="1" x14ac:dyDescent="0.3">
      <c r="E22" s="11" t="s">
        <v>17</v>
      </c>
      <c r="F22" s="11"/>
      <c r="G22" s="11"/>
      <c r="H22" s="11"/>
      <c r="I22" s="11"/>
      <c r="J22" s="11"/>
      <c r="L22" s="2">
        <v>5226</v>
      </c>
      <c r="M22" s="1" t="s">
        <v>23</v>
      </c>
      <c r="N22" s="1" t="s">
        <v>38</v>
      </c>
      <c r="O22" s="7">
        <v>6.02</v>
      </c>
      <c r="P22" s="1">
        <v>31</v>
      </c>
      <c r="Q22" s="7">
        <f t="shared" ref="Q22" si="8">O22*P22</f>
        <v>186.61999999999998</v>
      </c>
      <c r="V22" s="39" t="s">
        <v>56</v>
      </c>
      <c r="W22" s="40" t="s">
        <v>4</v>
      </c>
      <c r="AA22" s="48" t="s">
        <v>61</v>
      </c>
      <c r="AB22" s="17"/>
      <c r="AC22" s="17"/>
      <c r="AD22" s="17"/>
    </row>
    <row r="23" spans="5:30" ht="15.75" thickBot="1" x14ac:dyDescent="0.3">
      <c r="E23" s="4" t="s">
        <v>1</v>
      </c>
      <c r="F23" s="5" t="s">
        <v>2</v>
      </c>
      <c r="G23" s="5" t="s">
        <v>3</v>
      </c>
      <c r="H23" s="5" t="s">
        <v>4</v>
      </c>
      <c r="I23" s="5" t="s">
        <v>5</v>
      </c>
      <c r="J23" s="5" t="s">
        <v>6</v>
      </c>
      <c r="L23" s="2">
        <v>2155</v>
      </c>
      <c r="M23" s="3" t="s">
        <v>23</v>
      </c>
      <c r="N23" s="3" t="s">
        <v>39</v>
      </c>
      <c r="O23" s="6">
        <v>0.89</v>
      </c>
      <c r="P23" s="12">
        <v>267</v>
      </c>
      <c r="Q23" s="13">
        <f>P23*O23</f>
        <v>237.63</v>
      </c>
      <c r="V23" s="42" t="s">
        <v>0</v>
      </c>
      <c r="W23" s="41">
        <v>3769</v>
      </c>
      <c r="AA23" s="48" t="s">
        <v>62</v>
      </c>
      <c r="AB23" s="38"/>
      <c r="AC23" s="38"/>
      <c r="AD23" s="38"/>
    </row>
    <row r="24" spans="5:30" ht="15.75" thickBot="1" x14ac:dyDescent="0.3">
      <c r="E24" s="2">
        <v>546610</v>
      </c>
      <c r="F24" s="3" t="s">
        <v>23</v>
      </c>
      <c r="G24" s="3" t="s">
        <v>40</v>
      </c>
      <c r="H24" s="6">
        <v>51.31</v>
      </c>
      <c r="I24" s="3">
        <v>1</v>
      </c>
      <c r="J24" s="6">
        <f>H24*I24</f>
        <v>51.31</v>
      </c>
      <c r="O24" s="30"/>
      <c r="P24" s="17" t="s">
        <v>6</v>
      </c>
      <c r="Q24" s="32">
        <f>Q5+Q6+Q7+Q8+Q9+Q10+Q11+Q12+Q13+Q14+Q15+Q16+Q17+Q18+Q19+Q20+Q21+Q22+Q23</f>
        <v>1534.1100000000001</v>
      </c>
      <c r="V24" s="39" t="s">
        <v>16</v>
      </c>
      <c r="W24" s="43">
        <v>1534.11</v>
      </c>
      <c r="AA24" s="48" t="s">
        <v>63</v>
      </c>
      <c r="AB24" s="17"/>
      <c r="AC24" s="17"/>
      <c r="AD24" s="17"/>
    </row>
    <row r="25" spans="5:30" ht="15.75" thickBot="1" x14ac:dyDescent="0.3">
      <c r="E25" s="2">
        <v>546620</v>
      </c>
      <c r="F25" s="1" t="s">
        <v>23</v>
      </c>
      <c r="G25" s="1" t="s">
        <v>42</v>
      </c>
      <c r="H25" s="7">
        <v>2.48</v>
      </c>
      <c r="I25" s="1">
        <v>18</v>
      </c>
      <c r="J25" s="7">
        <f t="shared" ref="J25:J28" si="9">H25*I25</f>
        <v>44.64</v>
      </c>
      <c r="O25" s="31"/>
      <c r="P25" s="18" t="s">
        <v>7</v>
      </c>
      <c r="Q25" s="33">
        <f>Q24*0.21</f>
        <v>322.16310000000004</v>
      </c>
      <c r="V25" s="42" t="s">
        <v>18</v>
      </c>
      <c r="W25" s="41">
        <v>256.11</v>
      </c>
      <c r="AC25" s="39" t="s">
        <v>6</v>
      </c>
      <c r="AD25" s="46">
        <v>0</v>
      </c>
    </row>
    <row r="26" spans="5:30" ht="15.75" thickBot="1" x14ac:dyDescent="0.3">
      <c r="E26" s="2">
        <v>124003</v>
      </c>
      <c r="F26" s="3" t="s">
        <v>23</v>
      </c>
      <c r="G26" s="3" t="s">
        <v>41</v>
      </c>
      <c r="H26" s="6">
        <v>225.11</v>
      </c>
      <c r="I26" s="3">
        <v>1</v>
      </c>
      <c r="J26" s="6">
        <f t="shared" si="9"/>
        <v>225.11</v>
      </c>
      <c r="P26" s="19" t="s">
        <v>8</v>
      </c>
      <c r="Q26" s="34">
        <f>Q25+Q24</f>
        <v>1856.2731000000001</v>
      </c>
      <c r="V26" s="39" t="s">
        <v>17</v>
      </c>
      <c r="W26" s="43">
        <v>4282.95</v>
      </c>
      <c r="AC26" s="42" t="s">
        <v>7</v>
      </c>
      <c r="AD26" s="45">
        <f>AD25*0.21</f>
        <v>0</v>
      </c>
    </row>
    <row r="27" spans="5:30" ht="15.75" thickBot="1" x14ac:dyDescent="0.3">
      <c r="E27" s="2">
        <v>546501</v>
      </c>
      <c r="F27" s="1" t="s">
        <v>23</v>
      </c>
      <c r="G27" s="1" t="s">
        <v>43</v>
      </c>
      <c r="H27" s="7">
        <v>49.06</v>
      </c>
      <c r="I27" s="1">
        <v>6</v>
      </c>
      <c r="J27" s="7">
        <f t="shared" si="9"/>
        <v>294.36</v>
      </c>
      <c r="V27" s="42" t="s">
        <v>19</v>
      </c>
      <c r="W27" s="41">
        <v>288.48</v>
      </c>
      <c r="AC27" s="39" t="s">
        <v>57</v>
      </c>
      <c r="AD27" s="46">
        <f>AD25+AD26</f>
        <v>0</v>
      </c>
    </row>
    <row r="28" spans="5:30" ht="15.75" thickBot="1" x14ac:dyDescent="0.3">
      <c r="E28" s="2">
        <v>209910</v>
      </c>
      <c r="F28" s="3" t="s">
        <v>23</v>
      </c>
      <c r="G28" s="3" t="s">
        <v>44</v>
      </c>
      <c r="H28" s="6">
        <v>7.5</v>
      </c>
      <c r="I28" s="12">
        <v>43</v>
      </c>
      <c r="J28" s="13">
        <f t="shared" si="9"/>
        <v>322.5</v>
      </c>
      <c r="V28" s="39" t="s">
        <v>6</v>
      </c>
      <c r="W28" s="46">
        <f>W23+W24+W25+W26+W27</f>
        <v>10130.649999999998</v>
      </c>
    </row>
    <row r="29" spans="5:30" ht="15.75" thickBot="1" x14ac:dyDescent="0.3">
      <c r="E29" s="2">
        <v>217702</v>
      </c>
      <c r="F29" s="1" t="s">
        <v>23</v>
      </c>
      <c r="G29" s="1" t="s">
        <v>54</v>
      </c>
      <c r="H29" s="7">
        <v>6.2</v>
      </c>
      <c r="I29" s="1">
        <v>540</v>
      </c>
      <c r="J29" s="7">
        <f t="shared" ref="J29" si="10">H29*I29</f>
        <v>3348</v>
      </c>
      <c r="K29" s="14"/>
      <c r="L29" s="11" t="s">
        <v>18</v>
      </c>
      <c r="M29" s="11"/>
      <c r="N29" s="11"/>
      <c r="O29" s="11"/>
      <c r="P29" s="11"/>
      <c r="Q29" s="11"/>
      <c r="V29" s="42" t="s">
        <v>7</v>
      </c>
      <c r="W29" s="45">
        <f>W28*0.21</f>
        <v>2127.4364999999993</v>
      </c>
    </row>
    <row r="30" spans="5:30" ht="15.75" thickBot="1" x14ac:dyDescent="0.3">
      <c r="I30" s="17" t="s">
        <v>6</v>
      </c>
      <c r="J30" s="20">
        <f>J24+J25+J26+J27+J28+J29</f>
        <v>4285.92</v>
      </c>
      <c r="K30" s="14"/>
      <c r="L30" s="4" t="s">
        <v>1</v>
      </c>
      <c r="M30" s="5" t="s">
        <v>2</v>
      </c>
      <c r="N30" s="5" t="s">
        <v>3</v>
      </c>
      <c r="O30" s="5" t="s">
        <v>4</v>
      </c>
      <c r="P30" s="5" t="s">
        <v>5</v>
      </c>
      <c r="Q30" s="5" t="s">
        <v>6</v>
      </c>
      <c r="V30" s="39" t="s">
        <v>57</v>
      </c>
      <c r="W30" s="46">
        <f>W28+W29</f>
        <v>12258.086499999998</v>
      </c>
    </row>
    <row r="31" spans="5:30" ht="15.75" thickBot="1" x14ac:dyDescent="0.3">
      <c r="F31" s="8"/>
      <c r="I31" s="18" t="s">
        <v>7</v>
      </c>
      <c r="J31" s="21">
        <f>J30*0.21</f>
        <v>900.04319999999996</v>
      </c>
      <c r="K31" s="14"/>
      <c r="L31" s="2">
        <v>4171</v>
      </c>
      <c r="M31" s="3" t="s">
        <v>23</v>
      </c>
      <c r="N31" s="3" t="s">
        <v>45</v>
      </c>
      <c r="O31" s="6">
        <v>0.52</v>
      </c>
      <c r="P31" s="3">
        <v>7</v>
      </c>
      <c r="Q31" s="6">
        <f>O31*P31</f>
        <v>3.64</v>
      </c>
    </row>
    <row r="32" spans="5:30" ht="15.75" thickBot="1" x14ac:dyDescent="0.3">
      <c r="I32" s="19" t="s">
        <v>8</v>
      </c>
      <c r="J32" s="16">
        <f>J31+J30</f>
        <v>5185.9632000000001</v>
      </c>
      <c r="K32" s="14"/>
      <c r="L32" s="2">
        <v>5150</v>
      </c>
      <c r="M32" s="1" t="s">
        <v>23</v>
      </c>
      <c r="N32" s="1" t="s">
        <v>47</v>
      </c>
      <c r="O32" s="7">
        <v>5.16</v>
      </c>
      <c r="P32" s="1">
        <v>6</v>
      </c>
      <c r="Q32" s="7">
        <f t="shared" ref="Q32:Q34" si="11">O32*P32</f>
        <v>30.96</v>
      </c>
    </row>
    <row r="33" spans="5:17" x14ac:dyDescent="0.25">
      <c r="J33" s="15"/>
      <c r="L33" s="2">
        <v>5232</v>
      </c>
      <c r="M33" s="3" t="s">
        <v>23</v>
      </c>
      <c r="N33" s="3" t="s">
        <v>46</v>
      </c>
      <c r="O33" s="6">
        <v>6.77</v>
      </c>
      <c r="P33" s="3">
        <v>13</v>
      </c>
      <c r="Q33" s="6">
        <f t="shared" si="11"/>
        <v>88.009999999999991</v>
      </c>
    </row>
    <row r="34" spans="5:17" ht="15.75" thickBot="1" x14ac:dyDescent="0.3">
      <c r="L34" s="2">
        <v>2155</v>
      </c>
      <c r="M34" s="1" t="s">
        <v>23</v>
      </c>
      <c r="N34" s="1" t="s">
        <v>39</v>
      </c>
      <c r="O34" s="7">
        <v>0.89</v>
      </c>
      <c r="P34" s="35">
        <v>150</v>
      </c>
      <c r="Q34" s="36">
        <f t="shared" si="11"/>
        <v>133.5</v>
      </c>
    </row>
    <row r="35" spans="5:17" ht="15.75" thickBot="1" x14ac:dyDescent="0.3">
      <c r="P35" s="17" t="s">
        <v>6</v>
      </c>
      <c r="Q35" s="32">
        <f>Q31+Q32+Q33+Q34</f>
        <v>256.11</v>
      </c>
    </row>
    <row r="36" spans="5:17" ht="15.75" thickBot="1" x14ac:dyDescent="0.3">
      <c r="P36" s="38" t="s">
        <v>7</v>
      </c>
      <c r="Q36" s="37">
        <f>Q35*0.21</f>
        <v>53.783099999999997</v>
      </c>
    </row>
    <row r="37" spans="5:17" ht="15.75" thickBot="1" x14ac:dyDescent="0.3">
      <c r="M37" s="8"/>
      <c r="P37" s="19" t="s">
        <v>8</v>
      </c>
      <c r="Q37" s="34">
        <f>Q36+Q35</f>
        <v>309.8931</v>
      </c>
    </row>
    <row r="39" spans="5:17" x14ac:dyDescent="0.25">
      <c r="E39" s="11" t="s">
        <v>19</v>
      </c>
      <c r="F39" s="11"/>
      <c r="G39" s="11"/>
      <c r="H39" s="11"/>
      <c r="I39" s="11"/>
      <c r="J39" s="11"/>
    </row>
    <row r="40" spans="5:17" x14ac:dyDescent="0.25">
      <c r="E40" s="4" t="s">
        <v>1</v>
      </c>
      <c r="F40" s="5" t="s">
        <v>2</v>
      </c>
      <c r="G40" s="5" t="s">
        <v>3</v>
      </c>
      <c r="H40" s="5" t="s">
        <v>4</v>
      </c>
      <c r="I40" s="5" t="s">
        <v>5</v>
      </c>
      <c r="J40" s="5" t="s">
        <v>6</v>
      </c>
    </row>
    <row r="41" spans="5:17" x14ac:dyDescent="0.25">
      <c r="E41" s="2">
        <v>233001</v>
      </c>
      <c r="F41" s="3" t="s">
        <v>23</v>
      </c>
      <c r="G41" s="3" t="s">
        <v>48</v>
      </c>
      <c r="H41" s="6">
        <v>245.86</v>
      </c>
      <c r="I41" s="3">
        <v>1</v>
      </c>
      <c r="J41" s="6">
        <f>H41*I41</f>
        <v>245.86</v>
      </c>
    </row>
    <row r="42" spans="5:17" x14ac:dyDescent="0.25">
      <c r="E42" s="2">
        <v>233202</v>
      </c>
      <c r="F42" s="1" t="s">
        <v>23</v>
      </c>
      <c r="G42" s="1" t="s">
        <v>49</v>
      </c>
      <c r="H42" s="7">
        <v>2.06</v>
      </c>
      <c r="I42" s="1">
        <v>1</v>
      </c>
      <c r="J42" s="7">
        <f t="shared" ref="J42:J43" si="12">H42*I42</f>
        <v>2.06</v>
      </c>
    </row>
    <row r="43" spans="5:17" x14ac:dyDescent="0.25">
      <c r="E43" s="2">
        <v>2315</v>
      </c>
      <c r="F43" s="3" t="s">
        <v>23</v>
      </c>
      <c r="G43" s="3" t="s">
        <v>50</v>
      </c>
      <c r="H43" s="6">
        <v>15.04</v>
      </c>
      <c r="I43" s="3">
        <v>1</v>
      </c>
      <c r="J43" s="6">
        <f t="shared" si="12"/>
        <v>15.04</v>
      </c>
    </row>
    <row r="44" spans="5:17" ht="15.75" thickBot="1" x14ac:dyDescent="0.3">
      <c r="E44" s="2">
        <v>231901</v>
      </c>
      <c r="F44" s="1" t="s">
        <v>23</v>
      </c>
      <c r="G44" s="1" t="s">
        <v>51</v>
      </c>
      <c r="H44" s="7">
        <v>0.57999999999999996</v>
      </c>
      <c r="I44" s="35">
        <v>216</v>
      </c>
      <c r="J44" s="36">
        <f xml:space="preserve"> H44 * 44</f>
        <v>25.52</v>
      </c>
    </row>
    <row r="45" spans="5:17" ht="15.75" thickBot="1" x14ac:dyDescent="0.3">
      <c r="I45" s="17" t="s">
        <v>6</v>
      </c>
      <c r="J45" s="32">
        <f>J41+J42+J43+J44</f>
        <v>288.48</v>
      </c>
    </row>
    <row r="46" spans="5:17" ht="15.75" thickBot="1" x14ac:dyDescent="0.3">
      <c r="I46" s="18" t="s">
        <v>7</v>
      </c>
      <c r="J46" s="33">
        <f>J45*0.21</f>
        <v>60.580800000000004</v>
      </c>
    </row>
    <row r="47" spans="5:17" ht="15.75" thickBot="1" x14ac:dyDescent="0.3">
      <c r="F47" s="8"/>
      <c r="I47" s="19" t="s">
        <v>8</v>
      </c>
      <c r="J47" s="34">
        <f>J46+J45</f>
        <v>349.06080000000003</v>
      </c>
    </row>
  </sheetData>
  <mergeCells count="6">
    <mergeCell ref="V21:W21"/>
    <mergeCell ref="E3:J3"/>
    <mergeCell ref="E22:J22"/>
    <mergeCell ref="L3:Q3"/>
    <mergeCell ref="L29:Q29"/>
    <mergeCell ref="E39:J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2022-01-07T19:22:01Z</dcterms:created>
  <dcterms:modified xsi:type="dcterms:W3CDTF">2022-01-17T18:48:20Z</dcterms:modified>
</cp:coreProperties>
</file>