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jpeg" ContentType="image/jpeg"/>
  <Override PartName="/xl/tables/table11.xml" ContentType="application/vnd.openxmlformats-officedocument.spreadsheetml.table+xml"/>
  <Override PartName="/xl/tables/table12.xml" ContentType="application/vnd.openxmlformats-officedocument.spreadsheetml.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705" windowWidth="18720" windowHeight="8265"/>
  </bookViews>
  <sheets>
    <sheet name="Códigos" sheetId="2" r:id="rId1"/>
    <sheet name="Mem. caché" sheetId="1" r:id="rId2"/>
    <sheet name="Prueba O0" sheetId="3" r:id="rId3"/>
    <sheet name="Pruebas O2" sheetId="5" r:id="rId4"/>
    <sheet name="Conclusiones" sheetId="4" r:id="rId5"/>
  </sheets>
  <calcPr calcId="124519"/>
</workbook>
</file>

<file path=xl/calcChain.xml><?xml version="1.0" encoding="utf-8"?>
<calcChain xmlns="http://schemas.openxmlformats.org/spreadsheetml/2006/main">
  <c r="I25" i="4"/>
  <c r="I24"/>
  <c r="I23"/>
  <c r="I22"/>
  <c r="P15"/>
  <c r="P14"/>
  <c r="P13"/>
  <c r="P12"/>
  <c r="I15"/>
  <c r="I14"/>
  <c r="I13"/>
  <c r="I12"/>
  <c r="H25"/>
  <c r="H24"/>
  <c r="H23"/>
  <c r="H22"/>
  <c r="O15"/>
  <c r="O14"/>
  <c r="O13"/>
  <c r="O12"/>
  <c r="H15"/>
  <c r="H14"/>
  <c r="H13"/>
  <c r="H12"/>
</calcChain>
</file>

<file path=xl/sharedStrings.xml><?xml version="1.0" encoding="utf-8"?>
<sst xmlns="http://schemas.openxmlformats.org/spreadsheetml/2006/main" count="182" uniqueCount="66">
  <si>
    <t>Organización de la memoria caché</t>
  </si>
  <si>
    <t>Caché L1</t>
  </si>
  <si>
    <t>Dos memorias caché de primer nivel. Una de datos y otra de instrucciónes.</t>
  </si>
  <si>
    <t>Tamaño total</t>
  </si>
  <si>
    <t>32 KB</t>
  </si>
  <si>
    <t>Asociatividad</t>
  </si>
  <si>
    <t>Tamaño de bloque</t>
  </si>
  <si>
    <t>64 B</t>
  </si>
  <si>
    <t>Palabras por bloque</t>
  </si>
  <si>
    <t>Tamaño de palabra</t>
  </si>
  <si>
    <t>8 B</t>
  </si>
  <si>
    <t>Caché L2</t>
  </si>
  <si>
    <t>4 MB</t>
  </si>
  <si>
    <t xml:space="preserve"> </t>
  </si>
  <si>
    <t>Código tiling</t>
  </si>
  <si>
    <t>Modo de ejecución:</t>
  </si>
  <si>
    <t>Normal</t>
  </si>
  <si>
    <t>Contador</t>
  </si>
  <si>
    <t>Resultado medio</t>
  </si>
  <si>
    <t>Desviación</t>
  </si>
  <si>
    <t>Tiempo</t>
  </si>
  <si>
    <t>Tiempo Sys</t>
  </si>
  <si>
    <t>N. Ejecuciones</t>
  </si>
  <si>
    <t>Número de iteraciones:</t>
  </si>
  <si>
    <t>PAPI_L1_DCM</t>
  </si>
  <si>
    <t>N. Ejecución</t>
  </si>
  <si>
    <t>Resultado</t>
  </si>
  <si>
    <t>PAPI_L2_DCM</t>
  </si>
  <si>
    <t>PAPI_TOT_CYC</t>
  </si>
  <si>
    <t>291,18s</t>
  </si>
  <si>
    <t>0,64s</t>
  </si>
  <si>
    <t>290,95s</t>
  </si>
  <si>
    <t>0,49s</t>
  </si>
  <si>
    <t>291,34s</t>
  </si>
  <si>
    <t>0,54s</t>
  </si>
  <si>
    <t>Prueba nº 1: sin tiling</t>
  </si>
  <si>
    <t>Prueba nº 2: con tiling</t>
  </si>
  <si>
    <t>312,38s</t>
  </si>
  <si>
    <t>0,63s</t>
  </si>
  <si>
    <t>312,65s</t>
  </si>
  <si>
    <t>312,68s</t>
  </si>
  <si>
    <t>0,50s</t>
  </si>
  <si>
    <t>62,31s</t>
  </si>
  <si>
    <t>0,35s</t>
  </si>
  <si>
    <t>62,44s</t>
  </si>
  <si>
    <t>0,33s</t>
  </si>
  <si>
    <t>61,78s</t>
  </si>
  <si>
    <t>0,37s</t>
  </si>
  <si>
    <t>67,36s</t>
  </si>
  <si>
    <t>0,39s</t>
  </si>
  <si>
    <t>66,27s</t>
  </si>
  <si>
    <t>66,32s</t>
  </si>
  <si>
    <t>Conclusiones obtenidas de las pruebas. Estas conclusiones se han obtenido a partir de los resultados individuales de cada comparativa. Finalmente se obtienen las conclusiones globales de las comparativas.</t>
  </si>
  <si>
    <t>Comparativa cachés</t>
  </si>
  <si>
    <t>Tipo de cache</t>
  </si>
  <si>
    <t>L1</t>
  </si>
  <si>
    <t>L2</t>
  </si>
  <si>
    <t>Iteraciones</t>
  </si>
  <si>
    <t>Resultado min.</t>
  </si>
  <si>
    <t>Resultado max.</t>
  </si>
  <si>
    <t>Comparativa número ejecuciones</t>
  </si>
  <si>
    <t>Número de ejecuciones</t>
  </si>
  <si>
    <t>Prueba TO2</t>
  </si>
  <si>
    <t>Prueba TO0</t>
  </si>
  <si>
    <t>Prueba NTO2</t>
  </si>
  <si>
    <t>Prueba NTO0</t>
  </si>
</sst>
</file>

<file path=xl/styles.xml><?xml version="1.0" encoding="utf-8"?>
<styleSheet xmlns="http://schemas.openxmlformats.org/spreadsheetml/2006/main">
  <numFmts count="3">
    <numFmt numFmtId="164" formatCode="#,##0.000000"/>
    <numFmt numFmtId="165" formatCode="#,##0.000"/>
    <numFmt numFmtId="166" formatCode="#,##0.0000"/>
  </numFmts>
  <fonts count="13">
    <font>
      <sz val="11"/>
      <color theme="1"/>
      <name val="Calibri"/>
      <family val="2"/>
      <scheme val="minor"/>
    </font>
    <font>
      <sz val="11"/>
      <color theme="1"/>
      <name val="Calibri"/>
      <family val="2"/>
      <scheme val="minor"/>
    </font>
    <font>
      <b/>
      <sz val="18"/>
      <color theme="3"/>
      <name val="Cambria"/>
      <family val="2"/>
      <scheme val="major"/>
    </font>
    <font>
      <b/>
      <sz val="11"/>
      <color theme="1"/>
      <name val="Calibri"/>
      <family val="2"/>
      <scheme val="minor"/>
    </font>
    <font>
      <sz val="11"/>
      <color rgb="FFFA7D00"/>
      <name val="Calibri"/>
      <family val="2"/>
      <scheme val="minor"/>
    </font>
    <font>
      <sz val="11"/>
      <color theme="1"/>
      <name val="Calibri"/>
      <family val="2"/>
    </font>
    <font>
      <b/>
      <sz val="18"/>
      <color rgb="FF1F497D"/>
      <name val="Cambria"/>
      <family val="2"/>
    </font>
    <font>
      <sz val="11"/>
      <color rgb="FF000000"/>
      <name val="Calibri"/>
      <family val="2"/>
    </font>
    <font>
      <u/>
      <sz val="11"/>
      <color rgb="FF000000"/>
      <name val="Calibri"/>
      <family val="2"/>
    </font>
    <font>
      <sz val="11"/>
      <color rgb="FFFA7D00"/>
      <name val="Calibri"/>
      <family val="2"/>
    </font>
    <font>
      <b/>
      <sz val="11"/>
      <color rgb="FFFA7D00"/>
      <name val="Calibri"/>
      <family val="2"/>
      <scheme val="minor"/>
    </font>
    <font>
      <b/>
      <sz val="11"/>
      <color theme="0"/>
      <name val="Calibri"/>
      <family val="2"/>
      <scheme val="minor"/>
    </font>
    <font>
      <b/>
      <sz val="12"/>
      <color theme="1"/>
      <name val="Calibri"/>
      <family val="2"/>
      <scheme val="minor"/>
    </font>
  </fonts>
  <fills count="9">
    <fill>
      <patternFill patternType="none"/>
    </fill>
    <fill>
      <patternFill patternType="gray125"/>
    </fill>
    <fill>
      <patternFill patternType="solid">
        <fgColor theme="6"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2F2F2"/>
      </patternFill>
    </fill>
    <fill>
      <patternFill patternType="solid">
        <fgColor rgb="FFA5A5A5"/>
      </patternFill>
    </fill>
    <fill>
      <patternFill patternType="solid">
        <fgColor theme="0" tint="-4.9989318521683403E-2"/>
        <bgColor indexed="64"/>
      </patternFill>
    </fill>
    <fill>
      <patternFill patternType="solid">
        <fgColor theme="0" tint="-0.14999847407452621"/>
        <bgColor indexed="64"/>
      </patternFill>
    </fill>
  </fills>
  <borders count="28">
    <border>
      <left/>
      <right/>
      <top/>
      <bottom/>
      <diagonal/>
    </border>
    <border>
      <left style="thin">
        <color theme="0"/>
      </left>
      <right style="thin">
        <color theme="0"/>
      </right>
      <top style="thin">
        <color theme="0"/>
      </top>
      <bottom style="thin">
        <color theme="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indexed="64"/>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7F7F7F"/>
      </right>
      <top style="thin">
        <color rgb="FF7F7F7F"/>
      </top>
      <bottom style="thin">
        <color rgb="FF7F7F7F"/>
      </bottom>
      <diagonal/>
    </border>
    <border>
      <left style="thin">
        <color rgb="FF7F7F7F"/>
      </left>
      <right style="double">
        <color indexed="64"/>
      </right>
      <top style="double">
        <color rgb="FF3F3F3F"/>
      </top>
      <bottom style="thin">
        <color rgb="FF7F7F7F"/>
      </bottom>
      <diagonal/>
    </border>
    <border>
      <left style="double">
        <color rgb="FF3F3F3F"/>
      </left>
      <right style="thin">
        <color rgb="FF7F7F7F"/>
      </right>
      <top style="thin">
        <color rgb="FF7F7F7F"/>
      </top>
      <bottom style="double">
        <color indexed="64"/>
      </bottom>
      <diagonal/>
    </border>
    <border>
      <left style="thin">
        <color rgb="FF7F7F7F"/>
      </left>
      <right style="thin">
        <color rgb="FF7F7F7F"/>
      </right>
      <top style="thin">
        <color rgb="FF7F7F7F"/>
      </top>
      <bottom style="double">
        <color indexed="64"/>
      </bottom>
      <diagonal/>
    </border>
    <border>
      <left/>
      <right style="thin">
        <color rgb="FF7F7F7F"/>
      </right>
      <top style="thin">
        <color rgb="FF7F7F7F"/>
      </top>
      <bottom style="double">
        <color indexed="64"/>
      </bottom>
      <diagonal/>
    </border>
    <border>
      <left style="thin">
        <color rgb="FF7F7F7F"/>
      </left>
      <right style="double">
        <color indexed="64"/>
      </right>
      <top style="thin">
        <color rgb="FF7F7F7F"/>
      </top>
      <bottom style="double">
        <color indexed="64"/>
      </bottom>
      <diagonal/>
    </border>
    <border>
      <left/>
      <right/>
      <top style="double">
        <color rgb="FF3F3F3F"/>
      </top>
      <bottom style="double">
        <color rgb="FF3F3F3F"/>
      </bottom>
      <diagonal/>
    </border>
    <border>
      <left style="double">
        <color rgb="FF3F3F3F"/>
      </left>
      <right/>
      <top style="double">
        <color rgb="FF3F3F3F"/>
      </top>
      <bottom style="double">
        <color rgb="FF3F3F3F"/>
      </bottom>
      <diagonal/>
    </border>
    <border>
      <left/>
      <right style="double">
        <color indexed="64"/>
      </right>
      <top style="double">
        <color rgb="FF3F3F3F"/>
      </top>
      <bottom style="double">
        <color rgb="FF3F3F3F"/>
      </bottom>
      <diagonal/>
    </border>
    <border>
      <left style="double">
        <color indexed="64"/>
      </left>
      <right/>
      <top/>
      <bottom/>
      <diagonal/>
    </border>
    <border>
      <left style="thin">
        <color rgb="FF7F7F7F"/>
      </left>
      <right style="thick">
        <color indexed="64"/>
      </right>
      <top style="double">
        <color rgb="FF3F3F3F"/>
      </top>
      <bottom style="thin">
        <color rgb="FF7F7F7F"/>
      </bottom>
      <diagonal/>
    </border>
    <border>
      <left style="thin">
        <color rgb="FF7F7F7F"/>
      </left>
      <right style="thick">
        <color indexed="64"/>
      </right>
      <top style="thin">
        <color rgb="FF7F7F7F"/>
      </top>
      <bottom style="double">
        <color indexed="64"/>
      </bottom>
      <diagonal/>
    </border>
    <border>
      <left style="thin">
        <color rgb="FF7F7F7F"/>
      </left>
      <right style="thin">
        <color rgb="FF7F7F7F"/>
      </right>
      <top/>
      <bottom style="thin">
        <color rgb="FF7F7F7F"/>
      </bottom>
      <diagonal/>
    </border>
    <border>
      <left style="thin">
        <color rgb="FF7F7F7F"/>
      </left>
      <right style="thick">
        <color indexed="64"/>
      </right>
      <top/>
      <bottom style="thin">
        <color rgb="FF7F7F7F"/>
      </bottom>
      <diagonal/>
    </border>
    <border>
      <left/>
      <right style="thin">
        <color rgb="FF7F7F7F"/>
      </right>
      <top/>
      <bottom style="thin">
        <color rgb="FF7F7F7F"/>
      </bottom>
      <diagonal/>
    </border>
    <border>
      <left style="thin">
        <color rgb="FF7F7F7F"/>
      </left>
      <right style="double">
        <color indexed="64"/>
      </right>
      <top/>
      <bottom style="thin">
        <color rgb="FF7F7F7F"/>
      </bottom>
      <diagonal/>
    </border>
    <border>
      <left style="double">
        <color rgb="FF3F3F3F"/>
      </left>
      <right style="thin">
        <color rgb="FF7F7F7F"/>
      </right>
      <top style="thin">
        <color rgb="FF7F7F7F"/>
      </top>
      <bottom style="thin">
        <color theme="0" tint="-0.499984740745262"/>
      </bottom>
      <diagonal/>
    </border>
    <border>
      <left style="thin">
        <color rgb="FF7F7F7F"/>
      </left>
      <right style="thin">
        <color rgb="FF7F7F7F"/>
      </right>
      <top style="thin">
        <color rgb="FF7F7F7F"/>
      </top>
      <bottom style="thin">
        <color theme="0" tint="-0.499984740745262"/>
      </bottom>
      <diagonal/>
    </border>
    <border>
      <left style="thin">
        <color rgb="FF7F7F7F"/>
      </left>
      <right style="thick">
        <color indexed="64"/>
      </right>
      <top style="thin">
        <color rgb="FF7F7F7F"/>
      </top>
      <bottom style="thin">
        <color theme="0" tint="-0.499984740745262"/>
      </bottom>
      <diagonal/>
    </border>
    <border>
      <left/>
      <right style="thin">
        <color rgb="FF7F7F7F"/>
      </right>
      <top style="thin">
        <color rgb="FF7F7F7F"/>
      </top>
      <bottom style="thin">
        <color theme="0" tint="-0.499984740745262"/>
      </bottom>
      <diagonal/>
    </border>
    <border>
      <left style="thin">
        <color rgb="FF7F7F7F"/>
      </left>
      <right style="double">
        <color indexed="64"/>
      </right>
      <top style="thin">
        <color rgb="FF7F7F7F"/>
      </top>
      <bottom style="thin">
        <color theme="0" tint="-0.499984740745262"/>
      </bottom>
      <diagonal/>
    </border>
  </borders>
  <cellStyleXfs count="8">
    <xf numFmtId="0" fontId="0" fillId="0" borderId="0"/>
    <xf numFmtId="0" fontId="2" fillId="0" borderId="0" applyNumberFormat="0" applyFill="0" applyBorder="0" applyAlignment="0" applyProtection="0"/>
    <xf numFmtId="0" fontId="1" fillId="2" borderId="0" applyNumberFormat="0" applyBorder="0" applyAlignment="0" applyProtection="0"/>
    <xf numFmtId="0" fontId="4" fillId="0" borderId="2" applyNumberFormat="0" applyFill="0" applyAlignment="0" applyProtection="0"/>
    <xf numFmtId="0" fontId="1" fillId="3" borderId="0" applyNumberFormat="0" applyBorder="0" applyAlignment="0" applyProtection="0"/>
    <xf numFmtId="0" fontId="1" fillId="4" borderId="0" applyNumberFormat="0" applyBorder="0" applyAlignment="0" applyProtection="0"/>
    <xf numFmtId="0" fontId="10" fillId="5" borderId="3" applyNumberFormat="0" applyAlignment="0" applyProtection="0"/>
    <xf numFmtId="0" fontId="11" fillId="6" borderId="4" applyNumberFormat="0" applyAlignment="0" applyProtection="0"/>
  </cellStyleXfs>
  <cellXfs count="74">
    <xf numFmtId="0" fontId="0" fillId="0" borderId="0" xfId="0"/>
    <xf numFmtId="0" fontId="2" fillId="0" borderId="0" xfId="1"/>
    <xf numFmtId="0" fontId="0" fillId="2" borderId="0" xfId="2" applyFont="1" applyAlignment="1">
      <alignment horizontal="right"/>
    </xf>
    <xf numFmtId="0" fontId="1" fillId="2" borderId="0" xfId="2" applyAlignment="1">
      <alignment horizontal="right"/>
    </xf>
    <xf numFmtId="0" fontId="0" fillId="0" borderId="1" xfId="0" applyBorder="1"/>
    <xf numFmtId="0" fontId="0" fillId="0" borderId="0" xfId="0"/>
    <xf numFmtId="0" fontId="5" fillId="0" borderId="0" xfId="0" applyFont="1" applyBorder="1"/>
    <xf numFmtId="0" fontId="6" fillId="0" borderId="0" xfId="1" applyFont="1" applyBorder="1"/>
    <xf numFmtId="0" fontId="8" fillId="3" borderId="0" xfId="4" applyFont="1" applyBorder="1"/>
    <xf numFmtId="0" fontId="7" fillId="3" borderId="0" xfId="4" applyFont="1" applyBorder="1"/>
    <xf numFmtId="0" fontId="7" fillId="3" borderId="0" xfId="4" applyFont="1" applyBorder="1" applyAlignment="1">
      <alignment horizontal="left"/>
    </xf>
    <xf numFmtId="0" fontId="9" fillId="0" borderId="2" xfId="3" applyFont="1" applyBorder="1"/>
    <xf numFmtId="0" fontId="7" fillId="4" borderId="0" xfId="5" applyFont="1" applyBorder="1"/>
    <xf numFmtId="164" fontId="7" fillId="4" borderId="0" xfId="5" applyNumberFormat="1" applyFont="1" applyBorder="1"/>
    <xf numFmtId="0" fontId="7" fillId="4" borderId="0" xfId="5" applyFont="1" applyBorder="1" applyAlignment="1">
      <alignment horizontal="right"/>
    </xf>
    <xf numFmtId="164" fontId="7" fillId="4" borderId="0" xfId="5" applyNumberFormat="1" applyFont="1" applyBorder="1" applyAlignment="1">
      <alignment horizontal="right"/>
    </xf>
    <xf numFmtId="3" fontId="7" fillId="4" borderId="0" xfId="5" applyNumberFormat="1" applyFont="1" applyBorder="1"/>
    <xf numFmtId="1" fontId="5" fillId="0" borderId="0" xfId="0" applyNumberFormat="1" applyFont="1" applyBorder="1"/>
    <xf numFmtId="4" fontId="7" fillId="4" borderId="0" xfId="5" applyNumberFormat="1" applyFont="1" applyBorder="1" applyAlignment="1">
      <alignment horizontal="right"/>
    </xf>
    <xf numFmtId="165" fontId="7" fillId="4" borderId="0" xfId="5" applyNumberFormat="1" applyFont="1" applyBorder="1"/>
    <xf numFmtId="3" fontId="7" fillId="4" borderId="0" xfId="5" applyNumberFormat="1" applyFont="1" applyBorder="1" applyAlignment="1">
      <alignment horizontal="right"/>
    </xf>
    <xf numFmtId="166" fontId="7" fillId="4" borderId="0" xfId="5" applyNumberFormat="1" applyFont="1" applyBorder="1" applyAlignment="1">
      <alignment horizontal="right"/>
    </xf>
    <xf numFmtId="0" fontId="0" fillId="0" borderId="0" xfId="0"/>
    <xf numFmtId="3" fontId="7" fillId="4" borderId="0" xfId="5" applyNumberFormat="1" applyFont="1" applyBorder="1" applyAlignment="1">
      <alignment horizontal="right"/>
    </xf>
    <xf numFmtId="0" fontId="12" fillId="0" borderId="0" xfId="0" applyFont="1" applyAlignment="1">
      <alignment horizontal="left" vertical="top" wrapText="1"/>
    </xf>
    <xf numFmtId="0" fontId="10" fillId="7" borderId="3" xfId="6" applyFill="1" applyAlignment="1">
      <alignment horizontal="center" vertical="center"/>
    </xf>
    <xf numFmtId="164" fontId="10" fillId="7" borderId="3" xfId="6" applyNumberFormat="1" applyFill="1" applyAlignment="1">
      <alignment horizontal="center" vertical="center"/>
    </xf>
    <xf numFmtId="0" fontId="10" fillId="7" borderId="7" xfId="6" applyFill="1" applyBorder="1" applyAlignment="1">
      <alignment horizontal="center" vertical="center"/>
    </xf>
    <xf numFmtId="0" fontId="10" fillId="8" borderId="9" xfId="6" applyFill="1" applyBorder="1" applyAlignment="1">
      <alignment horizontal="center" vertical="center"/>
    </xf>
    <xf numFmtId="164" fontId="10" fillId="8" borderId="10" xfId="6" applyNumberFormat="1" applyFill="1" applyBorder="1" applyAlignment="1">
      <alignment horizontal="center" vertical="center"/>
    </xf>
    <xf numFmtId="0" fontId="10" fillId="8" borderId="11" xfId="6" applyFill="1" applyBorder="1" applyAlignment="1">
      <alignment horizontal="center" vertical="center"/>
    </xf>
    <xf numFmtId="0" fontId="0" fillId="0" borderId="0" xfId="0" applyFill="1"/>
    <xf numFmtId="0" fontId="11" fillId="6" borderId="4" xfId="7" applyAlignment="1">
      <alignment horizontal="center" vertical="center"/>
    </xf>
    <xf numFmtId="0" fontId="11" fillId="6" borderId="5" xfId="7" applyBorder="1" applyAlignment="1">
      <alignment horizontal="center" vertical="center"/>
    </xf>
    <xf numFmtId="0" fontId="11" fillId="6" borderId="6" xfId="7" applyBorder="1" applyAlignment="1">
      <alignment horizontal="center" vertical="center"/>
    </xf>
    <xf numFmtId="3" fontId="10" fillId="7" borderId="3" xfId="6" applyNumberFormat="1" applyFill="1" applyAlignment="1">
      <alignment horizontal="center" vertical="center"/>
    </xf>
    <xf numFmtId="3" fontId="10" fillId="8" borderId="10" xfId="6" applyNumberFormat="1" applyFill="1" applyBorder="1" applyAlignment="1">
      <alignment horizontal="center" vertical="center"/>
    </xf>
    <xf numFmtId="0" fontId="11" fillId="0" borderId="0" xfId="7" applyFill="1" applyBorder="1" applyAlignment="1">
      <alignment horizontal="center" vertical="center"/>
    </xf>
    <xf numFmtId="0" fontId="10" fillId="0" borderId="0" xfId="6" applyFill="1" applyBorder="1" applyAlignment="1">
      <alignment horizontal="center" vertical="center"/>
    </xf>
    <xf numFmtId="164" fontId="10" fillId="0" borderId="0" xfId="6" applyNumberFormat="1" applyFill="1" applyBorder="1" applyAlignment="1">
      <alignment horizontal="center" vertical="center"/>
    </xf>
    <xf numFmtId="4" fontId="10" fillId="0" borderId="0" xfId="6" applyNumberFormat="1" applyFill="1" applyBorder="1" applyAlignment="1">
      <alignment horizontal="center" vertical="center"/>
    </xf>
    <xf numFmtId="0" fontId="11" fillId="0" borderId="16" xfId="7" applyFill="1" applyBorder="1" applyAlignment="1">
      <alignment vertical="top" wrapText="1"/>
    </xf>
    <xf numFmtId="0" fontId="11" fillId="0" borderId="0" xfId="7" applyFill="1" applyBorder="1" applyAlignment="1">
      <alignment vertical="top" wrapText="1"/>
    </xf>
    <xf numFmtId="0" fontId="10" fillId="7" borderId="19" xfId="6" applyFill="1" applyBorder="1" applyAlignment="1">
      <alignment horizontal="center" vertical="center"/>
    </xf>
    <xf numFmtId="3" fontId="10" fillId="7" borderId="19" xfId="6" applyNumberFormat="1" applyFill="1" applyBorder="1" applyAlignment="1">
      <alignment horizontal="center" vertical="center"/>
    </xf>
    <xf numFmtId="164" fontId="10" fillId="7" borderId="19" xfId="6" applyNumberFormat="1" applyFill="1" applyBorder="1" applyAlignment="1">
      <alignment horizontal="center" vertical="center"/>
    </xf>
    <xf numFmtId="0" fontId="10" fillId="7" borderId="21" xfId="6" applyFill="1" applyBorder="1" applyAlignment="1">
      <alignment horizontal="center" vertical="center"/>
    </xf>
    <xf numFmtId="0" fontId="10" fillId="8" borderId="23" xfId="6" applyFill="1" applyBorder="1" applyAlignment="1">
      <alignment horizontal="center" vertical="center"/>
    </xf>
    <xf numFmtId="3" fontId="10" fillId="8" borderId="24" xfId="6" applyNumberFormat="1" applyFill="1" applyBorder="1" applyAlignment="1">
      <alignment horizontal="center" vertical="center"/>
    </xf>
    <xf numFmtId="164" fontId="10" fillId="8" borderId="24" xfId="6" applyNumberFormat="1" applyFill="1" applyBorder="1" applyAlignment="1">
      <alignment horizontal="center" vertical="center"/>
    </xf>
    <xf numFmtId="4" fontId="10" fillId="8" borderId="24" xfId="6" applyNumberFormat="1" applyFill="1" applyBorder="1" applyAlignment="1">
      <alignment horizontal="center" vertical="center"/>
    </xf>
    <xf numFmtId="0" fontId="10" fillId="8" borderId="26" xfId="6" applyFill="1" applyBorder="1" applyAlignment="1">
      <alignment horizontal="center" vertical="center"/>
    </xf>
    <xf numFmtId="3" fontId="10" fillId="7" borderId="17" xfId="6" applyNumberFormat="1" applyFill="1" applyBorder="1" applyAlignment="1">
      <alignment horizontal="center" vertical="center"/>
    </xf>
    <xf numFmtId="3" fontId="10" fillId="8" borderId="25" xfId="6" applyNumberFormat="1" applyFill="1" applyBorder="1" applyAlignment="1">
      <alignment horizontal="center" vertical="center"/>
    </xf>
    <xf numFmtId="3" fontId="10" fillId="7" borderId="20" xfId="6" applyNumberFormat="1" applyFill="1" applyBorder="1" applyAlignment="1">
      <alignment horizontal="center" vertical="center"/>
    </xf>
    <xf numFmtId="3" fontId="10" fillId="8" borderId="18" xfId="6" applyNumberFormat="1" applyFill="1" applyBorder="1" applyAlignment="1">
      <alignment horizontal="center" vertical="center"/>
    </xf>
    <xf numFmtId="3" fontId="10" fillId="7" borderId="8" xfId="6" applyNumberFormat="1" applyFill="1" applyBorder="1" applyAlignment="1">
      <alignment horizontal="center" vertical="center"/>
    </xf>
    <xf numFmtId="3" fontId="10" fillId="8" borderId="27" xfId="6" applyNumberFormat="1" applyFill="1" applyBorder="1" applyAlignment="1">
      <alignment horizontal="center" vertical="center"/>
    </xf>
    <xf numFmtId="3" fontId="10" fillId="7" borderId="22" xfId="6" applyNumberFormat="1" applyFill="1" applyBorder="1" applyAlignment="1">
      <alignment horizontal="center" vertical="center"/>
    </xf>
    <xf numFmtId="3" fontId="10" fillId="8" borderId="12" xfId="6" applyNumberFormat="1" applyFill="1" applyBorder="1" applyAlignment="1">
      <alignment horizontal="center" vertical="center"/>
    </xf>
    <xf numFmtId="166" fontId="10" fillId="8" borderId="10" xfId="6" applyNumberFormat="1" applyFill="1" applyBorder="1" applyAlignment="1">
      <alignment horizontal="center" vertical="center"/>
    </xf>
    <xf numFmtId="0" fontId="1" fillId="2" borderId="0" xfId="2"/>
    <xf numFmtId="0" fontId="3" fillId="0" borderId="0" xfId="0" applyFont="1" applyAlignment="1">
      <alignment horizontal="left"/>
    </xf>
    <xf numFmtId="0" fontId="1" fillId="2" borderId="0" xfId="2" applyAlignment="1">
      <alignment horizontal="left"/>
    </xf>
    <xf numFmtId="0" fontId="11" fillId="6" borderId="14" xfId="7" applyBorder="1" applyAlignment="1">
      <alignment horizontal="center" vertical="top" wrapText="1"/>
    </xf>
    <xf numFmtId="0" fontId="11" fillId="6" borderId="13" xfId="7" applyBorder="1" applyAlignment="1">
      <alignment horizontal="center" vertical="top" wrapText="1"/>
    </xf>
    <xf numFmtId="0" fontId="11" fillId="6" borderId="15" xfId="7" applyBorder="1" applyAlignment="1">
      <alignment horizontal="center" vertical="top" wrapText="1"/>
    </xf>
    <xf numFmtId="0" fontId="2" fillId="0" borderId="0" xfId="1" applyNumberFormat="1" applyAlignment="1"/>
    <xf numFmtId="0" fontId="2" fillId="0" borderId="0" xfId="1" applyFill="1" applyBorder="1"/>
    <xf numFmtId="0" fontId="12" fillId="0" borderId="0" xfId="0" applyFont="1" applyAlignment="1">
      <alignment horizontal="left" vertical="top" wrapText="1"/>
    </xf>
    <xf numFmtId="0" fontId="11" fillId="6" borderId="4" xfId="7" applyAlignment="1">
      <alignment horizontal="center" vertical="top" wrapText="1"/>
    </xf>
    <xf numFmtId="0" fontId="11" fillId="6" borderId="4" xfId="7" applyBorder="1" applyAlignment="1">
      <alignment horizontal="center" vertical="top" wrapText="1"/>
    </xf>
    <xf numFmtId="0" fontId="11" fillId="6" borderId="5" xfId="7" applyBorder="1" applyAlignment="1">
      <alignment horizontal="center" vertical="top" wrapText="1"/>
    </xf>
    <xf numFmtId="0" fontId="11" fillId="6" borderId="6" xfId="7" applyBorder="1" applyAlignment="1">
      <alignment horizontal="center" vertical="top" wrapText="1"/>
    </xf>
  </cellXfs>
  <cellStyles count="8">
    <cellStyle name="20% - Énfasis5" xfId="4" builtinId="46"/>
    <cellStyle name="40% - Énfasis3" xfId="2" builtinId="39"/>
    <cellStyle name="40% - Énfasis5" xfId="5" builtinId="47"/>
    <cellStyle name="Cálculo" xfId="6" builtinId="22"/>
    <cellStyle name="Celda de comprobación" xfId="7" builtinId="23"/>
    <cellStyle name="Celda vinculada" xfId="3" builtinId="24"/>
    <cellStyle name="Normal" xfId="0" builtinId="0"/>
    <cellStyle name="Título" xfId="1" builtinId="15"/>
  </cellStyles>
  <dxfs count="57">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9" defaultPivotStyle="PivotStyleLight16">
    <tableStyle name="TableStyleLight11 2" pivot="0" count="9">
      <tableStyleElement type="wholeTable" dxfId="56"/>
      <tableStyleElement type="headerRow" dxfId="55"/>
      <tableStyleElement type="totalRow" dxfId="54"/>
      <tableStyleElement type="firstColumn" dxfId="53"/>
      <tableStyleElement type="lastColumn" dxfId="52"/>
      <tableStyleElement type="firstRowStripe" dxfId="51"/>
      <tableStyleElement type="secondRowStripe" dxfId="50"/>
      <tableStyleElement type="firstColumnStripe" dxfId="49"/>
      <tableStyleElement type="secondColumnStripe" dxfId="48"/>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jpeg"/><Relationship Id="rId6" Type="http://schemas.openxmlformats.org/officeDocument/2006/relationships/image" Target="../media/image13.jpeg"/><Relationship Id="rId5" Type="http://schemas.openxmlformats.org/officeDocument/2006/relationships/image" Target="../media/image12.jpeg"/><Relationship Id="rId4"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504825</xdr:colOff>
      <xdr:row>38</xdr:row>
      <xdr:rowOff>123825</xdr:rowOff>
    </xdr:to>
    <xdr:pic>
      <xdr:nvPicPr>
        <xdr:cNvPr id="2" name="1 Imagen" descr="tiling.png"/>
        <xdr:cNvPicPr>
          <a:picLocks noChangeAspect="1"/>
        </xdr:cNvPicPr>
      </xdr:nvPicPr>
      <xdr:blipFill>
        <a:blip xmlns:r="http://schemas.openxmlformats.org/officeDocument/2006/relationships" r:embed="rId1"/>
        <a:stretch>
          <a:fillRect/>
        </a:stretch>
      </xdr:blipFill>
      <xdr:spPr>
        <a:xfrm>
          <a:off x="762000" y="190500"/>
          <a:ext cx="5838825" cy="717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6</xdr:row>
      <xdr:rowOff>190499</xdr:rowOff>
    </xdr:from>
    <xdr:to>
      <xdr:col>11</xdr:col>
      <xdr:colOff>143868</xdr:colOff>
      <xdr:row>22</xdr:row>
      <xdr:rowOff>22499</xdr:rowOff>
    </xdr:to>
    <xdr:pic>
      <xdr:nvPicPr>
        <xdr:cNvPr id="2" name="1 Imagen" descr="NTO0(L1).jpg"/>
        <xdr:cNvPicPr>
          <a:picLocks noChangeAspect="1"/>
        </xdr:cNvPicPr>
      </xdr:nvPicPr>
      <xdr:blipFill>
        <a:blip xmlns:r="http://schemas.openxmlformats.org/officeDocument/2006/relationships" r:embed="rId1"/>
        <a:stretch>
          <a:fillRect/>
        </a:stretch>
      </xdr:blipFill>
      <xdr:spPr>
        <a:xfrm>
          <a:off x="6264088" y="1456764"/>
          <a:ext cx="2956545" cy="2880000"/>
        </a:xfrm>
        <a:prstGeom prst="rect">
          <a:avLst/>
        </a:prstGeom>
        <a:ln>
          <a:solidFill>
            <a:sysClr val="windowText" lastClr="000000"/>
          </a:solidFill>
        </a:ln>
      </xdr:spPr>
    </xdr:pic>
    <xdr:clientData/>
  </xdr:twoCellAnchor>
  <xdr:twoCellAnchor editAs="oneCell">
    <xdr:from>
      <xdr:col>8</xdr:col>
      <xdr:colOff>0</xdr:colOff>
      <xdr:row>24</xdr:row>
      <xdr:rowOff>190499</xdr:rowOff>
    </xdr:from>
    <xdr:to>
      <xdr:col>11</xdr:col>
      <xdr:colOff>143868</xdr:colOff>
      <xdr:row>40</xdr:row>
      <xdr:rowOff>22499</xdr:rowOff>
    </xdr:to>
    <xdr:pic>
      <xdr:nvPicPr>
        <xdr:cNvPr id="3" name="2 Imagen" descr="NTO0(L2).jpg"/>
        <xdr:cNvPicPr>
          <a:picLocks noChangeAspect="1"/>
        </xdr:cNvPicPr>
      </xdr:nvPicPr>
      <xdr:blipFill>
        <a:blip xmlns:r="http://schemas.openxmlformats.org/officeDocument/2006/relationships" r:embed="rId2"/>
        <a:stretch>
          <a:fillRect/>
        </a:stretch>
      </xdr:blipFill>
      <xdr:spPr>
        <a:xfrm>
          <a:off x="6264088" y="4885764"/>
          <a:ext cx="2956545" cy="2880000"/>
        </a:xfrm>
        <a:prstGeom prst="rect">
          <a:avLst/>
        </a:prstGeom>
        <a:ln>
          <a:solidFill>
            <a:sysClr val="windowText" lastClr="000000"/>
          </a:solidFill>
        </a:ln>
      </xdr:spPr>
    </xdr:pic>
    <xdr:clientData/>
  </xdr:twoCellAnchor>
  <xdr:twoCellAnchor editAs="oneCell">
    <xdr:from>
      <xdr:col>8</xdr:col>
      <xdr:colOff>0</xdr:colOff>
      <xdr:row>42</xdr:row>
      <xdr:rowOff>190499</xdr:rowOff>
    </xdr:from>
    <xdr:to>
      <xdr:col>11</xdr:col>
      <xdr:colOff>143868</xdr:colOff>
      <xdr:row>58</xdr:row>
      <xdr:rowOff>22499</xdr:rowOff>
    </xdr:to>
    <xdr:pic>
      <xdr:nvPicPr>
        <xdr:cNvPr id="4" name="3 Imagen" descr="NTO0(CE).jpg"/>
        <xdr:cNvPicPr>
          <a:picLocks noChangeAspect="1"/>
        </xdr:cNvPicPr>
      </xdr:nvPicPr>
      <xdr:blipFill>
        <a:blip xmlns:r="http://schemas.openxmlformats.org/officeDocument/2006/relationships" r:embed="rId3"/>
        <a:stretch>
          <a:fillRect/>
        </a:stretch>
      </xdr:blipFill>
      <xdr:spPr>
        <a:xfrm>
          <a:off x="6264088" y="8314764"/>
          <a:ext cx="2956545" cy="2880000"/>
        </a:xfrm>
        <a:prstGeom prst="rect">
          <a:avLst/>
        </a:prstGeom>
        <a:ln>
          <a:solidFill>
            <a:sysClr val="windowText" lastClr="000000"/>
          </a:solidFill>
        </a:ln>
      </xdr:spPr>
    </xdr:pic>
    <xdr:clientData/>
  </xdr:twoCellAnchor>
  <xdr:twoCellAnchor editAs="oneCell">
    <xdr:from>
      <xdr:col>8</xdr:col>
      <xdr:colOff>0</xdr:colOff>
      <xdr:row>63</xdr:row>
      <xdr:rowOff>190499</xdr:rowOff>
    </xdr:from>
    <xdr:to>
      <xdr:col>11</xdr:col>
      <xdr:colOff>143868</xdr:colOff>
      <xdr:row>79</xdr:row>
      <xdr:rowOff>22499</xdr:rowOff>
    </xdr:to>
    <xdr:pic>
      <xdr:nvPicPr>
        <xdr:cNvPr id="5" name="4 Imagen" descr="TO0(L1).jpg"/>
        <xdr:cNvPicPr>
          <a:picLocks noChangeAspect="1"/>
        </xdr:cNvPicPr>
      </xdr:nvPicPr>
      <xdr:blipFill>
        <a:blip xmlns:r="http://schemas.openxmlformats.org/officeDocument/2006/relationships" r:embed="rId4"/>
        <a:stretch>
          <a:fillRect/>
        </a:stretch>
      </xdr:blipFill>
      <xdr:spPr>
        <a:xfrm>
          <a:off x="6264088" y="12438528"/>
          <a:ext cx="2956545" cy="2880000"/>
        </a:xfrm>
        <a:prstGeom prst="rect">
          <a:avLst/>
        </a:prstGeom>
        <a:ln>
          <a:solidFill>
            <a:sysClr val="windowText" lastClr="000000"/>
          </a:solidFill>
        </a:ln>
      </xdr:spPr>
    </xdr:pic>
    <xdr:clientData/>
  </xdr:twoCellAnchor>
  <xdr:twoCellAnchor editAs="oneCell">
    <xdr:from>
      <xdr:col>8</xdr:col>
      <xdr:colOff>0</xdr:colOff>
      <xdr:row>81</xdr:row>
      <xdr:rowOff>190499</xdr:rowOff>
    </xdr:from>
    <xdr:to>
      <xdr:col>11</xdr:col>
      <xdr:colOff>143868</xdr:colOff>
      <xdr:row>97</xdr:row>
      <xdr:rowOff>22499</xdr:rowOff>
    </xdr:to>
    <xdr:pic>
      <xdr:nvPicPr>
        <xdr:cNvPr id="6" name="5 Imagen" descr="TO0(L2).jpg"/>
        <xdr:cNvPicPr>
          <a:picLocks noChangeAspect="1"/>
        </xdr:cNvPicPr>
      </xdr:nvPicPr>
      <xdr:blipFill>
        <a:blip xmlns:r="http://schemas.openxmlformats.org/officeDocument/2006/relationships" r:embed="rId5"/>
        <a:stretch>
          <a:fillRect/>
        </a:stretch>
      </xdr:blipFill>
      <xdr:spPr>
        <a:xfrm>
          <a:off x="6264088" y="15867528"/>
          <a:ext cx="2956545" cy="2880000"/>
        </a:xfrm>
        <a:prstGeom prst="rect">
          <a:avLst/>
        </a:prstGeom>
        <a:ln>
          <a:solidFill>
            <a:sysClr val="windowText" lastClr="000000"/>
          </a:solidFill>
        </a:ln>
      </xdr:spPr>
    </xdr:pic>
    <xdr:clientData/>
  </xdr:twoCellAnchor>
  <xdr:twoCellAnchor editAs="oneCell">
    <xdr:from>
      <xdr:col>8</xdr:col>
      <xdr:colOff>0</xdr:colOff>
      <xdr:row>99</xdr:row>
      <xdr:rowOff>190499</xdr:rowOff>
    </xdr:from>
    <xdr:to>
      <xdr:col>11</xdr:col>
      <xdr:colOff>143868</xdr:colOff>
      <xdr:row>115</xdr:row>
      <xdr:rowOff>22499</xdr:rowOff>
    </xdr:to>
    <xdr:pic>
      <xdr:nvPicPr>
        <xdr:cNvPr id="7" name="6 Imagen" descr="TO0(CE).jpg"/>
        <xdr:cNvPicPr>
          <a:picLocks noChangeAspect="1"/>
        </xdr:cNvPicPr>
      </xdr:nvPicPr>
      <xdr:blipFill>
        <a:blip xmlns:r="http://schemas.openxmlformats.org/officeDocument/2006/relationships" r:embed="rId6"/>
        <a:stretch>
          <a:fillRect/>
        </a:stretch>
      </xdr:blipFill>
      <xdr:spPr>
        <a:xfrm>
          <a:off x="6264088" y="19296528"/>
          <a:ext cx="2956545" cy="2880000"/>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874058</xdr:colOff>
      <xdr:row>7</xdr:row>
      <xdr:rowOff>0</xdr:rowOff>
    </xdr:from>
    <xdr:to>
      <xdr:col>10</xdr:col>
      <xdr:colOff>502293</xdr:colOff>
      <xdr:row>22</xdr:row>
      <xdr:rowOff>22500</xdr:rowOff>
    </xdr:to>
    <xdr:pic>
      <xdr:nvPicPr>
        <xdr:cNvPr id="2" name="1 Imagen" descr="NTO2(L1).jpg"/>
        <xdr:cNvPicPr>
          <a:picLocks noChangeAspect="1"/>
        </xdr:cNvPicPr>
      </xdr:nvPicPr>
      <xdr:blipFill>
        <a:blip xmlns:r="http://schemas.openxmlformats.org/officeDocument/2006/relationships" r:embed="rId1"/>
        <a:stretch>
          <a:fillRect/>
        </a:stretch>
      </xdr:blipFill>
      <xdr:spPr>
        <a:xfrm>
          <a:off x="6208058" y="1456765"/>
          <a:ext cx="2990000" cy="2880000"/>
        </a:xfrm>
        <a:prstGeom prst="rect">
          <a:avLst/>
        </a:prstGeom>
        <a:ln>
          <a:solidFill>
            <a:sysClr val="windowText" lastClr="000000"/>
          </a:solidFill>
        </a:ln>
      </xdr:spPr>
    </xdr:pic>
    <xdr:clientData/>
  </xdr:twoCellAnchor>
  <xdr:twoCellAnchor editAs="oneCell">
    <xdr:from>
      <xdr:col>7</xdr:col>
      <xdr:colOff>874058</xdr:colOff>
      <xdr:row>43</xdr:row>
      <xdr:rowOff>0</xdr:rowOff>
    </xdr:from>
    <xdr:to>
      <xdr:col>10</xdr:col>
      <xdr:colOff>502293</xdr:colOff>
      <xdr:row>58</xdr:row>
      <xdr:rowOff>22500</xdr:rowOff>
    </xdr:to>
    <xdr:pic>
      <xdr:nvPicPr>
        <xdr:cNvPr id="4" name="3 Imagen" descr="NTO2(CE).jpg"/>
        <xdr:cNvPicPr>
          <a:picLocks noChangeAspect="1"/>
        </xdr:cNvPicPr>
      </xdr:nvPicPr>
      <xdr:blipFill>
        <a:blip xmlns:r="http://schemas.openxmlformats.org/officeDocument/2006/relationships" r:embed="rId2"/>
        <a:stretch>
          <a:fillRect/>
        </a:stretch>
      </xdr:blipFill>
      <xdr:spPr>
        <a:xfrm>
          <a:off x="6208058" y="8314765"/>
          <a:ext cx="2990000" cy="2880000"/>
        </a:xfrm>
        <a:prstGeom prst="rect">
          <a:avLst/>
        </a:prstGeom>
        <a:ln>
          <a:solidFill>
            <a:sysClr val="windowText" lastClr="000000"/>
          </a:solidFill>
        </a:ln>
      </xdr:spPr>
    </xdr:pic>
    <xdr:clientData/>
  </xdr:twoCellAnchor>
  <xdr:twoCellAnchor editAs="oneCell">
    <xdr:from>
      <xdr:col>7</xdr:col>
      <xdr:colOff>874058</xdr:colOff>
      <xdr:row>25</xdr:row>
      <xdr:rowOff>0</xdr:rowOff>
    </xdr:from>
    <xdr:to>
      <xdr:col>10</xdr:col>
      <xdr:colOff>502293</xdr:colOff>
      <xdr:row>40</xdr:row>
      <xdr:rowOff>22500</xdr:rowOff>
    </xdr:to>
    <xdr:pic>
      <xdr:nvPicPr>
        <xdr:cNvPr id="5" name="4 Imagen" descr="NTO2(L2).jpg"/>
        <xdr:cNvPicPr>
          <a:picLocks noChangeAspect="1"/>
        </xdr:cNvPicPr>
      </xdr:nvPicPr>
      <xdr:blipFill>
        <a:blip xmlns:r="http://schemas.openxmlformats.org/officeDocument/2006/relationships" r:embed="rId3"/>
        <a:stretch>
          <a:fillRect/>
        </a:stretch>
      </xdr:blipFill>
      <xdr:spPr>
        <a:xfrm>
          <a:off x="6208058" y="4885765"/>
          <a:ext cx="2990000" cy="2880000"/>
        </a:xfrm>
        <a:prstGeom prst="rect">
          <a:avLst/>
        </a:prstGeom>
        <a:ln>
          <a:solidFill>
            <a:sysClr val="windowText" lastClr="000000"/>
          </a:solidFill>
        </a:ln>
      </xdr:spPr>
    </xdr:pic>
    <xdr:clientData/>
  </xdr:twoCellAnchor>
  <xdr:twoCellAnchor editAs="oneCell">
    <xdr:from>
      <xdr:col>7</xdr:col>
      <xdr:colOff>874058</xdr:colOff>
      <xdr:row>64</xdr:row>
      <xdr:rowOff>0</xdr:rowOff>
    </xdr:from>
    <xdr:to>
      <xdr:col>10</xdr:col>
      <xdr:colOff>502293</xdr:colOff>
      <xdr:row>79</xdr:row>
      <xdr:rowOff>22500</xdr:rowOff>
    </xdr:to>
    <xdr:pic>
      <xdr:nvPicPr>
        <xdr:cNvPr id="6" name="5 Imagen" descr="TO2(L1).jpg"/>
        <xdr:cNvPicPr>
          <a:picLocks noChangeAspect="1"/>
        </xdr:cNvPicPr>
      </xdr:nvPicPr>
      <xdr:blipFill>
        <a:blip xmlns:r="http://schemas.openxmlformats.org/officeDocument/2006/relationships" r:embed="rId4"/>
        <a:stretch>
          <a:fillRect/>
        </a:stretch>
      </xdr:blipFill>
      <xdr:spPr>
        <a:xfrm>
          <a:off x="6208058" y="12438529"/>
          <a:ext cx="2990000" cy="2880000"/>
        </a:xfrm>
        <a:prstGeom prst="rect">
          <a:avLst/>
        </a:prstGeom>
        <a:ln>
          <a:solidFill>
            <a:sysClr val="windowText" lastClr="000000"/>
          </a:solidFill>
        </a:ln>
      </xdr:spPr>
    </xdr:pic>
    <xdr:clientData/>
  </xdr:twoCellAnchor>
  <xdr:twoCellAnchor editAs="oneCell">
    <xdr:from>
      <xdr:col>7</xdr:col>
      <xdr:colOff>874058</xdr:colOff>
      <xdr:row>82</xdr:row>
      <xdr:rowOff>0</xdr:rowOff>
    </xdr:from>
    <xdr:to>
      <xdr:col>10</xdr:col>
      <xdr:colOff>502293</xdr:colOff>
      <xdr:row>97</xdr:row>
      <xdr:rowOff>22500</xdr:rowOff>
    </xdr:to>
    <xdr:pic>
      <xdr:nvPicPr>
        <xdr:cNvPr id="7" name="6 Imagen" descr="TO2(L2).jpg"/>
        <xdr:cNvPicPr>
          <a:picLocks noChangeAspect="1"/>
        </xdr:cNvPicPr>
      </xdr:nvPicPr>
      <xdr:blipFill>
        <a:blip xmlns:r="http://schemas.openxmlformats.org/officeDocument/2006/relationships" r:embed="rId5"/>
        <a:stretch>
          <a:fillRect/>
        </a:stretch>
      </xdr:blipFill>
      <xdr:spPr>
        <a:xfrm>
          <a:off x="6208058" y="15867529"/>
          <a:ext cx="2990000" cy="2880000"/>
        </a:xfrm>
        <a:prstGeom prst="rect">
          <a:avLst/>
        </a:prstGeom>
        <a:ln>
          <a:solidFill>
            <a:sysClr val="windowText" lastClr="000000"/>
          </a:solidFill>
        </a:ln>
      </xdr:spPr>
    </xdr:pic>
    <xdr:clientData/>
  </xdr:twoCellAnchor>
  <xdr:twoCellAnchor editAs="oneCell">
    <xdr:from>
      <xdr:col>7</xdr:col>
      <xdr:colOff>874058</xdr:colOff>
      <xdr:row>100</xdr:row>
      <xdr:rowOff>0</xdr:rowOff>
    </xdr:from>
    <xdr:to>
      <xdr:col>10</xdr:col>
      <xdr:colOff>502293</xdr:colOff>
      <xdr:row>115</xdr:row>
      <xdr:rowOff>22500</xdr:rowOff>
    </xdr:to>
    <xdr:pic>
      <xdr:nvPicPr>
        <xdr:cNvPr id="8" name="7 Imagen" descr="TO2(CE).jpg"/>
        <xdr:cNvPicPr>
          <a:picLocks noChangeAspect="1"/>
        </xdr:cNvPicPr>
      </xdr:nvPicPr>
      <xdr:blipFill>
        <a:blip xmlns:r="http://schemas.openxmlformats.org/officeDocument/2006/relationships" r:embed="rId6"/>
        <a:stretch>
          <a:fillRect/>
        </a:stretch>
      </xdr:blipFill>
      <xdr:spPr>
        <a:xfrm>
          <a:off x="6208058" y="19296529"/>
          <a:ext cx="2990000" cy="288000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28</xdr:row>
      <xdr:rowOff>0</xdr:rowOff>
    </xdr:from>
    <xdr:to>
      <xdr:col>16</xdr:col>
      <xdr:colOff>11206</xdr:colOff>
      <xdr:row>44</xdr:row>
      <xdr:rowOff>0</xdr:rowOff>
    </xdr:to>
    <xdr:sp macro="" textlink="">
      <xdr:nvSpPr>
        <xdr:cNvPr id="2" name="1 CuadroTexto"/>
        <xdr:cNvSpPr txBox="1"/>
      </xdr:nvSpPr>
      <xdr:spPr>
        <a:xfrm>
          <a:off x="762000" y="5871882"/>
          <a:ext cx="12707471" cy="30480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_tradnl" sz="1200"/>
            <a:t>Conclusiones</a:t>
          </a:r>
          <a:r>
            <a:rPr lang="es-ES_tradnl" sz="1200" baseline="0"/>
            <a:t> comparativa caché:</a:t>
          </a:r>
        </a:p>
        <a:p>
          <a:endParaRPr lang="es-ES_tradnl" sz="1200" baseline="0"/>
        </a:p>
        <a:p>
          <a:pPr lvl="1"/>
          <a:r>
            <a:rPr lang="es-ES_tradnl" sz="1200" baseline="0"/>
            <a:t>Sin y con optimización:</a:t>
          </a:r>
        </a:p>
        <a:p>
          <a:pPr lvl="1"/>
          <a:endParaRPr lang="es-ES_tradnl" sz="1200" baseline="0"/>
        </a:p>
        <a:p>
          <a:pPr lvl="2"/>
          <a:r>
            <a:rPr lang="es-ES_tradnl" sz="1200" baseline="0"/>
            <a:t>- El resultado medio de fallos de caché en L1 es mucho mayor cuando no se aplica  tiling que cuando se aplica, siendo esto porque se ha optimizado el acceso a la caché. En el casó de la cahcé L2 ocurre exáctamente lo mismo pero con una diferencia aún mayor. El resultado es muy bueno ya que se aprobecha al máximo la localidad de las cachés de ambos niveles.</a:t>
          </a:r>
        </a:p>
        <a:p>
          <a:pPr lvl="2"/>
          <a:r>
            <a:rPr lang="es-ES_tradnl" sz="1200" baseline="0"/>
            <a:t>- Los tiempo son menores para ambas cachés cuando no se aplica tiling, esto es algo raro, en principio , ya que  tiling debería de reducir el tiempo.</a:t>
          </a:r>
        </a:p>
        <a:p>
          <a:pPr lvl="1"/>
          <a:endParaRPr lang="es-ES_tradnl" sz="1200" baseline="0"/>
        </a:p>
        <a:p>
          <a:pPr lvl="0"/>
          <a:r>
            <a:rPr lang="es-ES_tradnl" sz="1200" baseline="0"/>
            <a:t>Conclusiones comparativa del número de ejecuciones:</a:t>
          </a:r>
        </a:p>
        <a:p>
          <a:pPr lvl="0"/>
          <a:endParaRPr lang="es-ES_tradnl" sz="1200" baseline="0"/>
        </a:p>
        <a:p>
          <a:pPr lvl="1"/>
          <a:r>
            <a:rPr lang="es-ES_tradnl" sz="1200" baseline="0"/>
            <a:t>Sin y con optimización:</a:t>
          </a:r>
        </a:p>
        <a:p>
          <a:pPr lvl="1"/>
          <a:endParaRPr lang="es-ES_tradnl" sz="1200" baseline="0"/>
        </a:p>
        <a:p>
          <a:pPr lvl="2"/>
          <a:r>
            <a:rPr lang="es-ES_tradnl" sz="1200" baseline="0"/>
            <a:t>- El resultado medio de ciclos de ejecución es menor cuando no se aplica tiling, esto puede ser por una implementación no exacta de la optimización. Es precisamente por esto por lo que se puede concluir que aunque los fallos de caché son menores aplicando tiling, el número de ejecuciones es mayor y por ello el tiempo es mayor también.</a:t>
          </a:r>
        </a:p>
        <a:p>
          <a:pPr lvl="2"/>
          <a:r>
            <a:rPr lang="es-ES_tradnl" sz="1200" baseline="0"/>
            <a:t>- El tiempo sigue siendo menor cuando no se aplica tiling.</a:t>
          </a:r>
        </a:p>
      </xdr:txBody>
    </xdr:sp>
    <xdr:clientData/>
  </xdr:twoCellAnchor>
</xdr:wsDr>
</file>

<file path=xl/tables/table1.xml><?xml version="1.0" encoding="utf-8"?>
<table xmlns="http://schemas.openxmlformats.org/spreadsheetml/2006/main" id="1" name="Tabla1" displayName="Tabla1" ref="O24:P29" totalsRowShown="0" headerRowDxfId="47" dataDxfId="46">
  <autoFilter ref="O24:P29"/>
  <tableColumns count="2">
    <tableColumn id="1" name="N. Ejecución" dataDxfId="45"/>
    <tableColumn id="2" name="Resultado" dataDxfId="44"/>
  </tableColumns>
  <tableStyleInfo name="TableStyleLight11 2" showFirstColumn="0" showLastColumn="0" showRowStripes="1" showColumnStripes="0"/>
</table>
</file>

<file path=xl/tables/table10.xml><?xml version="1.0" encoding="utf-8"?>
<table xmlns="http://schemas.openxmlformats.org/spreadsheetml/2006/main" id="10" name="Tabla411" displayName="Tabla411" ref="O81:P86" totalsRowShown="0" headerRowDxfId="11" dataDxfId="10">
  <autoFilter ref="O81:P86"/>
  <tableColumns count="2">
    <tableColumn id="1" name="N. Ejecución" dataDxfId="9"/>
    <tableColumn id="2" name="Resultado" dataDxfId="8"/>
  </tableColumns>
  <tableStyleInfo name="TableStyleLight11 2" showFirstColumn="0" showLastColumn="0" showRowStripes="1" showColumnStripes="0"/>
</table>
</file>

<file path=xl/tables/table11.xml><?xml version="1.0" encoding="utf-8"?>
<table xmlns="http://schemas.openxmlformats.org/spreadsheetml/2006/main" id="11" name="Tabla1612" displayName="Tabla1612" ref="O42:P47" totalsRowShown="0" headerRowDxfId="7" dataDxfId="6">
  <autoFilter ref="O42:P47"/>
  <tableColumns count="2">
    <tableColumn id="1" name="N. Ejecución" dataDxfId="5"/>
    <tableColumn id="2" name="Resultado" dataDxfId="4"/>
  </tableColumns>
  <tableStyleInfo name="TableStyleLight11 2" showFirstColumn="0" showLastColumn="0" showRowStripes="1" showColumnStripes="0"/>
</table>
</file>

<file path=xl/tables/table12.xml><?xml version="1.0" encoding="utf-8"?>
<table xmlns="http://schemas.openxmlformats.org/spreadsheetml/2006/main" id="12" name="Tabla4713" displayName="Tabla4713" ref="O99:P104" totalsRowShown="0" headerRowDxfId="3" dataDxfId="2">
  <autoFilter ref="O99:P104"/>
  <tableColumns count="2">
    <tableColumn id="1" name="N. Ejecución" dataDxfId="1"/>
    <tableColumn id="2" name="Resultado" dataDxfId="0"/>
  </tableColumns>
  <tableStyleInfo name="TableStyleLight11 2" showFirstColumn="0" showLastColumn="0" showRowStripes="1" showColumnStripes="0"/>
</table>
</file>

<file path=xl/tables/table2.xml><?xml version="1.0" encoding="utf-8"?>
<table xmlns="http://schemas.openxmlformats.org/spreadsheetml/2006/main" id="2" name="Tabla2" displayName="Tabla2" ref="O6:P11" totalsRowShown="0" headerRowDxfId="43" dataDxfId="42">
  <autoFilter ref="O6:P11"/>
  <tableColumns count="2">
    <tableColumn id="1" name="N. Ejecución" dataDxfId="41"/>
    <tableColumn id="2" name="Resultado" dataDxfId="40"/>
  </tableColumns>
  <tableStyleInfo name="TableStyleLight11 2" showFirstColumn="0" showLastColumn="0" showRowStripes="1" showColumnStripes="0"/>
</table>
</file>

<file path=xl/tables/table3.xml><?xml version="1.0" encoding="utf-8"?>
<table xmlns="http://schemas.openxmlformats.org/spreadsheetml/2006/main" id="3" name="Tabla3" displayName="Tabla3" ref="O63:P68" totalsRowShown="0" headerRowDxfId="39" dataDxfId="38">
  <autoFilter ref="O63:P68"/>
  <tableColumns count="2">
    <tableColumn id="1" name="N. Ejecución" dataDxfId="37"/>
    <tableColumn id="2" name="Resultado" dataDxfId="36"/>
  </tableColumns>
  <tableStyleInfo name="TableStyleLight11 2" showFirstColumn="0" showLastColumn="0" showRowStripes="1" showColumnStripes="0"/>
</table>
</file>

<file path=xl/tables/table4.xml><?xml version="1.0" encoding="utf-8"?>
<table xmlns="http://schemas.openxmlformats.org/spreadsheetml/2006/main" id="4" name="Tabla4" displayName="Tabla4" ref="O81:P86" totalsRowShown="0" headerRowDxfId="35" dataDxfId="34">
  <autoFilter ref="O81:P86"/>
  <tableColumns count="2">
    <tableColumn id="1" name="N. Ejecución" dataDxfId="33"/>
    <tableColumn id="2" name="Resultado" dataDxfId="32"/>
  </tableColumns>
  <tableStyleInfo name="TableStyleLight11 2" showFirstColumn="0" showLastColumn="0" showRowStripes="1" showColumnStripes="0"/>
</table>
</file>

<file path=xl/tables/table5.xml><?xml version="1.0" encoding="utf-8"?>
<table xmlns="http://schemas.openxmlformats.org/spreadsheetml/2006/main" id="5" name="Tabla16" displayName="Tabla16" ref="O42:P47" totalsRowShown="0" headerRowDxfId="31" dataDxfId="30">
  <autoFilter ref="O42:P47"/>
  <tableColumns count="2">
    <tableColumn id="1" name="N. Ejecución" dataDxfId="29"/>
    <tableColumn id="2" name="Resultado" dataDxfId="28"/>
  </tableColumns>
  <tableStyleInfo name="TableStyleLight11 2" showFirstColumn="0" showLastColumn="0" showRowStripes="1" showColumnStripes="0"/>
</table>
</file>

<file path=xl/tables/table6.xml><?xml version="1.0" encoding="utf-8"?>
<table xmlns="http://schemas.openxmlformats.org/spreadsheetml/2006/main" id="6" name="Tabla47" displayName="Tabla47" ref="O99:P104" totalsRowShown="0" headerRowDxfId="27" dataDxfId="26">
  <autoFilter ref="O99:P104"/>
  <tableColumns count="2">
    <tableColumn id="1" name="N. Ejecución" dataDxfId="25"/>
    <tableColumn id="2" name="Resultado" dataDxfId="24"/>
  </tableColumns>
  <tableStyleInfo name="TableStyleLight11 2" showFirstColumn="0" showLastColumn="0" showRowStripes="1" showColumnStripes="0"/>
</table>
</file>

<file path=xl/tables/table7.xml><?xml version="1.0" encoding="utf-8"?>
<table xmlns="http://schemas.openxmlformats.org/spreadsheetml/2006/main" id="7" name="Tabla18" displayName="Tabla18" ref="O24:P29" totalsRowShown="0" headerRowDxfId="23" dataDxfId="22">
  <autoFilter ref="O24:P29"/>
  <tableColumns count="2">
    <tableColumn id="1" name="N. Ejecución" dataDxfId="21"/>
    <tableColumn id="2" name="Resultado" dataDxfId="20"/>
  </tableColumns>
  <tableStyleInfo name="TableStyleLight11 2" showFirstColumn="0" showLastColumn="0" showRowStripes="1" showColumnStripes="0"/>
</table>
</file>

<file path=xl/tables/table8.xml><?xml version="1.0" encoding="utf-8"?>
<table xmlns="http://schemas.openxmlformats.org/spreadsheetml/2006/main" id="8" name="Tabla29" displayName="Tabla29" ref="O6:P11" totalsRowShown="0" headerRowDxfId="19" dataDxfId="18">
  <autoFilter ref="O6:P11"/>
  <tableColumns count="2">
    <tableColumn id="1" name="N. Ejecución" dataDxfId="17"/>
    <tableColumn id="2" name="Resultado" dataDxfId="16"/>
  </tableColumns>
  <tableStyleInfo name="TableStyleLight11 2" showFirstColumn="0" showLastColumn="0" showRowStripes="1" showColumnStripes="0"/>
</table>
</file>

<file path=xl/tables/table9.xml><?xml version="1.0" encoding="utf-8"?>
<table xmlns="http://schemas.openxmlformats.org/spreadsheetml/2006/main" id="9" name="Tabla310" displayName="Tabla310" ref="O63:P68" totalsRowShown="0" headerRowDxfId="15" dataDxfId="14">
  <autoFilter ref="O63:P68"/>
  <tableColumns count="2">
    <tableColumn id="1" name="N. Ejecución" dataDxfId="13"/>
    <tableColumn id="2" name="Resultado" dataDxfId="12"/>
  </tableColumns>
  <tableStyleInfo name="TableStyleLight11 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2.xml"/><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E41"/>
  <sheetViews>
    <sheetView tabSelected="1" workbookViewId="0"/>
  </sheetViews>
  <sheetFormatPr baseColWidth="10" defaultRowHeight="15"/>
  <cols>
    <col min="1" max="16384" width="11.42578125" style="4"/>
  </cols>
  <sheetData>
    <row r="1" spans="1:1">
      <c r="A1" s="4" t="s">
        <v>13</v>
      </c>
    </row>
    <row r="41" spans="5:5">
      <c r="E41" s="4" t="s">
        <v>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G21"/>
  <sheetViews>
    <sheetView workbookViewId="0"/>
  </sheetViews>
  <sheetFormatPr baseColWidth="10" defaultRowHeight="15"/>
  <sheetData>
    <row r="2" spans="2:7" ht="22.5">
      <c r="B2" s="1" t="s">
        <v>0</v>
      </c>
    </row>
    <row r="5" spans="2:7" ht="22.5">
      <c r="B5" s="1" t="s">
        <v>1</v>
      </c>
    </row>
    <row r="7" spans="2:7">
      <c r="B7" s="62" t="s">
        <v>2</v>
      </c>
      <c r="C7" s="62"/>
      <c r="D7" s="62"/>
      <c r="E7" s="62"/>
      <c r="F7" s="62"/>
      <c r="G7" s="62"/>
    </row>
    <row r="9" spans="2:7">
      <c r="B9" s="61" t="s">
        <v>3</v>
      </c>
      <c r="C9" s="61"/>
      <c r="D9" s="2" t="s">
        <v>4</v>
      </c>
    </row>
    <row r="10" spans="2:7">
      <c r="B10" s="61" t="s">
        <v>5</v>
      </c>
      <c r="C10" s="61"/>
      <c r="D10" s="3">
        <v>8</v>
      </c>
    </row>
    <row r="11" spans="2:7">
      <c r="B11" s="63" t="s">
        <v>6</v>
      </c>
      <c r="C11" s="63"/>
      <c r="D11" s="3" t="s">
        <v>7</v>
      </c>
    </row>
    <row r="12" spans="2:7">
      <c r="B12" s="61" t="s">
        <v>8</v>
      </c>
      <c r="C12" s="61"/>
      <c r="D12" s="3">
        <v>8</v>
      </c>
    </row>
    <row r="13" spans="2:7">
      <c r="B13" s="61" t="s">
        <v>9</v>
      </c>
      <c r="C13" s="61"/>
      <c r="D13" s="3" t="s">
        <v>10</v>
      </c>
    </row>
    <row r="15" spans="2:7" ht="22.5">
      <c r="B15" s="1" t="s">
        <v>11</v>
      </c>
    </row>
    <row r="17" spans="2:4">
      <c r="B17" s="61" t="s">
        <v>3</v>
      </c>
      <c r="C17" s="61"/>
      <c r="D17" s="3" t="s">
        <v>12</v>
      </c>
    </row>
    <row r="18" spans="2:4">
      <c r="B18" s="61" t="s">
        <v>5</v>
      </c>
      <c r="C18" s="61"/>
      <c r="D18" s="3">
        <v>16</v>
      </c>
    </row>
    <row r="19" spans="2:4">
      <c r="B19" s="61" t="s">
        <v>6</v>
      </c>
      <c r="C19" s="61"/>
      <c r="D19" s="3" t="s">
        <v>7</v>
      </c>
    </row>
    <row r="20" spans="2:4">
      <c r="B20" s="61" t="s">
        <v>8</v>
      </c>
      <c r="C20" s="61"/>
      <c r="D20" s="3">
        <v>8</v>
      </c>
    </row>
    <row r="21" spans="2:4">
      <c r="B21" s="61" t="s">
        <v>9</v>
      </c>
      <c r="C21" s="61"/>
      <c r="D21" s="3" t="s">
        <v>10</v>
      </c>
    </row>
  </sheetData>
  <mergeCells count="11">
    <mergeCell ref="B13:C13"/>
    <mergeCell ref="B7:G7"/>
    <mergeCell ref="B9:C9"/>
    <mergeCell ref="B10:C10"/>
    <mergeCell ref="B11:C11"/>
    <mergeCell ref="B12:C12"/>
    <mergeCell ref="B17:C17"/>
    <mergeCell ref="B18:C18"/>
    <mergeCell ref="B19:C19"/>
    <mergeCell ref="B20:C20"/>
    <mergeCell ref="B21: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P105"/>
  <sheetViews>
    <sheetView zoomScale="85" zoomScaleNormal="85" workbookViewId="0"/>
  </sheetViews>
  <sheetFormatPr baseColWidth="10" defaultRowHeight="15"/>
  <cols>
    <col min="8" max="8" width="14" bestFit="1" customWidth="1"/>
    <col min="9" max="9" width="17.140625" bestFit="1" customWidth="1"/>
    <col min="10" max="10" width="17" bestFit="1" customWidth="1"/>
    <col min="11" max="11" width="8" bestFit="1" customWidth="1"/>
    <col min="13" max="13" width="14.28515625" bestFit="1" customWidth="1"/>
    <col min="15" max="15" width="14" customWidth="1"/>
    <col min="16" max="16" width="13.28515625" bestFit="1" customWidth="1"/>
  </cols>
  <sheetData>
    <row r="3" spans="2:16" ht="22.5">
      <c r="B3" s="7" t="s">
        <v>35</v>
      </c>
      <c r="C3" s="5"/>
      <c r="D3" s="5"/>
      <c r="E3" s="5"/>
      <c r="F3" s="5"/>
      <c r="G3" s="5"/>
      <c r="H3" s="5"/>
      <c r="I3" s="5"/>
      <c r="J3" s="5"/>
      <c r="K3" s="5"/>
      <c r="L3" s="5"/>
      <c r="M3" s="5"/>
      <c r="N3" s="5"/>
      <c r="O3" s="5"/>
      <c r="P3" s="5"/>
    </row>
    <row r="5" spans="2:16" ht="15.75" thickBot="1">
      <c r="B5" s="8" t="s">
        <v>15</v>
      </c>
      <c r="C5" s="9"/>
      <c r="D5" s="9"/>
      <c r="E5" s="10" t="s">
        <v>16</v>
      </c>
      <c r="F5" s="5"/>
      <c r="G5" s="5"/>
      <c r="H5" s="11" t="s">
        <v>17</v>
      </c>
      <c r="I5" s="11" t="s">
        <v>18</v>
      </c>
      <c r="J5" s="11" t="s">
        <v>19</v>
      </c>
      <c r="K5" s="11" t="s">
        <v>20</v>
      </c>
      <c r="L5" s="11" t="s">
        <v>21</v>
      </c>
      <c r="M5" s="11" t="s">
        <v>22</v>
      </c>
      <c r="N5" s="5"/>
      <c r="O5" s="5"/>
      <c r="P5" s="5"/>
    </row>
    <row r="6" spans="2:16" ht="15.75" thickTop="1">
      <c r="B6" s="8" t="s">
        <v>23</v>
      </c>
      <c r="C6" s="9"/>
      <c r="D6" s="9"/>
      <c r="E6" s="10">
        <v>5</v>
      </c>
      <c r="F6" s="5"/>
      <c r="G6" s="5"/>
      <c r="H6" s="12" t="s">
        <v>24</v>
      </c>
      <c r="I6" s="16">
        <v>501775712</v>
      </c>
      <c r="J6" s="13">
        <v>62756.054687999997</v>
      </c>
      <c r="K6" s="14" t="s">
        <v>29</v>
      </c>
      <c r="L6" s="14" t="s">
        <v>30</v>
      </c>
      <c r="M6" s="14">
        <v>5</v>
      </c>
      <c r="N6" s="5"/>
      <c r="O6" s="6" t="s">
        <v>25</v>
      </c>
      <c r="P6" s="6" t="s">
        <v>26</v>
      </c>
    </row>
    <row r="7" spans="2:16">
      <c r="B7" s="5"/>
      <c r="C7" s="5"/>
      <c r="D7" s="5"/>
      <c r="E7" s="5"/>
      <c r="F7" s="5"/>
      <c r="G7" s="5"/>
      <c r="H7" s="5"/>
      <c r="I7" s="5"/>
      <c r="J7" s="5"/>
      <c r="K7" s="5"/>
      <c r="L7" s="5"/>
      <c r="M7" s="5"/>
      <c r="N7" s="5"/>
      <c r="O7" s="6">
        <v>1</v>
      </c>
      <c r="P7" s="6">
        <v>501812589</v>
      </c>
    </row>
    <row r="8" spans="2:16">
      <c r="B8" s="5"/>
      <c r="C8" s="5"/>
      <c r="D8" s="5"/>
      <c r="E8" s="5"/>
      <c r="F8" s="5"/>
      <c r="G8" s="5"/>
      <c r="H8" s="5"/>
      <c r="I8" s="5"/>
      <c r="J8" s="5"/>
      <c r="K8" s="5"/>
      <c r="L8" s="5"/>
      <c r="M8" s="5"/>
      <c r="N8" s="5"/>
      <c r="O8" s="6">
        <v>2</v>
      </c>
      <c r="P8" s="6">
        <v>501682781</v>
      </c>
    </row>
    <row r="9" spans="2:16">
      <c r="B9" s="5"/>
      <c r="C9" s="5"/>
      <c r="D9" s="5"/>
      <c r="E9" s="5"/>
      <c r="F9" s="5"/>
      <c r="G9" s="5"/>
      <c r="H9" s="5"/>
      <c r="I9" s="5"/>
      <c r="J9" s="5"/>
      <c r="K9" s="5"/>
      <c r="L9" s="5"/>
      <c r="M9" s="5"/>
      <c r="N9" s="5"/>
      <c r="O9" s="6">
        <v>3</v>
      </c>
      <c r="P9" s="6">
        <v>501869463</v>
      </c>
    </row>
    <row r="10" spans="2:16">
      <c r="B10" s="5"/>
      <c r="C10" s="5"/>
      <c r="D10" s="5"/>
      <c r="E10" s="5"/>
      <c r="F10" s="5"/>
      <c r="G10" s="5"/>
      <c r="H10" s="5"/>
      <c r="I10" s="5"/>
      <c r="J10" s="5"/>
      <c r="K10" s="5"/>
      <c r="L10" s="5"/>
      <c r="M10" s="5"/>
      <c r="N10" s="5"/>
      <c r="O10" s="6">
        <v>4</v>
      </c>
      <c r="P10" s="6">
        <v>501746995</v>
      </c>
    </row>
    <row r="11" spans="2:16">
      <c r="B11" s="5"/>
      <c r="C11" s="5"/>
      <c r="D11" s="5"/>
      <c r="E11" s="5"/>
      <c r="F11" s="5"/>
      <c r="G11" s="5"/>
      <c r="H11" s="5"/>
      <c r="I11" s="5"/>
      <c r="J11" s="5"/>
      <c r="K11" s="5"/>
      <c r="L11" s="5"/>
      <c r="M11" s="5"/>
      <c r="N11" s="5"/>
      <c r="O11" s="6">
        <v>5</v>
      </c>
      <c r="P11" s="6">
        <v>501766678</v>
      </c>
    </row>
    <row r="12" spans="2:16" s="22" customFormat="1">
      <c r="O12" s="6"/>
      <c r="P12" s="6"/>
    </row>
    <row r="13" spans="2:16" s="22" customFormat="1">
      <c r="O13" s="6"/>
      <c r="P13" s="6"/>
    </row>
    <row r="14" spans="2:16" s="22" customFormat="1">
      <c r="O14" s="6"/>
      <c r="P14" s="6"/>
    </row>
    <row r="15" spans="2:16" s="22" customFormat="1">
      <c r="O15" s="6"/>
      <c r="P15" s="6"/>
    </row>
    <row r="16" spans="2:16" s="22" customFormat="1">
      <c r="O16" s="6"/>
      <c r="P16" s="6"/>
    </row>
    <row r="17" spans="8:16" s="22" customFormat="1">
      <c r="O17" s="6"/>
      <c r="P17" s="6"/>
    </row>
    <row r="18" spans="8:16" s="22" customFormat="1">
      <c r="O18" s="6"/>
      <c r="P18" s="6"/>
    </row>
    <row r="19" spans="8:16" s="22" customFormat="1">
      <c r="O19" s="6"/>
      <c r="P19" s="6"/>
    </row>
    <row r="20" spans="8:16" s="22" customFormat="1">
      <c r="O20" s="6"/>
      <c r="P20" s="6"/>
    </row>
    <row r="21" spans="8:16" s="22" customFormat="1">
      <c r="O21" s="6"/>
      <c r="P21" s="6"/>
    </row>
    <row r="22" spans="8:16" s="22" customFormat="1">
      <c r="O22" s="6"/>
      <c r="P22" s="6"/>
    </row>
    <row r="24" spans="8:16">
      <c r="H24" s="12" t="s">
        <v>27</v>
      </c>
      <c r="I24" s="16">
        <v>467617536</v>
      </c>
      <c r="J24" s="16">
        <v>12727504</v>
      </c>
      <c r="K24" s="14" t="s">
        <v>33</v>
      </c>
      <c r="L24" s="14" t="s">
        <v>34</v>
      </c>
      <c r="M24" s="14">
        <v>5</v>
      </c>
      <c r="N24" s="5"/>
      <c r="O24" s="6" t="s">
        <v>25</v>
      </c>
      <c r="P24" s="6" t="s">
        <v>26</v>
      </c>
    </row>
    <row r="25" spans="8:16">
      <c r="H25" s="5"/>
      <c r="I25" s="5"/>
      <c r="J25" s="5"/>
      <c r="K25" s="5"/>
      <c r="L25" s="5"/>
      <c r="M25" s="5"/>
      <c r="N25" s="5"/>
      <c r="O25" s="6">
        <v>1</v>
      </c>
      <c r="P25" s="6">
        <v>483002279</v>
      </c>
    </row>
    <row r="26" spans="8:16">
      <c r="H26" s="5"/>
      <c r="I26" s="5"/>
      <c r="J26" s="5"/>
      <c r="K26" s="5"/>
      <c r="L26" s="5"/>
      <c r="M26" s="5"/>
      <c r="N26" s="5"/>
      <c r="O26" s="6">
        <v>2</v>
      </c>
      <c r="P26" s="6">
        <v>455141234</v>
      </c>
    </row>
    <row r="27" spans="8:16">
      <c r="H27" s="5"/>
      <c r="I27" s="5"/>
      <c r="J27" s="5"/>
      <c r="K27" s="5"/>
      <c r="L27" s="5"/>
      <c r="M27" s="5"/>
      <c r="N27" s="5"/>
      <c r="O27" s="6">
        <v>3</v>
      </c>
      <c r="P27" s="6">
        <v>482462126</v>
      </c>
    </row>
    <row r="28" spans="8:16">
      <c r="H28" s="5"/>
      <c r="I28" s="5"/>
      <c r="J28" s="5"/>
      <c r="K28" s="5"/>
      <c r="L28" s="5"/>
      <c r="M28" s="5"/>
      <c r="N28" s="5"/>
      <c r="O28" s="6">
        <v>4</v>
      </c>
      <c r="P28" s="6">
        <v>454288388</v>
      </c>
    </row>
    <row r="29" spans="8:16">
      <c r="O29" s="6">
        <v>5</v>
      </c>
      <c r="P29" s="6">
        <v>463193706</v>
      </c>
    </row>
    <row r="30" spans="8:16" s="22" customFormat="1">
      <c r="O30" s="6"/>
      <c r="P30" s="6"/>
    </row>
    <row r="31" spans="8:16" s="22" customFormat="1">
      <c r="O31" s="6"/>
      <c r="P31" s="6"/>
    </row>
    <row r="32" spans="8:16" s="22" customFormat="1">
      <c r="O32" s="6"/>
      <c r="P32" s="6"/>
    </row>
    <row r="33" spans="8:16" s="22" customFormat="1">
      <c r="O33" s="6"/>
      <c r="P33" s="6"/>
    </row>
    <row r="34" spans="8:16" s="22" customFormat="1">
      <c r="O34" s="6"/>
      <c r="P34" s="6"/>
    </row>
    <row r="35" spans="8:16" s="22" customFormat="1">
      <c r="O35" s="6"/>
      <c r="P35" s="6"/>
    </row>
    <row r="36" spans="8:16" s="22" customFormat="1">
      <c r="O36" s="6"/>
      <c r="P36" s="6"/>
    </row>
    <row r="37" spans="8:16" s="22" customFormat="1">
      <c r="O37" s="6"/>
      <c r="P37" s="6"/>
    </row>
    <row r="38" spans="8:16" s="22" customFormat="1">
      <c r="O38" s="6"/>
      <c r="P38" s="6"/>
    </row>
    <row r="39" spans="8:16" s="22" customFormat="1">
      <c r="O39" s="6"/>
      <c r="P39" s="6"/>
    </row>
    <row r="40" spans="8:16" s="22" customFormat="1">
      <c r="O40" s="6"/>
      <c r="P40" s="6"/>
    </row>
    <row r="42" spans="8:16" s="5" customFormat="1">
      <c r="H42" s="12" t="s">
        <v>28</v>
      </c>
      <c r="I42" s="16">
        <v>115174162432</v>
      </c>
      <c r="J42" s="16">
        <v>58486192</v>
      </c>
      <c r="K42" s="14" t="s">
        <v>31</v>
      </c>
      <c r="L42" s="14" t="s">
        <v>32</v>
      </c>
      <c r="M42" s="14">
        <v>5</v>
      </c>
      <c r="O42" s="6" t="s">
        <v>25</v>
      </c>
      <c r="P42" s="6" t="s">
        <v>26</v>
      </c>
    </row>
    <row r="43" spans="8:16" s="5" customFormat="1">
      <c r="O43" s="6">
        <v>1</v>
      </c>
      <c r="P43" s="17">
        <v>115152405253</v>
      </c>
    </row>
    <row r="44" spans="8:16" s="5" customFormat="1">
      <c r="O44" s="6">
        <v>2</v>
      </c>
      <c r="P44" s="17">
        <v>115098035833</v>
      </c>
    </row>
    <row r="45" spans="8:16" s="5" customFormat="1">
      <c r="O45" s="6">
        <v>3</v>
      </c>
      <c r="P45" s="17">
        <v>115135519929</v>
      </c>
    </row>
    <row r="46" spans="8:16" s="5" customFormat="1">
      <c r="O46" s="6">
        <v>4</v>
      </c>
      <c r="P46" s="17">
        <v>115245461712</v>
      </c>
    </row>
    <row r="47" spans="8:16" s="5" customFormat="1">
      <c r="O47" s="6">
        <v>5</v>
      </c>
      <c r="P47" s="17">
        <v>115239413555</v>
      </c>
    </row>
    <row r="48" spans="8:16" s="22" customFormat="1">
      <c r="O48" s="6"/>
      <c r="P48" s="17"/>
    </row>
    <row r="49" spans="2:16" s="22" customFormat="1">
      <c r="O49" s="6"/>
      <c r="P49" s="17"/>
    </row>
    <row r="50" spans="2:16" s="22" customFormat="1">
      <c r="O50" s="6"/>
      <c r="P50" s="17"/>
    </row>
    <row r="51" spans="2:16" s="22" customFormat="1">
      <c r="O51" s="6"/>
      <c r="P51" s="17"/>
    </row>
    <row r="52" spans="2:16" s="22" customFormat="1">
      <c r="O52" s="6"/>
      <c r="P52" s="17"/>
    </row>
    <row r="53" spans="2:16" s="22" customFormat="1">
      <c r="O53" s="6"/>
      <c r="P53" s="17"/>
    </row>
    <row r="54" spans="2:16" s="22" customFormat="1">
      <c r="O54" s="6"/>
      <c r="P54" s="17"/>
    </row>
    <row r="55" spans="2:16" s="22" customFormat="1">
      <c r="O55" s="6"/>
      <c r="P55" s="17"/>
    </row>
    <row r="56" spans="2:16" s="22" customFormat="1">
      <c r="O56" s="6"/>
      <c r="P56" s="17"/>
    </row>
    <row r="57" spans="2:16" s="22" customFormat="1">
      <c r="O57" s="6"/>
      <c r="P57" s="17"/>
    </row>
    <row r="58" spans="2:16" s="22" customFormat="1">
      <c r="O58" s="6"/>
      <c r="P58" s="17"/>
    </row>
    <row r="60" spans="2:16" ht="22.5">
      <c r="B60" s="7" t="s">
        <v>36</v>
      </c>
      <c r="C60" s="5"/>
      <c r="D60" s="5"/>
      <c r="E60" s="5"/>
      <c r="F60" s="5"/>
      <c r="G60" s="5"/>
      <c r="H60" s="5"/>
      <c r="I60" s="5"/>
      <c r="J60" s="5"/>
      <c r="K60" s="5"/>
      <c r="L60" s="5"/>
      <c r="M60" s="5"/>
      <c r="N60" s="5"/>
      <c r="O60" s="5"/>
      <c r="P60" s="5"/>
    </row>
    <row r="62" spans="2:16" ht="15.75" thickBot="1">
      <c r="B62" s="8" t="s">
        <v>15</v>
      </c>
      <c r="C62" s="9"/>
      <c r="D62" s="9"/>
      <c r="E62" s="10" t="s">
        <v>16</v>
      </c>
      <c r="F62" s="5"/>
      <c r="G62" s="5"/>
      <c r="H62" s="11" t="s">
        <v>17</v>
      </c>
      <c r="I62" s="11" t="s">
        <v>18</v>
      </c>
      <c r="J62" s="11" t="s">
        <v>19</v>
      </c>
      <c r="K62" s="11" t="s">
        <v>20</v>
      </c>
      <c r="L62" s="11" t="s">
        <v>21</v>
      </c>
      <c r="M62" s="11" t="s">
        <v>22</v>
      </c>
      <c r="N62" s="5"/>
      <c r="O62" s="5"/>
      <c r="P62" s="5"/>
    </row>
    <row r="63" spans="2:16" ht="15.75" thickTop="1">
      <c r="B63" s="8" t="s">
        <v>23</v>
      </c>
      <c r="C63" s="9"/>
      <c r="D63" s="9"/>
      <c r="E63" s="10">
        <v>5</v>
      </c>
      <c r="F63" s="5"/>
      <c r="G63" s="5"/>
      <c r="H63" s="12" t="s">
        <v>24</v>
      </c>
      <c r="I63" s="23">
        <v>82401168</v>
      </c>
      <c r="J63" s="15">
        <v>23978.699218999998</v>
      </c>
      <c r="K63" s="14" t="s">
        <v>37</v>
      </c>
      <c r="L63" s="14" t="s">
        <v>38</v>
      </c>
      <c r="M63" s="14">
        <v>5</v>
      </c>
      <c r="N63" s="5"/>
      <c r="O63" s="6" t="s">
        <v>25</v>
      </c>
      <c r="P63" s="6" t="s">
        <v>26</v>
      </c>
    </row>
    <row r="64" spans="2:16">
      <c r="B64" s="5"/>
      <c r="C64" s="5"/>
      <c r="D64" s="5"/>
      <c r="E64" s="5"/>
      <c r="F64" s="5"/>
      <c r="G64" s="5"/>
      <c r="H64" s="5"/>
      <c r="I64" s="5"/>
      <c r="J64" s="5"/>
      <c r="K64" s="5"/>
      <c r="L64" s="5"/>
      <c r="M64" s="5"/>
      <c r="N64" s="5"/>
      <c r="O64" s="6">
        <v>1</v>
      </c>
      <c r="P64" s="6">
        <v>82373277</v>
      </c>
    </row>
    <row r="65" spans="1:16">
      <c r="B65" s="5"/>
      <c r="C65" s="5"/>
      <c r="D65" s="5"/>
      <c r="E65" s="5"/>
      <c r="F65" s="5"/>
      <c r="G65" s="5"/>
      <c r="H65" s="5"/>
      <c r="I65" s="5"/>
      <c r="J65" s="5"/>
      <c r="K65" s="5"/>
      <c r="L65" s="5"/>
      <c r="M65" s="5"/>
      <c r="N65" s="5"/>
      <c r="O65" s="6">
        <v>2</v>
      </c>
      <c r="P65" s="6">
        <v>82385490</v>
      </c>
    </row>
    <row r="66" spans="1:16">
      <c r="B66" s="5"/>
      <c r="C66" s="5"/>
      <c r="D66" s="5"/>
      <c r="E66" s="5"/>
      <c r="F66" s="5"/>
      <c r="G66" s="5"/>
      <c r="H66" s="5"/>
      <c r="I66" s="5"/>
      <c r="J66" s="5"/>
      <c r="K66" s="5"/>
      <c r="L66" s="5"/>
      <c r="M66" s="5"/>
      <c r="N66" s="5"/>
      <c r="O66" s="6">
        <v>3</v>
      </c>
      <c r="P66" s="6">
        <v>82441881</v>
      </c>
    </row>
    <row r="67" spans="1:16">
      <c r="B67" s="5"/>
      <c r="C67" s="5"/>
      <c r="D67" s="5"/>
      <c r="E67" s="5"/>
      <c r="F67" s="5"/>
      <c r="G67" s="5"/>
      <c r="H67" s="5"/>
      <c r="I67" s="5"/>
      <c r="J67" s="5"/>
      <c r="K67" s="5"/>
      <c r="L67" s="5"/>
      <c r="M67" s="5"/>
      <c r="N67" s="5"/>
      <c r="O67" s="6">
        <v>4</v>
      </c>
      <c r="P67" s="6">
        <v>82412322</v>
      </c>
    </row>
    <row r="68" spans="1:16">
      <c r="B68" s="5"/>
      <c r="C68" s="5"/>
      <c r="D68" s="5"/>
      <c r="E68" s="5"/>
      <c r="F68" s="5"/>
      <c r="G68" s="5"/>
      <c r="H68" s="5"/>
      <c r="I68" s="5"/>
      <c r="J68" s="5"/>
      <c r="K68" s="5"/>
      <c r="L68" s="5"/>
      <c r="M68" s="5"/>
      <c r="N68" s="5"/>
      <c r="O68" s="6">
        <v>5</v>
      </c>
      <c r="P68" s="6">
        <v>82392848</v>
      </c>
    </row>
    <row r="69" spans="1:16" s="22" customFormat="1">
      <c r="O69" s="6"/>
      <c r="P69" s="6"/>
    </row>
    <row r="70" spans="1:16" s="22" customFormat="1">
      <c r="O70" s="6"/>
      <c r="P70" s="6"/>
    </row>
    <row r="71" spans="1:16" s="22" customFormat="1">
      <c r="O71" s="6"/>
      <c r="P71" s="6"/>
    </row>
    <row r="72" spans="1:16" s="22" customFormat="1">
      <c r="O72" s="6"/>
      <c r="P72" s="6"/>
    </row>
    <row r="73" spans="1:16" s="22" customFormat="1">
      <c r="O73" s="6"/>
      <c r="P73" s="6"/>
    </row>
    <row r="74" spans="1:16" s="22" customFormat="1">
      <c r="O74" s="6"/>
      <c r="P74" s="6"/>
    </row>
    <row r="75" spans="1:16" s="22" customFormat="1">
      <c r="O75" s="6"/>
      <c r="P75" s="6"/>
    </row>
    <row r="76" spans="1:16" s="22" customFormat="1">
      <c r="O76" s="6"/>
      <c r="P76" s="6"/>
    </row>
    <row r="77" spans="1:16" s="22" customFormat="1">
      <c r="O77" s="6"/>
      <c r="P77" s="6"/>
    </row>
    <row r="78" spans="1:16" s="22" customFormat="1">
      <c r="O78" s="6"/>
      <c r="P78" s="6"/>
    </row>
    <row r="79" spans="1:16" s="22" customFormat="1">
      <c r="O79" s="6"/>
      <c r="P79" s="6"/>
    </row>
    <row r="80" spans="1:16">
      <c r="A80" s="22"/>
    </row>
    <row r="81" spans="8:16">
      <c r="H81" s="12" t="s">
        <v>27</v>
      </c>
      <c r="I81" s="23">
        <v>3786920</v>
      </c>
      <c r="J81" s="15">
        <v>146683.515625</v>
      </c>
      <c r="K81" s="14" t="s">
        <v>40</v>
      </c>
      <c r="L81" s="14" t="s">
        <v>41</v>
      </c>
      <c r="M81" s="14">
        <v>5</v>
      </c>
      <c r="N81" s="5"/>
      <c r="O81" s="6" t="s">
        <v>25</v>
      </c>
      <c r="P81" s="6" t="s">
        <v>26</v>
      </c>
    </row>
    <row r="82" spans="8:16">
      <c r="H82" s="5"/>
      <c r="I82" s="5"/>
      <c r="J82" s="5"/>
      <c r="K82" s="5"/>
      <c r="L82" s="5"/>
      <c r="M82" s="5"/>
      <c r="N82" s="5"/>
      <c r="O82" s="6">
        <v>1</v>
      </c>
      <c r="P82" s="6">
        <v>3716669</v>
      </c>
    </row>
    <row r="83" spans="8:16">
      <c r="H83" s="5"/>
      <c r="I83" s="5"/>
      <c r="J83" s="5"/>
      <c r="K83" s="5"/>
      <c r="L83" s="5"/>
      <c r="M83" s="5"/>
      <c r="N83" s="5"/>
      <c r="O83" s="6">
        <v>2</v>
      </c>
      <c r="P83" s="6">
        <v>3544888</v>
      </c>
    </row>
    <row r="84" spans="8:16">
      <c r="H84" s="5"/>
      <c r="I84" s="5"/>
      <c r="J84" s="5"/>
      <c r="K84" s="5"/>
      <c r="L84" s="5"/>
      <c r="M84" s="5"/>
      <c r="N84" s="5"/>
      <c r="O84" s="6">
        <v>3</v>
      </c>
      <c r="P84" s="6">
        <v>3976769</v>
      </c>
    </row>
    <row r="85" spans="8:16">
      <c r="H85" s="5"/>
      <c r="I85" s="5"/>
      <c r="J85" s="5"/>
      <c r="K85" s="5"/>
      <c r="L85" s="5"/>
      <c r="M85" s="5"/>
      <c r="N85" s="5"/>
      <c r="O85" s="6">
        <v>4</v>
      </c>
      <c r="P85" s="6">
        <v>3864382</v>
      </c>
    </row>
    <row r="86" spans="8:16">
      <c r="O86" s="6">
        <v>5</v>
      </c>
      <c r="P86" s="6">
        <v>3831893</v>
      </c>
    </row>
    <row r="87" spans="8:16" s="22" customFormat="1">
      <c r="O87" s="6"/>
      <c r="P87" s="6"/>
    </row>
    <row r="88" spans="8:16" s="22" customFormat="1">
      <c r="O88" s="6"/>
      <c r="P88" s="6"/>
    </row>
    <row r="89" spans="8:16" s="22" customFormat="1">
      <c r="O89" s="6"/>
      <c r="P89" s="6"/>
    </row>
    <row r="90" spans="8:16" s="22" customFormat="1">
      <c r="O90" s="6"/>
      <c r="P90" s="6"/>
    </row>
    <row r="91" spans="8:16" s="22" customFormat="1">
      <c r="O91" s="6"/>
      <c r="P91" s="6"/>
    </row>
    <row r="92" spans="8:16" s="22" customFormat="1">
      <c r="O92" s="6"/>
      <c r="P92" s="6"/>
    </row>
    <row r="93" spans="8:16" s="22" customFormat="1">
      <c r="O93" s="6"/>
      <c r="P93" s="6"/>
    </row>
    <row r="94" spans="8:16" s="22" customFormat="1">
      <c r="O94" s="6"/>
      <c r="P94" s="6"/>
    </row>
    <row r="95" spans="8:16" s="22" customFormat="1">
      <c r="O95" s="6"/>
      <c r="P95" s="6"/>
    </row>
    <row r="96" spans="8:16" s="22" customFormat="1">
      <c r="O96" s="6"/>
      <c r="P96" s="6"/>
    </row>
    <row r="97" spans="1:16" s="22" customFormat="1">
      <c r="O97" s="6"/>
      <c r="P97" s="6"/>
    </row>
    <row r="99" spans="1:16" s="5" customFormat="1">
      <c r="A99"/>
      <c r="H99" s="12" t="s">
        <v>28</v>
      </c>
      <c r="I99" s="23">
        <v>123792826368</v>
      </c>
      <c r="J99" s="23">
        <v>120840112</v>
      </c>
      <c r="K99" s="14" t="s">
        <v>39</v>
      </c>
      <c r="L99" s="14" t="s">
        <v>34</v>
      </c>
      <c r="M99" s="14">
        <v>5</v>
      </c>
      <c r="O99" s="6" t="s">
        <v>25</v>
      </c>
      <c r="P99" s="6" t="s">
        <v>26</v>
      </c>
    </row>
    <row r="100" spans="1:16" s="5" customFormat="1">
      <c r="O100" s="6">
        <v>1</v>
      </c>
      <c r="P100" s="17">
        <v>123680484232</v>
      </c>
    </row>
    <row r="101" spans="1:16" s="5" customFormat="1">
      <c r="O101" s="6">
        <v>2</v>
      </c>
      <c r="P101" s="17">
        <v>123921174846</v>
      </c>
    </row>
    <row r="102" spans="1:16" s="5" customFormat="1">
      <c r="O102" s="6">
        <v>3</v>
      </c>
      <c r="P102" s="17">
        <v>123956812642</v>
      </c>
    </row>
    <row r="103" spans="1:16" s="5" customFormat="1">
      <c r="O103" s="6">
        <v>4</v>
      </c>
      <c r="P103" s="17">
        <v>123723225496</v>
      </c>
    </row>
    <row r="104" spans="1:16" s="5" customFormat="1">
      <c r="O104" s="6">
        <v>5</v>
      </c>
      <c r="P104" s="17">
        <v>123682455181</v>
      </c>
    </row>
    <row r="105" spans="1:16">
      <c r="A105" s="5"/>
    </row>
  </sheetData>
  <pageMargins left="0.7" right="0.7" top="0.75" bottom="0.75" header="0.3" footer="0.3"/>
  <pageSetup orientation="portrait" horizontalDpi="0" verticalDpi="0" r:id="rId1"/>
  <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dimension ref="B3:P104"/>
  <sheetViews>
    <sheetView zoomScale="85" zoomScaleNormal="85" workbookViewId="0"/>
  </sheetViews>
  <sheetFormatPr baseColWidth="10" defaultRowHeight="15"/>
  <cols>
    <col min="1" max="7" width="11.42578125" style="5"/>
    <col min="8" max="8" width="13.140625" style="5" bestFit="1" customWidth="1"/>
    <col min="9" max="9" width="20.42578125" style="5" bestFit="1" customWidth="1"/>
    <col min="10" max="10" width="16.85546875" style="5" bestFit="1" customWidth="1"/>
    <col min="11" max="11" width="8" style="5" bestFit="1" customWidth="1"/>
    <col min="12" max="12" width="11.42578125" style="5"/>
    <col min="13" max="13" width="14.28515625" style="5" bestFit="1" customWidth="1"/>
    <col min="14" max="14" width="11.42578125" style="5"/>
    <col min="15" max="15" width="14" style="5" customWidth="1"/>
    <col min="16" max="16" width="12.42578125" style="5" customWidth="1"/>
    <col min="17" max="16384" width="11.42578125" style="5"/>
  </cols>
  <sheetData>
    <row r="3" spans="2:16" ht="22.5">
      <c r="B3" s="7" t="s">
        <v>35</v>
      </c>
    </row>
    <row r="5" spans="2:16" ht="15.75" thickBot="1">
      <c r="B5" s="8" t="s">
        <v>15</v>
      </c>
      <c r="C5" s="9"/>
      <c r="D5" s="9"/>
      <c r="E5" s="10" t="s">
        <v>16</v>
      </c>
      <c r="H5" s="11" t="s">
        <v>17</v>
      </c>
      <c r="I5" s="11" t="s">
        <v>18</v>
      </c>
      <c r="J5" s="11" t="s">
        <v>19</v>
      </c>
      <c r="K5" s="11" t="s">
        <v>20</v>
      </c>
      <c r="L5" s="11" t="s">
        <v>21</v>
      </c>
      <c r="M5" s="11" t="s">
        <v>22</v>
      </c>
    </row>
    <row r="6" spans="2:16" ht="15.75" thickTop="1">
      <c r="B6" s="8" t="s">
        <v>23</v>
      </c>
      <c r="C6" s="9"/>
      <c r="D6" s="9"/>
      <c r="E6" s="10">
        <v>5</v>
      </c>
      <c r="H6" s="12" t="s">
        <v>24</v>
      </c>
      <c r="I6" s="16">
        <v>501236384</v>
      </c>
      <c r="J6" s="13">
        <v>5371.6713870000003</v>
      </c>
      <c r="K6" s="14" t="s">
        <v>42</v>
      </c>
      <c r="L6" s="14" t="s">
        <v>43</v>
      </c>
      <c r="M6" s="14">
        <v>5</v>
      </c>
      <c r="O6" s="6" t="s">
        <v>25</v>
      </c>
      <c r="P6" s="6" t="s">
        <v>26</v>
      </c>
    </row>
    <row r="7" spans="2:16">
      <c r="O7" s="6">
        <v>1</v>
      </c>
      <c r="P7" s="6">
        <v>501230221</v>
      </c>
    </row>
    <row r="8" spans="2:16">
      <c r="O8" s="6">
        <v>2</v>
      </c>
      <c r="P8" s="6">
        <v>501239771</v>
      </c>
    </row>
    <row r="9" spans="2:16">
      <c r="O9" s="6">
        <v>3</v>
      </c>
      <c r="P9" s="6">
        <v>501237422</v>
      </c>
    </row>
    <row r="10" spans="2:16">
      <c r="O10" s="6">
        <v>4</v>
      </c>
      <c r="P10" s="6">
        <v>501244086</v>
      </c>
    </row>
    <row r="11" spans="2:16">
      <c r="O11" s="6">
        <v>5</v>
      </c>
      <c r="P11" s="6">
        <v>501230517</v>
      </c>
    </row>
    <row r="12" spans="2:16" s="22" customFormat="1">
      <c r="O12" s="6"/>
      <c r="P12" s="6"/>
    </row>
    <row r="13" spans="2:16" s="22" customFormat="1">
      <c r="O13" s="6"/>
      <c r="P13" s="6"/>
    </row>
    <row r="14" spans="2:16" s="22" customFormat="1">
      <c r="O14" s="6"/>
      <c r="P14" s="6"/>
    </row>
    <row r="15" spans="2:16" s="22" customFormat="1">
      <c r="O15" s="6"/>
      <c r="P15" s="6"/>
    </row>
    <row r="16" spans="2:16" s="22" customFormat="1">
      <c r="O16" s="6"/>
      <c r="P16" s="6"/>
    </row>
    <row r="17" spans="8:16" s="22" customFormat="1">
      <c r="O17" s="6"/>
      <c r="P17" s="6"/>
    </row>
    <row r="18" spans="8:16" s="22" customFormat="1">
      <c r="O18" s="6"/>
      <c r="P18" s="6"/>
    </row>
    <row r="19" spans="8:16" s="22" customFormat="1">
      <c r="O19" s="6"/>
      <c r="P19" s="6"/>
    </row>
    <row r="20" spans="8:16" s="22" customFormat="1">
      <c r="O20" s="6"/>
      <c r="P20" s="6"/>
    </row>
    <row r="21" spans="8:16" s="22" customFormat="1">
      <c r="O21" s="6"/>
      <c r="P21" s="6"/>
    </row>
    <row r="22" spans="8:16" s="22" customFormat="1">
      <c r="O22" s="6"/>
      <c r="P22" s="6"/>
    </row>
    <row r="24" spans="8:16">
      <c r="H24" s="12" t="s">
        <v>27</v>
      </c>
      <c r="I24" s="16">
        <v>499930432</v>
      </c>
      <c r="J24" s="19">
        <v>1322081.625</v>
      </c>
      <c r="K24" s="14" t="s">
        <v>46</v>
      </c>
      <c r="L24" s="14" t="s">
        <v>47</v>
      </c>
      <c r="M24" s="14">
        <v>5</v>
      </c>
      <c r="O24" s="6" t="s">
        <v>25</v>
      </c>
      <c r="P24" s="6" t="s">
        <v>26</v>
      </c>
    </row>
    <row r="25" spans="8:16">
      <c r="O25" s="6">
        <v>1</v>
      </c>
      <c r="P25" s="6">
        <v>497289565</v>
      </c>
    </row>
    <row r="26" spans="8:16">
      <c r="O26" s="6">
        <v>2</v>
      </c>
      <c r="P26" s="6">
        <v>500514517</v>
      </c>
    </row>
    <row r="27" spans="8:16">
      <c r="O27" s="6">
        <v>3</v>
      </c>
      <c r="P27" s="6">
        <v>500554644</v>
      </c>
    </row>
    <row r="28" spans="8:16">
      <c r="O28" s="6">
        <v>4</v>
      </c>
      <c r="P28" s="6">
        <v>500711845</v>
      </c>
    </row>
    <row r="29" spans="8:16">
      <c r="O29" s="6">
        <v>5</v>
      </c>
      <c r="P29" s="6">
        <v>500581522</v>
      </c>
    </row>
    <row r="30" spans="8:16" s="22" customFormat="1">
      <c r="O30" s="6"/>
      <c r="P30" s="6"/>
    </row>
    <row r="31" spans="8:16" s="22" customFormat="1">
      <c r="O31" s="6"/>
      <c r="P31" s="6"/>
    </row>
    <row r="32" spans="8:16" s="22" customFormat="1">
      <c r="O32" s="6"/>
      <c r="P32" s="6"/>
    </row>
    <row r="33" spans="8:16" s="22" customFormat="1">
      <c r="O33" s="6"/>
      <c r="P33" s="6"/>
    </row>
    <row r="34" spans="8:16" s="22" customFormat="1">
      <c r="O34" s="6"/>
      <c r="P34" s="6"/>
    </row>
    <row r="35" spans="8:16" s="22" customFormat="1">
      <c r="O35" s="6"/>
      <c r="P35" s="6"/>
    </row>
    <row r="36" spans="8:16" s="22" customFormat="1">
      <c r="O36" s="6"/>
      <c r="P36" s="6"/>
    </row>
    <row r="37" spans="8:16" s="22" customFormat="1">
      <c r="O37" s="6"/>
      <c r="P37" s="6"/>
    </row>
    <row r="38" spans="8:16" s="22" customFormat="1">
      <c r="O38" s="6"/>
      <c r="P38" s="6"/>
    </row>
    <row r="39" spans="8:16" s="22" customFormat="1">
      <c r="O39" s="6"/>
      <c r="P39" s="6"/>
    </row>
    <row r="40" spans="8:16" s="22" customFormat="1">
      <c r="O40" s="6"/>
      <c r="P40" s="6"/>
    </row>
    <row r="42" spans="8:16">
      <c r="H42" s="12" t="s">
        <v>28</v>
      </c>
      <c r="I42" s="16">
        <v>24579749888</v>
      </c>
      <c r="J42" s="16">
        <v>198808432</v>
      </c>
      <c r="K42" s="14" t="s">
        <v>44</v>
      </c>
      <c r="L42" s="14" t="s">
        <v>45</v>
      </c>
      <c r="M42" s="14">
        <v>5</v>
      </c>
      <c r="O42" s="6" t="s">
        <v>25</v>
      </c>
      <c r="P42" s="6" t="s">
        <v>26</v>
      </c>
    </row>
    <row r="43" spans="8:16">
      <c r="O43" s="6">
        <v>1</v>
      </c>
      <c r="P43" s="6">
        <v>24926013489</v>
      </c>
    </row>
    <row r="44" spans="8:16">
      <c r="O44" s="6">
        <v>2</v>
      </c>
      <c r="P44" s="6">
        <v>24399128561</v>
      </c>
    </row>
    <row r="45" spans="8:16">
      <c r="O45" s="6">
        <v>3</v>
      </c>
      <c r="P45" s="6">
        <v>24642551795</v>
      </c>
    </row>
    <row r="46" spans="8:16">
      <c r="O46" s="6">
        <v>4</v>
      </c>
      <c r="P46" s="6">
        <v>24378739467</v>
      </c>
    </row>
    <row r="47" spans="8:16">
      <c r="O47" s="6">
        <v>5</v>
      </c>
      <c r="P47" s="6">
        <v>24552324517</v>
      </c>
    </row>
    <row r="48" spans="8:16" s="22" customFormat="1">
      <c r="O48" s="6"/>
      <c r="P48" s="6"/>
    </row>
    <row r="49" spans="2:16" s="22" customFormat="1">
      <c r="O49" s="6"/>
      <c r="P49" s="6"/>
    </row>
    <row r="50" spans="2:16" s="22" customFormat="1">
      <c r="O50" s="6"/>
      <c r="P50" s="6"/>
    </row>
    <row r="51" spans="2:16" s="22" customFormat="1">
      <c r="O51" s="6"/>
      <c r="P51" s="6"/>
    </row>
    <row r="52" spans="2:16" s="22" customFormat="1">
      <c r="O52" s="6"/>
      <c r="P52" s="6"/>
    </row>
    <row r="53" spans="2:16" s="22" customFormat="1">
      <c r="O53" s="6"/>
      <c r="P53" s="6"/>
    </row>
    <row r="54" spans="2:16" s="22" customFormat="1">
      <c r="O54" s="6"/>
      <c r="P54" s="6"/>
    </row>
    <row r="55" spans="2:16" s="22" customFormat="1">
      <c r="O55" s="6"/>
      <c r="P55" s="6"/>
    </row>
    <row r="56" spans="2:16" s="22" customFormat="1">
      <c r="O56" s="6"/>
      <c r="P56" s="6"/>
    </row>
    <row r="57" spans="2:16" s="22" customFormat="1">
      <c r="O57" s="6"/>
      <c r="P57" s="6"/>
    </row>
    <row r="58" spans="2:16" s="22" customFormat="1">
      <c r="O58" s="6"/>
      <c r="P58" s="6"/>
    </row>
    <row r="60" spans="2:16" ht="22.5">
      <c r="B60" s="7" t="s">
        <v>36</v>
      </c>
    </row>
    <row r="62" spans="2:16" ht="15.75" thickBot="1">
      <c r="B62" s="8" t="s">
        <v>15</v>
      </c>
      <c r="C62" s="9"/>
      <c r="D62" s="9"/>
      <c r="E62" s="10" t="s">
        <v>16</v>
      </c>
      <c r="H62" s="11" t="s">
        <v>17</v>
      </c>
      <c r="I62" s="11" t="s">
        <v>18</v>
      </c>
      <c r="J62" s="11" t="s">
        <v>19</v>
      </c>
      <c r="K62" s="11" t="s">
        <v>20</v>
      </c>
      <c r="L62" s="11" t="s">
        <v>21</v>
      </c>
      <c r="M62" s="11" t="s">
        <v>22</v>
      </c>
    </row>
    <row r="63" spans="2:16" ht="15.75" thickTop="1">
      <c r="B63" s="8" t="s">
        <v>23</v>
      </c>
      <c r="C63" s="9"/>
      <c r="D63" s="9"/>
      <c r="E63" s="10">
        <v>5</v>
      </c>
      <c r="H63" s="12" t="s">
        <v>24</v>
      </c>
      <c r="I63" s="20">
        <v>80941816</v>
      </c>
      <c r="J63" s="15">
        <v>22521.074218999998</v>
      </c>
      <c r="K63" s="14" t="s">
        <v>48</v>
      </c>
      <c r="L63" s="14" t="s">
        <v>49</v>
      </c>
      <c r="M63" s="14">
        <v>5</v>
      </c>
      <c r="O63" s="6" t="s">
        <v>25</v>
      </c>
      <c r="P63" s="6" t="s">
        <v>26</v>
      </c>
    </row>
    <row r="64" spans="2:16">
      <c r="O64" s="6">
        <v>1</v>
      </c>
      <c r="P64" s="6">
        <v>80914576</v>
      </c>
    </row>
    <row r="65" spans="15:16">
      <c r="O65" s="6">
        <v>2</v>
      </c>
      <c r="P65" s="6">
        <v>80945555</v>
      </c>
    </row>
    <row r="66" spans="15:16">
      <c r="O66" s="6">
        <v>3</v>
      </c>
      <c r="P66" s="6">
        <v>80959670</v>
      </c>
    </row>
    <row r="67" spans="15:16">
      <c r="O67" s="6">
        <v>4</v>
      </c>
      <c r="P67" s="6">
        <v>80917763</v>
      </c>
    </row>
    <row r="68" spans="15:16">
      <c r="O68" s="6">
        <v>5</v>
      </c>
      <c r="P68" s="6">
        <v>80971526</v>
      </c>
    </row>
    <row r="69" spans="15:16" s="22" customFormat="1">
      <c r="O69" s="6"/>
      <c r="P69" s="6"/>
    </row>
    <row r="70" spans="15:16" s="22" customFormat="1">
      <c r="O70" s="6"/>
      <c r="P70" s="6"/>
    </row>
    <row r="71" spans="15:16" s="22" customFormat="1">
      <c r="O71" s="6"/>
      <c r="P71" s="6"/>
    </row>
    <row r="72" spans="15:16" s="22" customFormat="1">
      <c r="O72" s="6"/>
      <c r="P72" s="6"/>
    </row>
    <row r="73" spans="15:16" s="22" customFormat="1">
      <c r="O73" s="6"/>
      <c r="P73" s="6"/>
    </row>
    <row r="74" spans="15:16" s="22" customFormat="1">
      <c r="O74" s="6"/>
      <c r="P74" s="6"/>
    </row>
    <row r="75" spans="15:16" s="22" customFormat="1">
      <c r="O75" s="6"/>
      <c r="P75" s="6"/>
    </row>
    <row r="76" spans="15:16" s="22" customFormat="1">
      <c r="O76" s="6"/>
      <c r="P76" s="6"/>
    </row>
    <row r="77" spans="15:16" s="22" customFormat="1">
      <c r="O77" s="6"/>
      <c r="P77" s="6"/>
    </row>
    <row r="78" spans="15:16" s="22" customFormat="1">
      <c r="O78" s="6"/>
      <c r="P78" s="6"/>
    </row>
    <row r="79" spans="15:16" s="22" customFormat="1">
      <c r="O79" s="6"/>
      <c r="P79" s="6"/>
    </row>
    <row r="81" spans="8:16">
      <c r="H81" s="12" t="s">
        <v>27</v>
      </c>
      <c r="I81" s="18">
        <v>3548245.25</v>
      </c>
      <c r="J81" s="21">
        <v>73094.8125</v>
      </c>
      <c r="K81" s="14" t="s">
        <v>51</v>
      </c>
      <c r="L81" s="14" t="s">
        <v>45</v>
      </c>
      <c r="M81" s="14">
        <v>5</v>
      </c>
      <c r="O81" s="6" t="s">
        <v>25</v>
      </c>
      <c r="P81" s="6" t="s">
        <v>26</v>
      </c>
    </row>
    <row r="82" spans="8:16">
      <c r="O82" s="6">
        <v>1</v>
      </c>
      <c r="P82" s="6">
        <v>3676747</v>
      </c>
    </row>
    <row r="83" spans="8:16">
      <c r="O83" s="6">
        <v>2</v>
      </c>
      <c r="P83" s="6">
        <v>3520256</v>
      </c>
    </row>
    <row r="84" spans="8:16">
      <c r="O84" s="6">
        <v>3</v>
      </c>
      <c r="P84" s="6">
        <v>3577105</v>
      </c>
    </row>
    <row r="85" spans="8:16">
      <c r="O85" s="6">
        <v>4</v>
      </c>
      <c r="P85" s="6">
        <v>3493967</v>
      </c>
    </row>
    <row r="86" spans="8:16">
      <c r="O86" s="6">
        <v>5</v>
      </c>
      <c r="P86" s="6">
        <v>3473151</v>
      </c>
    </row>
    <row r="87" spans="8:16" s="22" customFormat="1">
      <c r="O87" s="6"/>
      <c r="P87" s="6"/>
    </row>
    <row r="88" spans="8:16" s="22" customFormat="1">
      <c r="O88" s="6"/>
      <c r="P88" s="6"/>
    </row>
    <row r="89" spans="8:16" s="22" customFormat="1">
      <c r="O89" s="6"/>
      <c r="P89" s="6"/>
    </row>
    <row r="90" spans="8:16" s="22" customFormat="1">
      <c r="O90" s="6"/>
      <c r="P90" s="6"/>
    </row>
    <row r="91" spans="8:16" s="22" customFormat="1">
      <c r="O91" s="6"/>
      <c r="P91" s="6"/>
    </row>
    <row r="92" spans="8:16" s="22" customFormat="1">
      <c r="O92" s="6"/>
      <c r="P92" s="6"/>
    </row>
    <row r="93" spans="8:16" s="22" customFormat="1">
      <c r="O93" s="6"/>
      <c r="P93" s="6"/>
    </row>
    <row r="94" spans="8:16" s="22" customFormat="1">
      <c r="O94" s="6"/>
      <c r="P94" s="6"/>
    </row>
    <row r="95" spans="8:16" s="22" customFormat="1">
      <c r="O95" s="6"/>
      <c r="P95" s="6"/>
    </row>
    <row r="96" spans="8:16" s="22" customFormat="1">
      <c r="O96" s="6"/>
      <c r="P96" s="6"/>
    </row>
    <row r="97" spans="8:16" s="22" customFormat="1">
      <c r="O97" s="6"/>
      <c r="P97" s="6"/>
    </row>
    <row r="99" spans="8:16">
      <c r="H99" s="12" t="s">
        <v>28</v>
      </c>
      <c r="I99" s="20">
        <v>26159433728</v>
      </c>
      <c r="J99" s="20">
        <v>10936498</v>
      </c>
      <c r="K99" s="14" t="s">
        <v>50</v>
      </c>
      <c r="L99" s="14" t="s">
        <v>47</v>
      </c>
      <c r="M99" s="14">
        <v>5</v>
      </c>
      <c r="O99" s="6" t="s">
        <v>25</v>
      </c>
      <c r="P99" s="6" t="s">
        <v>26</v>
      </c>
    </row>
    <row r="100" spans="8:16">
      <c r="O100" s="6">
        <v>1</v>
      </c>
      <c r="P100" s="6">
        <v>26151770480</v>
      </c>
    </row>
    <row r="101" spans="8:16">
      <c r="O101" s="6">
        <v>2</v>
      </c>
      <c r="P101" s="6">
        <v>26180193782</v>
      </c>
    </row>
    <row r="102" spans="8:16">
      <c r="O102" s="6">
        <v>3</v>
      </c>
      <c r="P102" s="6">
        <v>26158018240</v>
      </c>
    </row>
    <row r="103" spans="8:16">
      <c r="O103" s="6">
        <v>4</v>
      </c>
      <c r="P103" s="6">
        <v>26157966102</v>
      </c>
    </row>
    <row r="104" spans="8:16">
      <c r="O104" s="6">
        <v>5</v>
      </c>
      <c r="P104" s="6">
        <v>26149227248</v>
      </c>
    </row>
  </sheetData>
  <pageMargins left="0.7" right="0.7" top="0.75" bottom="0.75" header="0.3" footer="0.3"/>
  <pageSetup orientation="portrait" horizontalDpi="0" verticalDpi="0"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dimension ref="B2:P26"/>
  <sheetViews>
    <sheetView zoomScale="85" zoomScaleNormal="85" workbookViewId="0"/>
  </sheetViews>
  <sheetFormatPr baseColWidth="10" defaultRowHeight="15"/>
  <cols>
    <col min="2" max="2" width="12.5703125" bestFit="1" customWidth="1"/>
    <col min="3" max="3" width="10.85546875" bestFit="1" customWidth="1"/>
    <col min="4" max="4" width="16.140625" bestFit="1" customWidth="1"/>
    <col min="5" max="5" width="13.28515625" bestFit="1" customWidth="1"/>
    <col min="6" max="6" width="7.7109375" bestFit="1" customWidth="1"/>
    <col min="7" max="7" width="11" bestFit="1" customWidth="1"/>
    <col min="8" max="9" width="14.85546875" bestFit="1" customWidth="1"/>
    <col min="10" max="10" width="10.85546875" bestFit="1" customWidth="1"/>
    <col min="11" max="11" width="16.140625" bestFit="1" customWidth="1"/>
    <col min="12" max="12" width="14.28515625" bestFit="1" customWidth="1"/>
    <col min="13" max="13" width="7.7109375" bestFit="1" customWidth="1"/>
    <col min="14" max="14" width="11" bestFit="1" customWidth="1"/>
    <col min="15" max="15" width="14.42578125" bestFit="1" customWidth="1"/>
    <col min="16" max="16" width="14.7109375" customWidth="1"/>
  </cols>
  <sheetData>
    <row r="2" spans="2:16">
      <c r="B2" s="69" t="s">
        <v>52</v>
      </c>
      <c r="C2" s="69"/>
      <c r="D2" s="69"/>
      <c r="E2" s="69"/>
      <c r="F2" s="69"/>
      <c r="G2" s="69"/>
      <c r="H2" s="69"/>
      <c r="I2" s="69"/>
      <c r="J2" s="69"/>
      <c r="K2" s="69"/>
      <c r="L2" s="69"/>
      <c r="M2" s="69"/>
      <c r="N2" s="69"/>
      <c r="O2" s="69"/>
      <c r="P2" s="69"/>
    </row>
    <row r="3" spans="2:16">
      <c r="B3" s="69"/>
      <c r="C3" s="69"/>
      <c r="D3" s="69"/>
      <c r="E3" s="69"/>
      <c r="F3" s="69"/>
      <c r="G3" s="69"/>
      <c r="H3" s="69"/>
      <c r="I3" s="69"/>
      <c r="J3" s="69"/>
      <c r="K3" s="69"/>
      <c r="L3" s="69"/>
      <c r="M3" s="69"/>
      <c r="N3" s="69"/>
      <c r="O3" s="69"/>
      <c r="P3" s="69"/>
    </row>
    <row r="4" spans="2:16">
      <c r="B4" s="69"/>
      <c r="C4" s="69"/>
      <c r="D4" s="69"/>
      <c r="E4" s="69"/>
      <c r="F4" s="69"/>
      <c r="G4" s="69"/>
      <c r="H4" s="69"/>
      <c r="I4" s="69"/>
      <c r="J4" s="69"/>
      <c r="K4" s="69"/>
      <c r="L4" s="69"/>
      <c r="M4" s="69"/>
      <c r="N4" s="69"/>
      <c r="O4" s="69"/>
      <c r="P4" s="69"/>
    </row>
    <row r="5" spans="2:16">
      <c r="B5" s="24"/>
      <c r="C5" s="24"/>
      <c r="D5" s="24"/>
      <c r="E5" s="24"/>
      <c r="F5" s="24"/>
      <c r="G5" s="24"/>
      <c r="H5" s="24"/>
      <c r="I5" s="22"/>
      <c r="J5" s="22"/>
      <c r="K5" s="22"/>
      <c r="L5" s="22"/>
      <c r="M5" s="22"/>
      <c r="N5" s="22"/>
      <c r="O5" s="22"/>
      <c r="P5" s="22"/>
    </row>
    <row r="6" spans="2:16">
      <c r="B6" s="24"/>
      <c r="C6" s="24"/>
      <c r="D6" s="24"/>
      <c r="E6" s="24"/>
      <c r="F6" s="24"/>
      <c r="G6" s="24"/>
      <c r="H6" s="24"/>
      <c r="I6" s="22"/>
      <c r="J6" s="22"/>
      <c r="K6" s="22"/>
      <c r="L6" s="22"/>
      <c r="M6" s="22"/>
      <c r="N6" s="22"/>
      <c r="O6" s="22"/>
      <c r="P6" s="22"/>
    </row>
    <row r="7" spans="2:16" ht="22.5">
      <c r="B7" s="67" t="s">
        <v>53</v>
      </c>
      <c r="C7" s="67"/>
      <c r="D7" s="67"/>
      <c r="E7" s="67"/>
      <c r="F7" s="67"/>
      <c r="G7" s="67"/>
      <c r="H7" s="67"/>
      <c r="I7" s="67"/>
      <c r="J7" s="22"/>
      <c r="K7" s="22"/>
      <c r="L7" s="22"/>
      <c r="M7" s="22"/>
      <c r="N7" s="22"/>
      <c r="O7" s="22"/>
      <c r="P7" s="22"/>
    </row>
    <row r="8" spans="2:16" ht="15.75" thickBot="1">
      <c r="B8" s="24"/>
      <c r="C8" s="24"/>
      <c r="D8" s="24"/>
      <c r="E8" s="24"/>
      <c r="F8" s="24"/>
      <c r="G8" s="24"/>
      <c r="H8" s="22"/>
      <c r="I8" s="22"/>
      <c r="J8" s="22"/>
      <c r="K8" s="22"/>
      <c r="L8" s="22"/>
      <c r="M8" s="22"/>
      <c r="N8" s="22"/>
      <c r="O8" s="22"/>
      <c r="P8" s="22"/>
    </row>
    <row r="9" spans="2:16" ht="16.5" thickTop="1" thickBot="1">
      <c r="B9" s="22"/>
      <c r="C9" s="70" t="s">
        <v>54</v>
      </c>
      <c r="D9" s="70"/>
      <c r="E9" s="70"/>
      <c r="F9" s="70"/>
      <c r="G9" s="70"/>
      <c r="H9" s="70"/>
      <c r="I9" s="70"/>
      <c r="J9" s="70"/>
      <c r="K9" s="70"/>
      <c r="L9" s="70"/>
      <c r="M9" s="70"/>
      <c r="N9" s="70"/>
      <c r="O9" s="70"/>
      <c r="P9" s="70"/>
    </row>
    <row r="10" spans="2:16" ht="16.5" thickTop="1" thickBot="1">
      <c r="B10" s="22"/>
      <c r="C10" s="71" t="s">
        <v>55</v>
      </c>
      <c r="D10" s="71"/>
      <c r="E10" s="71"/>
      <c r="F10" s="71"/>
      <c r="G10" s="71"/>
      <c r="H10" s="71"/>
      <c r="I10" s="72"/>
      <c r="J10" s="73" t="s">
        <v>56</v>
      </c>
      <c r="K10" s="70"/>
      <c r="L10" s="70"/>
      <c r="M10" s="70"/>
      <c r="N10" s="70"/>
      <c r="O10" s="70"/>
      <c r="P10" s="70"/>
    </row>
    <row r="11" spans="2:16" ht="16.5" thickTop="1" thickBot="1">
      <c r="B11" s="22"/>
      <c r="C11" s="32" t="s">
        <v>57</v>
      </c>
      <c r="D11" s="32" t="s">
        <v>18</v>
      </c>
      <c r="E11" s="32" t="s">
        <v>19</v>
      </c>
      <c r="F11" s="32" t="s">
        <v>20</v>
      </c>
      <c r="G11" s="32" t="s">
        <v>21</v>
      </c>
      <c r="H11" s="32" t="s">
        <v>58</v>
      </c>
      <c r="I11" s="33" t="s">
        <v>59</v>
      </c>
      <c r="J11" s="34" t="s">
        <v>57</v>
      </c>
      <c r="K11" s="32" t="s">
        <v>18</v>
      </c>
      <c r="L11" s="32" t="s">
        <v>19</v>
      </c>
      <c r="M11" s="32" t="s">
        <v>20</v>
      </c>
      <c r="N11" s="32" t="s">
        <v>21</v>
      </c>
      <c r="O11" s="32" t="s">
        <v>58</v>
      </c>
      <c r="P11" s="32" t="s">
        <v>59</v>
      </c>
    </row>
    <row r="12" spans="2:16" ht="16.5" thickTop="1" thickBot="1">
      <c r="B12" s="32" t="s">
        <v>65</v>
      </c>
      <c r="C12" s="25">
        <v>5</v>
      </c>
      <c r="D12" s="35">
        <v>501775712</v>
      </c>
      <c r="E12" s="26">
        <v>62756.054687999997</v>
      </c>
      <c r="F12" s="26" t="s">
        <v>29</v>
      </c>
      <c r="G12" s="26" t="s">
        <v>30</v>
      </c>
      <c r="H12" s="35">
        <f>MIN(Tabla2[Resultado])</f>
        <v>501682781</v>
      </c>
      <c r="I12" s="52">
        <f>MAX(Tabla2[Resultado])</f>
        <v>501869463</v>
      </c>
      <c r="J12" s="27">
        <v>5</v>
      </c>
      <c r="K12" s="35">
        <v>467617536</v>
      </c>
      <c r="L12" s="35">
        <v>12727504</v>
      </c>
      <c r="M12" s="26" t="s">
        <v>33</v>
      </c>
      <c r="N12" s="26" t="s">
        <v>34</v>
      </c>
      <c r="O12" s="35">
        <f>MIN(Tabla1[Resultado])</f>
        <v>454288388</v>
      </c>
      <c r="P12" s="56">
        <f>MAX(Tabla1[Resultado])</f>
        <v>483002279</v>
      </c>
    </row>
    <row r="13" spans="2:16" ht="16.5" thickTop="1" thickBot="1">
      <c r="B13" s="32" t="s">
        <v>63</v>
      </c>
      <c r="C13" s="47">
        <v>5</v>
      </c>
      <c r="D13" s="48">
        <v>82401168</v>
      </c>
      <c r="E13" s="49">
        <v>23978.699218999998</v>
      </c>
      <c r="F13" s="49" t="s">
        <v>37</v>
      </c>
      <c r="G13" s="49" t="s">
        <v>38</v>
      </c>
      <c r="H13" s="48">
        <f>MIN(Tabla3[Resultado])</f>
        <v>82373277</v>
      </c>
      <c r="I13" s="53">
        <f>MAX(Tabla3[Resultado])</f>
        <v>82441881</v>
      </c>
      <c r="J13" s="51">
        <v>5</v>
      </c>
      <c r="K13" s="48">
        <v>3786920</v>
      </c>
      <c r="L13" s="50">
        <v>146683.515625</v>
      </c>
      <c r="M13" s="50" t="s">
        <v>40</v>
      </c>
      <c r="N13" s="50" t="s">
        <v>41</v>
      </c>
      <c r="O13" s="48">
        <f>MIN(Tabla4[Resultado])</f>
        <v>3544888</v>
      </c>
      <c r="P13" s="57">
        <f>MAX(Tabla4[Resultado])</f>
        <v>3976769</v>
      </c>
    </row>
    <row r="14" spans="2:16" s="22" customFormat="1" ht="16.5" thickTop="1" thickBot="1">
      <c r="B14" s="32" t="s">
        <v>64</v>
      </c>
      <c r="C14" s="43">
        <v>5</v>
      </c>
      <c r="D14" s="44">
        <v>501236384</v>
      </c>
      <c r="E14" s="45">
        <v>5371.6713870000003</v>
      </c>
      <c r="F14" s="45" t="s">
        <v>42</v>
      </c>
      <c r="G14" s="45" t="s">
        <v>43</v>
      </c>
      <c r="H14" s="44">
        <f>MIN(Tabla29[Resultado])</f>
        <v>501230221</v>
      </c>
      <c r="I14" s="54">
        <f>MAX(Tabla29[Resultado])</f>
        <v>501244086</v>
      </c>
      <c r="J14" s="46">
        <v>5</v>
      </c>
      <c r="K14" s="44">
        <v>499930432</v>
      </c>
      <c r="L14" s="44">
        <v>1322081.625</v>
      </c>
      <c r="M14" s="45" t="s">
        <v>46</v>
      </c>
      <c r="N14" s="45" t="s">
        <v>47</v>
      </c>
      <c r="O14" s="44">
        <f>MIN(Tabla18[Resultado])</f>
        <v>497289565</v>
      </c>
      <c r="P14" s="58">
        <f>MAX(Tabla18[Resultado])</f>
        <v>500711845</v>
      </c>
    </row>
    <row r="15" spans="2:16" s="22" customFormat="1" ht="16.5" thickTop="1" thickBot="1">
      <c r="B15" s="32" t="s">
        <v>62</v>
      </c>
      <c r="C15" s="28">
        <v>5</v>
      </c>
      <c r="D15" s="36">
        <v>80941816</v>
      </c>
      <c r="E15" s="29">
        <v>22521.074218999998</v>
      </c>
      <c r="F15" s="29" t="s">
        <v>48</v>
      </c>
      <c r="G15" s="29" t="s">
        <v>49</v>
      </c>
      <c r="H15" s="36">
        <f>MIN(Tabla310[Resultado])</f>
        <v>80914576</v>
      </c>
      <c r="I15" s="55">
        <f>MAX(Tabla310[Resultado])</f>
        <v>80971526</v>
      </c>
      <c r="J15" s="30">
        <v>5</v>
      </c>
      <c r="K15" s="36">
        <v>3548245.25</v>
      </c>
      <c r="L15" s="60">
        <v>73094.8125</v>
      </c>
      <c r="M15" s="29" t="s">
        <v>51</v>
      </c>
      <c r="N15" s="29" t="s">
        <v>45</v>
      </c>
      <c r="O15" s="36">
        <f>MIN(Tabla411[Resultado])</f>
        <v>3473151</v>
      </c>
      <c r="P15" s="59">
        <f>MAX(Tabla411[Resultado])</f>
        <v>3676747</v>
      </c>
    </row>
    <row r="16" spans="2:16" ht="15.75" thickTop="1">
      <c r="B16" s="22"/>
      <c r="C16" s="22"/>
      <c r="D16" s="22"/>
      <c r="E16" s="22"/>
      <c r="F16" s="22"/>
      <c r="G16" s="22"/>
      <c r="H16" s="22"/>
      <c r="I16" s="22"/>
      <c r="J16" s="31"/>
      <c r="K16" s="31"/>
      <c r="L16" s="31"/>
      <c r="M16" s="31"/>
      <c r="N16" s="31"/>
      <c r="O16" s="31"/>
      <c r="P16" s="31"/>
    </row>
    <row r="18" spans="2:16" ht="22.5">
      <c r="B18" s="68" t="s">
        <v>60</v>
      </c>
      <c r="C18" s="68"/>
      <c r="D18" s="68"/>
      <c r="E18" s="68"/>
      <c r="F18" s="68"/>
      <c r="G18" s="68"/>
      <c r="H18" s="68"/>
      <c r="I18" s="68"/>
      <c r="J18" s="22"/>
      <c r="K18" s="22"/>
      <c r="L18" s="22"/>
      <c r="M18" s="22"/>
      <c r="N18" s="22"/>
      <c r="O18" s="22"/>
      <c r="P18" s="22"/>
    </row>
    <row r="19" spans="2:16" ht="15.75" thickBot="1">
      <c r="B19" s="22"/>
      <c r="C19" s="22"/>
      <c r="D19" s="22"/>
      <c r="E19" s="22"/>
      <c r="F19" s="22"/>
      <c r="G19" s="22"/>
      <c r="H19" s="22"/>
      <c r="I19" s="22"/>
      <c r="J19" s="22"/>
      <c r="K19" s="22"/>
      <c r="L19" s="22"/>
      <c r="M19" s="22"/>
      <c r="N19" s="22"/>
      <c r="O19" s="22"/>
      <c r="P19" s="22"/>
    </row>
    <row r="20" spans="2:16" ht="16.5" thickTop="1" thickBot="1">
      <c r="B20" s="22"/>
      <c r="C20" s="64" t="s">
        <v>61</v>
      </c>
      <c r="D20" s="65"/>
      <c r="E20" s="65"/>
      <c r="F20" s="65"/>
      <c r="G20" s="65"/>
      <c r="H20" s="65"/>
      <c r="I20" s="66"/>
      <c r="J20" s="41"/>
      <c r="K20" s="42"/>
      <c r="L20" s="42"/>
      <c r="M20" s="42"/>
      <c r="N20" s="42"/>
      <c r="O20" s="42"/>
      <c r="P20" s="42"/>
    </row>
    <row r="21" spans="2:16" ht="16.5" thickTop="1" thickBot="1">
      <c r="B21" s="22"/>
      <c r="C21" s="32" t="s">
        <v>57</v>
      </c>
      <c r="D21" s="32" t="s">
        <v>18</v>
      </c>
      <c r="E21" s="32" t="s">
        <v>19</v>
      </c>
      <c r="F21" s="32" t="s">
        <v>20</v>
      </c>
      <c r="G21" s="32" t="s">
        <v>21</v>
      </c>
      <c r="H21" s="32" t="s">
        <v>58</v>
      </c>
      <c r="I21" s="33" t="s">
        <v>59</v>
      </c>
      <c r="J21" s="37"/>
      <c r="K21" s="37"/>
      <c r="L21" s="37"/>
      <c r="M21" s="37"/>
      <c r="N21" s="37"/>
      <c r="O21" s="37"/>
      <c r="P21" s="37"/>
    </row>
    <row r="22" spans="2:16" ht="16.5" thickTop="1" thickBot="1">
      <c r="B22" s="32" t="s">
        <v>65</v>
      </c>
      <c r="C22" s="25">
        <v>5</v>
      </c>
      <c r="D22" s="35">
        <v>115174162432</v>
      </c>
      <c r="E22" s="35">
        <v>58486192</v>
      </c>
      <c r="F22" s="35" t="s">
        <v>31</v>
      </c>
      <c r="G22" s="35" t="s">
        <v>32</v>
      </c>
      <c r="H22" s="35">
        <f>MIN(Tabla16[Resultado])</f>
        <v>115098035833</v>
      </c>
      <c r="I22" s="56">
        <f>MAX(Tabla16[Resultado])</f>
        <v>115245461712</v>
      </c>
      <c r="J22" s="38"/>
      <c r="K22" s="39"/>
      <c r="L22" s="39"/>
      <c r="M22" s="39"/>
      <c r="N22" s="39"/>
      <c r="O22" s="40"/>
      <c r="P22" s="40"/>
    </row>
    <row r="23" spans="2:16" ht="16.5" thickTop="1" thickBot="1">
      <c r="B23" s="32" t="s">
        <v>63</v>
      </c>
      <c r="C23" s="47">
        <v>5</v>
      </c>
      <c r="D23" s="48">
        <v>123792826368</v>
      </c>
      <c r="E23" s="48">
        <v>120840112</v>
      </c>
      <c r="F23" s="48" t="s">
        <v>39</v>
      </c>
      <c r="G23" s="48" t="s">
        <v>34</v>
      </c>
      <c r="H23" s="48">
        <f>MIN(Tabla47[Resultado])</f>
        <v>123680484232</v>
      </c>
      <c r="I23" s="57">
        <f>MAX(Tabla47[Resultado])</f>
        <v>123956812642</v>
      </c>
      <c r="J23" s="38"/>
      <c r="K23" s="39"/>
      <c r="L23" s="39"/>
      <c r="M23" s="39"/>
      <c r="N23" s="39"/>
      <c r="O23" s="40"/>
      <c r="P23" s="40"/>
    </row>
    <row r="24" spans="2:16" s="22" customFormat="1" ht="16.5" thickTop="1" thickBot="1">
      <c r="B24" s="32" t="s">
        <v>64</v>
      </c>
      <c r="C24" s="43">
        <v>5</v>
      </c>
      <c r="D24" s="44">
        <v>24579749888</v>
      </c>
      <c r="E24" s="44">
        <v>198808432</v>
      </c>
      <c r="F24" s="44" t="s">
        <v>44</v>
      </c>
      <c r="G24" s="44" t="s">
        <v>45</v>
      </c>
      <c r="H24" s="44">
        <f>MIN(Tabla1612[Resultado])</f>
        <v>24378739467</v>
      </c>
      <c r="I24" s="58">
        <f>MAX(Tabla1612[Resultado])</f>
        <v>24926013489</v>
      </c>
      <c r="J24" s="38"/>
      <c r="K24" s="39"/>
      <c r="L24" s="39"/>
      <c r="M24" s="39"/>
      <c r="N24" s="39"/>
      <c r="O24" s="40"/>
      <c r="P24" s="40"/>
    </row>
    <row r="25" spans="2:16" s="22" customFormat="1" ht="16.5" thickTop="1" thickBot="1">
      <c r="B25" s="32" t="s">
        <v>62</v>
      </c>
      <c r="C25" s="28">
        <v>5</v>
      </c>
      <c r="D25" s="36">
        <v>26159433728</v>
      </c>
      <c r="E25" s="36">
        <v>10936498</v>
      </c>
      <c r="F25" s="36" t="s">
        <v>50</v>
      </c>
      <c r="G25" s="36" t="s">
        <v>47</v>
      </c>
      <c r="H25" s="36">
        <f>MIN(Tabla4713[Resultado])</f>
        <v>26149227248</v>
      </c>
      <c r="I25" s="59">
        <f>MAX(Tabla4713[Resultado])</f>
        <v>26180193782</v>
      </c>
      <c r="J25" s="38"/>
      <c r="K25" s="39"/>
      <c r="L25" s="39"/>
      <c r="M25" s="39"/>
      <c r="N25" s="39"/>
      <c r="O25" s="40"/>
      <c r="P25" s="40"/>
    </row>
    <row r="26" spans="2:16" ht="15.75" thickTop="1">
      <c r="B26" s="22"/>
      <c r="C26" s="22"/>
      <c r="D26" s="22"/>
      <c r="E26" s="22"/>
      <c r="F26" s="22"/>
      <c r="G26" s="22"/>
      <c r="H26" s="22"/>
      <c r="I26" s="22"/>
      <c r="J26" s="22"/>
      <c r="K26" s="22"/>
      <c r="L26" s="22"/>
      <c r="M26" s="22"/>
      <c r="N26" s="22"/>
      <c r="O26" s="22"/>
      <c r="P26" s="22"/>
    </row>
  </sheetData>
  <mergeCells count="7">
    <mergeCell ref="C20:I20"/>
    <mergeCell ref="B7:I7"/>
    <mergeCell ref="B18:I18"/>
    <mergeCell ref="B2:P4"/>
    <mergeCell ref="C9:P9"/>
    <mergeCell ref="C10:I10"/>
    <mergeCell ref="J10:P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Códigos</vt:lpstr>
      <vt:lpstr>Mem. caché</vt:lpstr>
      <vt:lpstr>Prueba O0</vt:lpstr>
      <vt:lpstr>Pruebas O2</vt:lpstr>
      <vt:lpstr>Conclusiones</vt:lpstr>
    </vt:vector>
  </TitlesOfParts>
  <Company>RPM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Raúl Pérula Martínez</dc:creator>
  <cp:lastModifiedBy>Raúl Pérula Martínez</cp:lastModifiedBy>
  <dcterms:created xsi:type="dcterms:W3CDTF">2010-12-24T08:21:58Z</dcterms:created>
  <dcterms:modified xsi:type="dcterms:W3CDTF">2011-01-17T20:37:01Z</dcterms:modified>
</cp:coreProperties>
</file>